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tacion5\Desktop\"/>
    </mc:Choice>
  </mc:AlternateContent>
  <xr:revisionPtr revIDLastSave="0" documentId="8_{FCEAE26E-1FD1-4B88-B688-498D4C93B9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sulta externa" sheetId="1" r:id="rId1"/>
  </sheets>
  <definedNames>
    <definedName name="_xlnm.Print_Area" localSheetId="0">'Consulta externa'!$A$1:$G$27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D25" i="1"/>
  <c r="D24" i="1"/>
  <c r="D23" i="1"/>
  <c r="D22" i="1"/>
  <c r="D21" i="1"/>
  <c r="D20" i="1"/>
  <c r="D18" i="1"/>
  <c r="D17" i="1"/>
  <c r="D15" i="1"/>
  <c r="D13" i="1"/>
  <c r="D12" i="1"/>
  <c r="D11" i="1"/>
  <c r="D10" i="1"/>
  <c r="D8" i="1"/>
  <c r="D7" i="1"/>
  <c r="E26" i="1" l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27" i="1" l="1"/>
</calcChain>
</file>

<file path=xl/sharedStrings.xml><?xml version="1.0" encoding="utf-8"?>
<sst xmlns="http://schemas.openxmlformats.org/spreadsheetml/2006/main" count="42" uniqueCount="42">
  <si>
    <t>DIRECCIÓN OPERATIVA DE CONTRATACIÓN</t>
  </si>
  <si>
    <t>PROPUESTA ECONÓMICA</t>
  </si>
  <si>
    <t>ANEXO 5</t>
  </si>
  <si>
    <t xml:space="preserve">Objeto: </t>
  </si>
  <si>
    <t>Descripción y elemento</t>
  </si>
  <si>
    <t xml:space="preserve">Cantidad </t>
  </si>
  <si>
    <t>Valor Unitario Tope INCLUIDO IVA</t>
  </si>
  <si>
    <t>Valor total tope</t>
  </si>
  <si>
    <t>Valor unitario oferta INCLUIDO IVA</t>
  </si>
  <si>
    <t>Valor Total Oferta INCLUIDO IVA</t>
  </si>
  <si>
    <t>Martillo de reflejos</t>
  </si>
  <si>
    <t>Cinta métrica</t>
  </si>
  <si>
    <t>Lámpara cuello de cisne</t>
  </si>
  <si>
    <t>Fonendoscopio adulto-pediátrico</t>
  </si>
  <si>
    <t>Tensiómetro manual adulto</t>
  </si>
  <si>
    <t>Tensiómetro manual pediátrico</t>
  </si>
  <si>
    <t>Tensiómetro de pared adulto</t>
  </si>
  <si>
    <t>Tallímetro</t>
  </si>
  <si>
    <t>Infantómetro</t>
  </si>
  <si>
    <t>Equipo de órganos portátil</t>
  </si>
  <si>
    <t>Equipo de órganos de pared</t>
  </si>
  <si>
    <t>Báscula con tallímetro (Báscula grado médico)</t>
  </si>
  <si>
    <t>Báscula para bebé</t>
  </si>
  <si>
    <t>Báscula de piso</t>
  </si>
  <si>
    <t>Oxímetro de pulso</t>
  </si>
  <si>
    <t>Electrocardiógrafo</t>
  </si>
  <si>
    <t>Ecotone</t>
  </si>
  <si>
    <t>Escalerilla de dos pasos</t>
  </si>
  <si>
    <t>Mesa auxiliar</t>
  </si>
  <si>
    <t>Camilla de consulta (mínimo 2 planos) y estribos cuando se requiera</t>
  </si>
  <si>
    <t>Silla de ruedas</t>
  </si>
  <si>
    <t>Nombre o Razón Social del Proponente: _____________________________</t>
  </si>
  <si>
    <t>NIT __________________________________________________________</t>
  </si>
  <si>
    <t>Nombre del Representante Legal: __________________________________</t>
  </si>
  <si>
    <t>C.C. No. ______________________ de _____________________________</t>
  </si>
  <si>
    <t>Dirección Comercial del Proponente _______________________________</t>
  </si>
  <si>
    <t>Teléfonos ___________________________ Fax _______________________</t>
  </si>
  <si>
    <t>Correo Electrónico_______________________________________________</t>
  </si>
  <si>
    <t>Ciudad ________________________________________________________</t>
  </si>
  <si>
    <t>FIRMA: ________________________</t>
  </si>
  <si>
    <t>NOMBRE DE QUIEN FIRMA: ____________________________________</t>
  </si>
  <si>
    <t>NOTA: No superar el valor del presupuesto.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</si>
</sst>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164" formatCode="_(&quot;$&quot;\ * #,##0.00_);_(&quot;$&quot;\ * \(#,##0.00\);_(&quot;$&quot;\ * &quot;-&quot;??_);_(@_)"/>
    <numFmt numFmtId="165" formatCode="_-&quot;$&quot;\ * #,##0_-;\-&quot;$&quot;\ * #,##0_-;_-&quot;$&quot;\ * &quot;-&quot;??_-;_-@_-"/>
    <numFmt numFmtId="166" formatCode="&quot;$&quot;\ #,##0_);\(&quot;$&quot;\ #,##0\)"/>
    <numFmt numFmtId="167" formatCode="&quot;$&quot;\ #,##0.00_);\(&quot;$&quot;\ #,##0.00\)"/>
    <numFmt numFmtId="168" formatCode="&quot;$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entury Gothic"/>
      <family val="2"/>
    </font>
    <font>
      <sz val="14"/>
      <name val="Times New Roman"/>
      <family val="1"/>
    </font>
    <font>
      <sz val="14"/>
      <color rgb="FF000000"/>
      <name val="Times New Roman"/>
      <family val="1"/>
    </font>
    <font>
      <sz val="14"/>
      <color rgb="FF000000"/>
      <name val="Arial"/>
      <family val="2"/>
    </font>
    <font>
      <b/>
      <sz val="14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2" borderId="2" xfId="0" applyFont="1" applyFill="1" applyBorder="1" applyAlignment="1">
      <alignment horizontal="center" vertical="center" wrapText="1"/>
    </xf>
    <xf numFmtId="3" fontId="3" fillId="0" borderId="0" xfId="0" applyNumberFormat="1" applyFont="1"/>
    <xf numFmtId="0" fontId="3" fillId="0" borderId="0" xfId="0" applyFont="1" applyAlignment="1">
      <alignment vertical="center"/>
    </xf>
    <xf numFmtId="164" fontId="6" fillId="0" borderId="4" xfId="1" applyFont="1" applyFill="1" applyBorder="1" applyAlignment="1">
      <alignment horizontal="left" vertical="center"/>
    </xf>
    <xf numFmtId="164" fontId="6" fillId="0" borderId="4" xfId="1" applyFont="1" applyFill="1" applyBorder="1" applyAlignment="1">
      <alignment horizontal="left" vertical="top"/>
    </xf>
    <xf numFmtId="168" fontId="3" fillId="0" borderId="0" xfId="0" applyNumberFormat="1" applyFont="1"/>
    <xf numFmtId="0" fontId="5" fillId="0" borderId="3" xfId="0" applyFont="1" applyBorder="1" applyAlignment="1">
      <alignment vertical="center" wrapText="1"/>
    </xf>
    <xf numFmtId="1" fontId="6" fillId="0" borderId="4" xfId="0" applyNumberFormat="1" applyFont="1" applyBorder="1" applyAlignment="1">
      <alignment horizontal="center" vertical="center" shrinkToFit="1"/>
    </xf>
    <xf numFmtId="165" fontId="7" fillId="0" borderId="2" xfId="1" applyNumberFormat="1" applyFont="1" applyFill="1" applyBorder="1" applyAlignment="1">
      <alignment horizontal="left" vertical="top"/>
    </xf>
    <xf numFmtId="44" fontId="4" fillId="0" borderId="2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1" fontId="6" fillId="0" borderId="2" xfId="0" applyNumberFormat="1" applyFont="1" applyBorder="1" applyAlignment="1">
      <alignment horizontal="center" vertical="center" shrinkToFit="1"/>
    </xf>
    <xf numFmtId="165" fontId="7" fillId="0" borderId="2" xfId="1" applyNumberFormat="1" applyFont="1" applyFill="1" applyBorder="1" applyAlignment="1">
      <alignment horizontal="left" vertical="center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5" fillId="0" borderId="6" xfId="0" applyFont="1" applyBorder="1" applyAlignment="1">
      <alignment horizontal="left" vertical="center" wrapText="1"/>
    </xf>
    <xf numFmtId="1" fontId="6" fillId="0" borderId="6" xfId="0" applyNumberFormat="1" applyFont="1" applyBorder="1" applyAlignment="1">
      <alignment horizontal="center" vertical="top" shrinkToFit="1"/>
    </xf>
    <xf numFmtId="0" fontId="6" fillId="0" borderId="2" xfId="0" applyFont="1" applyBorder="1" applyAlignment="1">
      <alignment vertical="center" wrapText="1"/>
    </xf>
    <xf numFmtId="1" fontId="6" fillId="0" borderId="6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166" fontId="4" fillId="0" borderId="0" xfId="0" applyNumberFormat="1" applyFont="1" applyAlignment="1">
      <alignment horizontal="center" vertical="center" wrapText="1"/>
    </xf>
    <xf numFmtId="167" fontId="8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9"/>
  <sheetViews>
    <sheetView tabSelected="1" zoomScale="70" zoomScaleNormal="70" workbookViewId="0">
      <selection activeCell="F13" sqref="F13"/>
    </sheetView>
  </sheetViews>
  <sheetFormatPr baseColWidth="10" defaultRowHeight="18.75" x14ac:dyDescent="0.3"/>
  <cols>
    <col min="1" max="1" width="5.28515625" style="2" customWidth="1"/>
    <col min="2" max="2" width="49.7109375" style="2" customWidth="1"/>
    <col min="3" max="3" width="17.85546875" style="2" customWidth="1"/>
    <col min="4" max="4" width="26.85546875" style="2" customWidth="1"/>
    <col min="5" max="5" width="22.7109375" style="2" customWidth="1"/>
    <col min="6" max="7" width="28" style="2" customWidth="1"/>
    <col min="8" max="16384" width="11.42578125" style="2"/>
  </cols>
  <sheetData>
    <row r="1" spans="2:8" x14ac:dyDescent="0.3">
      <c r="B1" s="28" t="s">
        <v>0</v>
      </c>
      <c r="C1" s="28"/>
      <c r="D1" s="28"/>
      <c r="E1" s="28"/>
      <c r="F1" s="1"/>
    </row>
    <row r="2" spans="2:8" x14ac:dyDescent="0.3">
      <c r="B2" s="28" t="s">
        <v>1</v>
      </c>
      <c r="C2" s="28"/>
      <c r="D2" s="28"/>
      <c r="E2" s="28"/>
      <c r="F2" s="1"/>
    </row>
    <row r="3" spans="2:8" x14ac:dyDescent="0.3">
      <c r="B3" s="29" t="s">
        <v>2</v>
      </c>
      <c r="C3" s="29"/>
      <c r="D3" s="29"/>
      <c r="E3" s="29"/>
      <c r="F3" s="1"/>
    </row>
    <row r="4" spans="2:8" x14ac:dyDescent="0.3">
      <c r="B4" s="29" t="s">
        <v>3</v>
      </c>
      <c r="C4" s="29"/>
      <c r="D4" s="29"/>
      <c r="E4" s="29"/>
      <c r="F4" s="29"/>
      <c r="G4" s="29"/>
    </row>
    <row r="5" spans="2:8" ht="57" customHeight="1" x14ac:dyDescent="0.3"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</row>
    <row r="6" spans="2:8" ht="21" customHeight="1" x14ac:dyDescent="0.3">
      <c r="B6" s="9" t="s">
        <v>10</v>
      </c>
      <c r="C6" s="10">
        <v>25</v>
      </c>
      <c r="D6" s="11">
        <v>17850</v>
      </c>
      <c r="E6" s="7">
        <f t="shared" ref="E6:E26" si="0">D6*C6</f>
        <v>446250</v>
      </c>
      <c r="F6" s="11"/>
      <c r="G6" s="12"/>
      <c r="H6" s="4"/>
    </row>
    <row r="7" spans="2:8" ht="21.75" customHeight="1" x14ac:dyDescent="0.3">
      <c r="B7" s="13" t="s">
        <v>11</v>
      </c>
      <c r="C7" s="14">
        <v>28</v>
      </c>
      <c r="D7" s="11">
        <f>76500*1.19</f>
        <v>91035</v>
      </c>
      <c r="E7" s="7">
        <f t="shared" si="0"/>
        <v>2548980</v>
      </c>
      <c r="F7" s="11"/>
      <c r="G7" s="12"/>
    </row>
    <row r="8" spans="2:8" x14ac:dyDescent="0.3">
      <c r="B8" s="13" t="s">
        <v>12</v>
      </c>
      <c r="C8" s="14">
        <v>7</v>
      </c>
      <c r="D8" s="11">
        <f>2935000*1.19</f>
        <v>3492650</v>
      </c>
      <c r="E8" s="7">
        <f t="shared" si="0"/>
        <v>24448550</v>
      </c>
      <c r="F8" s="11"/>
      <c r="G8" s="12"/>
    </row>
    <row r="9" spans="2:8" ht="20.25" customHeight="1" x14ac:dyDescent="0.3">
      <c r="B9" s="13" t="s">
        <v>13</v>
      </c>
      <c r="C9" s="14">
        <v>44</v>
      </c>
      <c r="D9" s="11">
        <v>270873.75</v>
      </c>
      <c r="E9" s="7">
        <f t="shared" si="0"/>
        <v>11918445</v>
      </c>
      <c r="F9" s="11"/>
      <c r="G9" s="12"/>
    </row>
    <row r="10" spans="2:8" x14ac:dyDescent="0.3">
      <c r="B10" s="13" t="s">
        <v>14</v>
      </c>
      <c r="C10" s="14">
        <v>5</v>
      </c>
      <c r="D10" s="11">
        <f>356250*1.19</f>
        <v>423937.5</v>
      </c>
      <c r="E10" s="7">
        <f t="shared" si="0"/>
        <v>2119687.5</v>
      </c>
      <c r="F10" s="11"/>
      <c r="G10" s="12"/>
    </row>
    <row r="11" spans="2:8" x14ac:dyDescent="0.3">
      <c r="B11" s="13" t="s">
        <v>15</v>
      </c>
      <c r="C11" s="14">
        <v>3</v>
      </c>
      <c r="D11" s="11">
        <f>(287400+(3*139000))*1.19</f>
        <v>838236</v>
      </c>
      <c r="E11" s="7">
        <f t="shared" si="0"/>
        <v>2514708</v>
      </c>
      <c r="F11" s="11"/>
      <c r="G11" s="12"/>
    </row>
    <row r="12" spans="2:8" x14ac:dyDescent="0.3">
      <c r="B12" s="13" t="s">
        <v>16</v>
      </c>
      <c r="C12" s="14">
        <v>36</v>
      </c>
      <c r="D12" s="11">
        <f>(491250+(3*77000))*1.19</f>
        <v>859477.5</v>
      </c>
      <c r="E12" s="7">
        <f t="shared" si="0"/>
        <v>30941190</v>
      </c>
      <c r="F12" s="11"/>
      <c r="G12" s="12"/>
    </row>
    <row r="13" spans="2:8" s="5" customFormat="1" ht="27" customHeight="1" x14ac:dyDescent="0.25">
      <c r="B13" s="13" t="s">
        <v>17</v>
      </c>
      <c r="C13" s="14">
        <v>17</v>
      </c>
      <c r="D13" s="15">
        <f>486700*1.19</f>
        <v>579173</v>
      </c>
      <c r="E13" s="6">
        <f t="shared" si="0"/>
        <v>9845941</v>
      </c>
      <c r="F13" s="15"/>
      <c r="G13" s="12"/>
    </row>
    <row r="14" spans="2:8" x14ac:dyDescent="0.3">
      <c r="B14" s="13" t="s">
        <v>18</v>
      </c>
      <c r="C14" s="14">
        <v>10</v>
      </c>
      <c r="D14" s="11">
        <v>1024887.5</v>
      </c>
      <c r="E14" s="7">
        <f t="shared" si="0"/>
        <v>10248875</v>
      </c>
      <c r="F14" s="11"/>
      <c r="G14" s="12"/>
    </row>
    <row r="15" spans="2:8" ht="23.25" customHeight="1" x14ac:dyDescent="0.3">
      <c r="B15" s="13" t="s">
        <v>19</v>
      </c>
      <c r="C15" s="14">
        <v>6</v>
      </c>
      <c r="D15" s="15">
        <f>987500*1.19</f>
        <v>1175125</v>
      </c>
      <c r="E15" s="6">
        <f t="shared" si="0"/>
        <v>7050750</v>
      </c>
      <c r="F15" s="15"/>
      <c r="G15" s="12"/>
    </row>
    <row r="16" spans="2:8" x14ac:dyDescent="0.3">
      <c r="B16" s="13" t="s">
        <v>20</v>
      </c>
      <c r="C16" s="14">
        <v>24</v>
      </c>
      <c r="D16" s="11">
        <v>3470635</v>
      </c>
      <c r="E16" s="7">
        <f t="shared" si="0"/>
        <v>83295240</v>
      </c>
      <c r="F16" s="11"/>
      <c r="G16" s="12"/>
    </row>
    <row r="17" spans="2:7" s="5" customFormat="1" ht="37.5" x14ac:dyDescent="0.25">
      <c r="B17" s="13" t="s">
        <v>21</v>
      </c>
      <c r="C17" s="14">
        <v>29</v>
      </c>
      <c r="D17" s="15">
        <f>2830000*1.19</f>
        <v>3367700</v>
      </c>
      <c r="E17" s="6">
        <f t="shared" si="0"/>
        <v>97663300</v>
      </c>
      <c r="F17" s="15"/>
      <c r="G17" s="12"/>
    </row>
    <row r="18" spans="2:7" ht="21" customHeight="1" x14ac:dyDescent="0.3">
      <c r="B18" s="13" t="s">
        <v>22</v>
      </c>
      <c r="C18" s="14">
        <v>13</v>
      </c>
      <c r="D18" s="11">
        <f>2307500*1.19</f>
        <v>2745925</v>
      </c>
      <c r="E18" s="7">
        <f t="shared" si="0"/>
        <v>35697025</v>
      </c>
      <c r="F18" s="11"/>
      <c r="G18" s="12"/>
    </row>
    <row r="19" spans="2:7" x14ac:dyDescent="0.3">
      <c r="B19" s="16" t="s">
        <v>23</v>
      </c>
      <c r="C19" s="14">
        <v>3</v>
      </c>
      <c r="D19" s="11">
        <v>546717.23749999993</v>
      </c>
      <c r="E19" s="7">
        <f t="shared" si="0"/>
        <v>1640151.7124999999</v>
      </c>
      <c r="F19" s="11"/>
      <c r="G19" s="12"/>
    </row>
    <row r="20" spans="2:7" ht="19.5" customHeight="1" x14ac:dyDescent="0.3">
      <c r="B20" s="17" t="s">
        <v>24</v>
      </c>
      <c r="C20" s="18">
        <v>5</v>
      </c>
      <c r="D20" s="11">
        <f>722400*1.19</f>
        <v>859656</v>
      </c>
      <c r="E20" s="7">
        <f t="shared" si="0"/>
        <v>4298280</v>
      </c>
      <c r="F20" s="11"/>
      <c r="G20" s="12"/>
    </row>
    <row r="21" spans="2:7" x14ac:dyDescent="0.3">
      <c r="B21" s="19" t="s">
        <v>25</v>
      </c>
      <c r="C21" s="18">
        <v>1</v>
      </c>
      <c r="D21" s="11">
        <f>15500000*1.19</f>
        <v>18445000</v>
      </c>
      <c r="E21" s="7">
        <f t="shared" si="0"/>
        <v>18445000</v>
      </c>
      <c r="F21" s="11"/>
      <c r="G21" s="12"/>
    </row>
    <row r="22" spans="2:7" x14ac:dyDescent="0.3">
      <c r="B22" s="20" t="s">
        <v>26</v>
      </c>
      <c r="C22" s="18">
        <v>4</v>
      </c>
      <c r="D22" s="11">
        <f>808750*1.19</f>
        <v>962412.5</v>
      </c>
      <c r="E22" s="7">
        <f t="shared" si="0"/>
        <v>3849650</v>
      </c>
      <c r="F22" s="11"/>
      <c r="G22" s="12"/>
    </row>
    <row r="23" spans="2:7" x14ac:dyDescent="0.3">
      <c r="B23" s="21" t="s">
        <v>27</v>
      </c>
      <c r="C23" s="22">
        <v>132</v>
      </c>
      <c r="D23" s="11">
        <f>150000*1.19</f>
        <v>178500</v>
      </c>
      <c r="E23" s="7">
        <f t="shared" si="0"/>
        <v>23562000</v>
      </c>
      <c r="F23" s="11"/>
      <c r="G23" s="12"/>
    </row>
    <row r="24" spans="2:7" x14ac:dyDescent="0.3">
      <c r="B24" s="23" t="s">
        <v>28</v>
      </c>
      <c r="C24" s="18">
        <v>38</v>
      </c>
      <c r="D24" s="11">
        <f>335000*1.19</f>
        <v>398650</v>
      </c>
      <c r="E24" s="7">
        <f t="shared" si="0"/>
        <v>15148700</v>
      </c>
      <c r="F24" s="11"/>
      <c r="G24" s="12"/>
    </row>
    <row r="25" spans="2:7" s="5" customFormat="1" ht="30" customHeight="1" x14ac:dyDescent="0.25">
      <c r="B25" s="21" t="s">
        <v>29</v>
      </c>
      <c r="C25" s="24">
        <v>28</v>
      </c>
      <c r="D25" s="15">
        <f>829525*1.19</f>
        <v>987134.75</v>
      </c>
      <c r="E25" s="6">
        <f t="shared" si="0"/>
        <v>27639773</v>
      </c>
      <c r="F25" s="15"/>
      <c r="G25" s="12"/>
    </row>
    <row r="26" spans="2:7" s="5" customFormat="1" ht="32.25" customHeight="1" x14ac:dyDescent="0.25">
      <c r="B26" s="21" t="s">
        <v>30</v>
      </c>
      <c r="C26" s="18">
        <v>20</v>
      </c>
      <c r="D26" s="15">
        <f>1050000*1.19</f>
        <v>1249500</v>
      </c>
      <c r="E26" s="6">
        <f t="shared" si="0"/>
        <v>24990000</v>
      </c>
      <c r="F26" s="15"/>
      <c r="G26" s="12"/>
    </row>
    <row r="27" spans="2:7" x14ac:dyDescent="0.3">
      <c r="B27" s="25"/>
      <c r="C27" s="25"/>
      <c r="D27" s="26"/>
      <c r="E27" s="27">
        <f>SUM(E6:E26)</f>
        <v>438312496.21249998</v>
      </c>
      <c r="F27" s="26"/>
      <c r="G27" s="27"/>
    </row>
    <row r="28" spans="2:7" x14ac:dyDescent="0.3">
      <c r="B28" s="2" t="s">
        <v>31</v>
      </c>
      <c r="F28" s="8"/>
      <c r="G28" s="8"/>
    </row>
    <row r="29" spans="2:7" x14ac:dyDescent="0.3">
      <c r="B29" s="2" t="s">
        <v>32</v>
      </c>
    </row>
    <row r="30" spans="2:7" x14ac:dyDescent="0.3">
      <c r="B30" s="2" t="s">
        <v>33</v>
      </c>
      <c r="F30" s="8"/>
    </row>
    <row r="31" spans="2:7" x14ac:dyDescent="0.3">
      <c r="B31" s="2" t="s">
        <v>34</v>
      </c>
    </row>
    <row r="32" spans="2:7" x14ac:dyDescent="0.3">
      <c r="B32" s="2" t="s">
        <v>35</v>
      </c>
    </row>
    <row r="33" spans="2:2" x14ac:dyDescent="0.3">
      <c r="B33" s="2" t="s">
        <v>36</v>
      </c>
    </row>
    <row r="34" spans="2:2" x14ac:dyDescent="0.3">
      <c r="B34" s="2" t="s">
        <v>37</v>
      </c>
    </row>
    <row r="35" spans="2:2" x14ac:dyDescent="0.3">
      <c r="B35" s="2" t="s">
        <v>38</v>
      </c>
    </row>
    <row r="36" spans="2:2" x14ac:dyDescent="0.3">
      <c r="B36" s="2" t="s">
        <v>39</v>
      </c>
    </row>
    <row r="37" spans="2:2" x14ac:dyDescent="0.3">
      <c r="B37" s="2" t="s">
        <v>40</v>
      </c>
    </row>
    <row r="39" spans="2:2" x14ac:dyDescent="0.3">
      <c r="B39" s="2" t="s">
        <v>41</v>
      </c>
    </row>
  </sheetData>
  <mergeCells count="4">
    <mergeCell ref="B1:E1"/>
    <mergeCell ref="B2:E2"/>
    <mergeCell ref="B3:E3"/>
    <mergeCell ref="B4:G4"/>
  </mergeCells>
  <pageMargins left="0.31496062992125984" right="0.31496062992125984" top="0.35433070866141736" bottom="0.15748031496062992" header="0.31496062992125984" footer="0.31496062992125984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Consulta externa</vt:lpstr>
      <vt:lpstr>'Consulta externa'!Área_de_impresión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María Ballesteros Lora</dc:creator>
  <cp:lastModifiedBy>CONTRATACION 5 ESE METROSALUD</cp:lastModifiedBy>
  <dcterms:created xsi:type="dcterms:W3CDTF">2023-03-23T20:18:10Z</dcterms:created>
  <dcterms:modified xsi:type="dcterms:W3CDTF">2023-03-28T12:39:10Z</dcterms:modified>
</cp:coreProperties>
</file>