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C:\Users\natalia.pelaez\Desktop\PLANEACION YOLI 2023\PAAC 2023\"/>
    </mc:Choice>
  </mc:AlternateContent>
  <bookViews>
    <workbookView xWindow="0" yWindow="0" windowWidth="28800" windowHeight="12435" firstSheet="3" activeTab="3"/>
  </bookViews>
  <sheets>
    <sheet name="FORMATO MATRIZ RIESGOS OK" sheetId="89" state="hidden" r:id="rId1"/>
    <sheet name="TABLAS" sheetId="19" state="hidden" r:id="rId2"/>
    <sheet name="REFERENCIAS" sheetId="85" state="hidden" r:id="rId3"/>
    <sheet name="RIESGOS CORRUPCIÓN 2023" sheetId="115" r:id="rId4"/>
  </sheets>
  <externalReferences>
    <externalReference r:id="rId5"/>
  </externalReferences>
  <definedNames>
    <definedName name="_xlnm._FilterDatabase" localSheetId="0" hidden="1">'FORMATO MATRIZ RIESGOS OK'!$D$1:$D$163</definedName>
    <definedName name="_xlnm._FilterDatabase" localSheetId="3" hidden="1">'RIESGOS CORRUPCIÓN 2023'!$D$3:$D$51</definedName>
    <definedName name="FRECUENCIA">TABLAS!$B$4:$B$7</definedName>
    <definedName name="SEVERIDAD">TABLAS!$C$4:$C$7</definedName>
    <definedName name="TIPO" localSheetId="0">[1]TABLAS!$I$4:$I$6</definedName>
    <definedName name="TIPO" localSheetId="3">[1]TABLAS!$I$4:$I$6</definedName>
    <definedName name="TIPO">TABLAS!$I$4:$I$6</definedName>
    <definedName name="_xlnm.Print_Titles" localSheetId="3">'RIESGOS CORRUPCIÓN 2023'!$3:$4</definedName>
    <definedName name="ZONA_DE_RIESGO">TABLAS!$D$4:$D$7</definedName>
  </definedNames>
  <calcPr calcId="162913"/>
</workbook>
</file>

<file path=xl/calcChain.xml><?xml version="1.0" encoding="utf-8"?>
<calcChain xmlns="http://schemas.openxmlformats.org/spreadsheetml/2006/main">
  <c r="S13" i="115" l="1"/>
  <c r="U13" i="115" s="1"/>
  <c r="T13" i="115" s="1"/>
  <c r="W13" i="115" s="1"/>
  <c r="X13" i="115" s="1"/>
  <c r="S50" i="115" l="1"/>
  <c r="U50" i="115" s="1"/>
  <c r="T50" i="115" s="1"/>
  <c r="S49" i="115"/>
  <c r="U49" i="115" s="1"/>
  <c r="S26" i="115" l="1"/>
  <c r="U26" i="115" s="1"/>
  <c r="T26" i="115" s="1"/>
  <c r="W26" i="115" s="1"/>
  <c r="X26" i="115" s="1"/>
  <c r="S25" i="115"/>
  <c r="U25" i="115" s="1"/>
  <c r="T25" i="115" s="1"/>
  <c r="W25" i="115" s="1"/>
  <c r="X25" i="115" s="1"/>
  <c r="S51" i="115" l="1"/>
  <c r="T51" i="115" s="1"/>
  <c r="W51" i="115" s="1"/>
  <c r="X51" i="115" s="1"/>
  <c r="W50" i="115"/>
  <c r="X50" i="115" s="1"/>
  <c r="T49" i="115"/>
  <c r="W49" i="115" s="1"/>
  <c r="X49" i="115" s="1"/>
  <c r="S48" i="115"/>
  <c r="U48" i="115" s="1"/>
  <c r="T48" i="115" s="1"/>
  <c r="W48" i="115" s="1"/>
  <c r="X48" i="115" s="1"/>
  <c r="S47" i="115"/>
  <c r="U47" i="115" s="1"/>
  <c r="T47" i="115" s="1"/>
  <c r="W47" i="115" s="1"/>
  <c r="X47" i="115" s="1"/>
  <c r="S46" i="115"/>
  <c r="U46" i="115" s="1"/>
  <c r="T46" i="115" s="1"/>
  <c r="W46" i="115" s="1"/>
  <c r="X46" i="115" s="1"/>
  <c r="S45" i="115"/>
  <c r="U45" i="115" s="1"/>
  <c r="T45" i="115" s="1"/>
  <c r="W45" i="115" s="1"/>
  <c r="I45" i="115"/>
  <c r="S44" i="115"/>
  <c r="U44" i="115" s="1"/>
  <c r="T44" i="115" s="1"/>
  <c r="W44" i="115" s="1"/>
  <c r="X44" i="115" s="1"/>
  <c r="S43" i="115"/>
  <c r="U43" i="115" s="1"/>
  <c r="T43" i="115" s="1"/>
  <c r="W43" i="115" s="1"/>
  <c r="X43" i="115" s="1"/>
  <c r="S42" i="115"/>
  <c r="U42" i="115" s="1"/>
  <c r="T42" i="115" s="1"/>
  <c r="W42" i="115" s="1"/>
  <c r="X42" i="115" s="1"/>
  <c r="S41" i="115"/>
  <c r="U41" i="115" s="1"/>
  <c r="T41" i="115" s="1"/>
  <c r="W41" i="115" s="1"/>
  <c r="X41" i="115" s="1"/>
  <c r="S40" i="115"/>
  <c r="T40" i="115" s="1"/>
  <c r="W40" i="115" s="1"/>
  <c r="X40" i="115" s="1"/>
  <c r="S39" i="115"/>
  <c r="U39" i="115" s="1"/>
  <c r="T39" i="115" s="1"/>
  <c r="W39" i="115" s="1"/>
  <c r="X39" i="115" s="1"/>
  <c r="S38" i="115"/>
  <c r="U38" i="115" s="1"/>
  <c r="T38" i="115" s="1"/>
  <c r="W38" i="115" s="1"/>
  <c r="X38" i="115" s="1"/>
  <c r="S37" i="115"/>
  <c r="U37" i="115" s="1"/>
  <c r="T37" i="115" s="1"/>
  <c r="W37" i="115" s="1"/>
  <c r="I37" i="115"/>
  <c r="S36" i="115"/>
  <c r="U36" i="115" s="1"/>
  <c r="T36" i="115" s="1"/>
  <c r="W36" i="115" s="1"/>
  <c r="X36" i="115" s="1"/>
  <c r="S35" i="115"/>
  <c r="U35" i="115" s="1"/>
  <c r="T35" i="115" s="1"/>
  <c r="W35" i="115" s="1"/>
  <c r="X35" i="115" s="1"/>
  <c r="S34" i="115"/>
  <c r="U34" i="115" s="1"/>
  <c r="T34" i="115" s="1"/>
  <c r="W34" i="115" s="1"/>
  <c r="X34" i="115" s="1"/>
  <c r="S33" i="115"/>
  <c r="U33" i="115" s="1"/>
  <c r="T33" i="115" s="1"/>
  <c r="W33" i="115" s="1"/>
  <c r="I33" i="115"/>
  <c r="S32" i="115"/>
  <c r="U32" i="115" s="1"/>
  <c r="T32" i="115" s="1"/>
  <c r="W32" i="115" s="1"/>
  <c r="X32" i="115" s="1"/>
  <c r="S31" i="115"/>
  <c r="U31" i="115" s="1"/>
  <c r="T31" i="115" s="1"/>
  <c r="W31" i="115" s="1"/>
  <c r="X31" i="115" s="1"/>
  <c r="S30" i="115"/>
  <c r="U30" i="115" s="1"/>
  <c r="T30" i="115" s="1"/>
  <c r="W30" i="115" s="1"/>
  <c r="X30" i="115" s="1"/>
  <c r="S29" i="115"/>
  <c r="U29" i="115" s="1"/>
  <c r="T29" i="115" s="1"/>
  <c r="W29" i="115" s="1"/>
  <c r="X29" i="115" s="1"/>
  <c r="S28" i="115"/>
  <c r="U28" i="115" s="1"/>
  <c r="T28" i="115" s="1"/>
  <c r="W28" i="115" s="1"/>
  <c r="X28" i="115" s="1"/>
  <c r="S27" i="115"/>
  <c r="U27" i="115" s="1"/>
  <c r="T27" i="115" s="1"/>
  <c r="W27" i="115" s="1"/>
  <c r="I27" i="115"/>
  <c r="S24" i="115"/>
  <c r="U24" i="115" s="1"/>
  <c r="T24" i="115" s="1"/>
  <c r="W24" i="115" s="1"/>
  <c r="X24" i="115" s="1"/>
  <c r="S23" i="115"/>
  <c r="U23" i="115" s="1"/>
  <c r="T23" i="115" s="1"/>
  <c r="W23" i="115" s="1"/>
  <c r="X23" i="115" s="1"/>
  <c r="S22" i="115"/>
  <c r="U22" i="115" s="1"/>
  <c r="T22" i="115" s="1"/>
  <c r="W22" i="115" s="1"/>
  <c r="X22" i="115" s="1"/>
  <c r="S21" i="115"/>
  <c r="U21" i="115" s="1"/>
  <c r="T21" i="115" s="1"/>
  <c r="W21" i="115" s="1"/>
  <c r="X21" i="115" s="1"/>
  <c r="S20" i="115"/>
  <c r="U20" i="115" s="1"/>
  <c r="T20" i="115" s="1"/>
  <c r="W20" i="115" s="1"/>
  <c r="I20" i="115"/>
  <c r="S17" i="115"/>
  <c r="U17" i="115" s="1"/>
  <c r="T17" i="115" s="1"/>
  <c r="W17" i="115" s="1"/>
  <c r="X17" i="115" s="1"/>
  <c r="S16" i="115"/>
  <c r="U16" i="115" s="1"/>
  <c r="T16" i="115" s="1"/>
  <c r="W16" i="115" s="1"/>
  <c r="X16" i="115" s="1"/>
  <c r="S15" i="115"/>
  <c r="U15" i="115" s="1"/>
  <c r="T15" i="115" s="1"/>
  <c r="W15" i="115" s="1"/>
  <c r="X15" i="115" s="1"/>
  <c r="S14" i="115"/>
  <c r="U14" i="115" s="1"/>
  <c r="T14" i="115" s="1"/>
  <c r="W14" i="115" s="1"/>
  <c r="I14" i="115"/>
  <c r="S9" i="115"/>
  <c r="U9" i="115" s="1"/>
  <c r="T9" i="115" s="1"/>
  <c r="W9" i="115" s="1"/>
  <c r="X9" i="115" s="1"/>
  <c r="S8" i="115"/>
  <c r="U8" i="115" s="1"/>
  <c r="T8" i="115" s="1"/>
  <c r="W8" i="115" s="1"/>
  <c r="X8" i="115" s="1"/>
  <c r="S7" i="115"/>
  <c r="U7" i="115" s="1"/>
  <c r="T7" i="115" s="1"/>
  <c r="W7" i="115" s="1"/>
  <c r="X7" i="115" s="1"/>
  <c r="S6" i="115"/>
  <c r="U6" i="115" s="1"/>
  <c r="T6" i="115" s="1"/>
  <c r="W6" i="115" s="1"/>
  <c r="X6" i="115" s="1"/>
  <c r="S5" i="115"/>
  <c r="U5" i="115" s="1"/>
  <c r="T5" i="115" s="1"/>
  <c r="W5" i="115" s="1"/>
  <c r="I5" i="115"/>
  <c r="Y20" i="115" l="1"/>
  <c r="AB20" i="115" s="1"/>
  <c r="AC20" i="115" s="1"/>
  <c r="AE20" i="115" s="1"/>
  <c r="Y5" i="115"/>
  <c r="AB5" i="115" s="1"/>
  <c r="AC5" i="115" s="1"/>
  <c r="AE5" i="115" s="1"/>
  <c r="Y14" i="115"/>
  <c r="AB14" i="115" s="1"/>
  <c r="X14" i="115"/>
  <c r="Y27" i="115"/>
  <c r="AB27" i="115" s="1"/>
  <c r="X27" i="115"/>
  <c r="Y33" i="115"/>
  <c r="AB33" i="115" s="1"/>
  <c r="X33" i="115"/>
  <c r="X20" i="115"/>
  <c r="X45" i="115"/>
  <c r="Y45" i="115"/>
  <c r="AB45" i="115" s="1"/>
  <c r="X5" i="115"/>
  <c r="X37" i="115"/>
  <c r="Y37" i="115"/>
  <c r="AB37" i="115" s="1"/>
  <c r="AD20" i="115" l="1"/>
  <c r="AF20" i="115" s="1"/>
  <c r="AG20" i="115" s="1"/>
  <c r="AD5" i="115"/>
  <c r="AF5" i="115" s="1"/>
  <c r="AG5" i="115" s="1"/>
  <c r="AD37" i="115"/>
  <c r="AF37" i="115" s="1"/>
  <c r="AC37" i="115"/>
  <c r="AE37" i="115" s="1"/>
  <c r="AD45" i="115"/>
  <c r="AF45" i="115" s="1"/>
  <c r="AC45" i="115"/>
  <c r="AE45" i="115" s="1"/>
  <c r="AD33" i="115"/>
  <c r="AF33" i="115" s="1"/>
  <c r="AC33" i="115"/>
  <c r="AE33" i="115" s="1"/>
  <c r="AC27" i="115"/>
  <c r="AE27" i="115" s="1"/>
  <c r="AD27" i="115"/>
  <c r="AF27" i="115" s="1"/>
  <c r="AC14" i="115"/>
  <c r="AE14" i="115" s="1"/>
  <c r="AD14" i="115"/>
  <c r="AF14" i="115" s="1"/>
  <c r="AG33" i="115" l="1"/>
  <c r="AG45" i="115"/>
  <c r="AG37" i="115"/>
  <c r="AG14" i="115"/>
  <c r="AG27" i="115"/>
  <c r="S25" i="89" l="1"/>
  <c r="U25" i="89" s="1"/>
  <c r="T25" i="89" s="1"/>
  <c r="S26" i="89"/>
  <c r="U26" i="89" s="1"/>
  <c r="T26" i="89" s="1"/>
  <c r="S27" i="89"/>
  <c r="U27" i="89" s="1"/>
  <c r="T27" i="89" s="1"/>
  <c r="S28" i="89"/>
  <c r="U28" i="89" s="1"/>
  <c r="T28" i="89" s="1"/>
  <c r="S29" i="89"/>
  <c r="U29" i="89" s="1"/>
  <c r="T29" i="89" s="1"/>
  <c r="S30" i="89"/>
  <c r="U30" i="89" s="1"/>
  <c r="T30" i="89" s="1"/>
  <c r="S31" i="89"/>
  <c r="U31" i="89" s="1"/>
  <c r="T31" i="89" s="1"/>
  <c r="S32" i="89"/>
  <c r="U32" i="89" s="1"/>
  <c r="T32" i="89" s="1"/>
  <c r="S33" i="89"/>
  <c r="U33" i="89" s="1"/>
  <c r="T33" i="89" s="1"/>
  <c r="S34" i="89"/>
  <c r="U34" i="89" s="1"/>
  <c r="T34" i="89" s="1"/>
  <c r="S35" i="89"/>
  <c r="U35" i="89" s="1"/>
  <c r="T35" i="89" s="1"/>
  <c r="S36" i="89"/>
  <c r="U36" i="89" s="1"/>
  <c r="T36" i="89" s="1"/>
  <c r="S37" i="89"/>
  <c r="U37" i="89" s="1"/>
  <c r="T37" i="89" s="1"/>
  <c r="S38" i="89"/>
  <c r="U38" i="89" s="1"/>
  <c r="T38" i="89" s="1"/>
  <c r="S39" i="89"/>
  <c r="U39" i="89" s="1"/>
  <c r="T39" i="89" s="1"/>
  <c r="S40" i="89"/>
  <c r="U40" i="89" s="1"/>
  <c r="T40" i="89" s="1"/>
  <c r="S41" i="89"/>
  <c r="U41" i="89" s="1"/>
  <c r="T41" i="89" s="1"/>
  <c r="S42" i="89"/>
  <c r="U42" i="89" s="1"/>
  <c r="T42" i="89" s="1"/>
  <c r="S43" i="89"/>
  <c r="U43" i="89" s="1"/>
  <c r="T43" i="89" s="1"/>
  <c r="S44" i="89"/>
  <c r="U44" i="89" s="1"/>
  <c r="T44" i="89" s="1"/>
  <c r="S45" i="89"/>
  <c r="U45" i="89" s="1"/>
  <c r="T45" i="89" s="1"/>
  <c r="S46" i="89"/>
  <c r="U46" i="89" s="1"/>
  <c r="T46" i="89" s="1"/>
  <c r="S47" i="89"/>
  <c r="U47" i="89" s="1"/>
  <c r="T47" i="89" s="1"/>
  <c r="S48" i="89"/>
  <c r="U48" i="89" s="1"/>
  <c r="T48" i="89" s="1"/>
  <c r="S7" i="89"/>
  <c r="AH154" i="89" l="1"/>
  <c r="AF154" i="89"/>
  <c r="AE154" i="89"/>
  <c r="I154" i="89"/>
  <c r="J154" i="89" s="1"/>
  <c r="AH144" i="89"/>
  <c r="AF144" i="89"/>
  <c r="AE144" i="89"/>
  <c r="I144" i="89"/>
  <c r="J144" i="89" s="1"/>
  <c r="AH134" i="89"/>
  <c r="AF134" i="89"/>
  <c r="AE134" i="89"/>
  <c r="I134" i="89"/>
  <c r="J134" i="89" s="1"/>
  <c r="AH124" i="89"/>
  <c r="AF124" i="89"/>
  <c r="AE124" i="89"/>
  <c r="I124" i="89"/>
  <c r="J124" i="89" s="1"/>
  <c r="AH114" i="89"/>
  <c r="AF114" i="89"/>
  <c r="AE114" i="89"/>
  <c r="I114" i="89"/>
  <c r="J114" i="89" s="1"/>
  <c r="AH104" i="89"/>
  <c r="AF104" i="89"/>
  <c r="AE104" i="89"/>
  <c r="I104" i="89"/>
  <c r="J104" i="89" s="1"/>
  <c r="AH94" i="89"/>
  <c r="AF94" i="89"/>
  <c r="AE94" i="89"/>
  <c r="I94" i="89"/>
  <c r="J94" i="89" s="1"/>
  <c r="AH84" i="89"/>
  <c r="AF84" i="89"/>
  <c r="AE84" i="89"/>
  <c r="I84" i="89"/>
  <c r="J84" i="89" s="1"/>
  <c r="AH74" i="89"/>
  <c r="AF74" i="89"/>
  <c r="AE74" i="89"/>
  <c r="I74" i="89"/>
  <c r="J74" i="89" s="1"/>
  <c r="AH64" i="89"/>
  <c r="AF64" i="89"/>
  <c r="AE64" i="89"/>
  <c r="I64" i="89"/>
  <c r="J64" i="89" s="1"/>
  <c r="AH54" i="89"/>
  <c r="AF54" i="89"/>
  <c r="AE54" i="89"/>
  <c r="I54" i="89"/>
  <c r="J54" i="89" s="1"/>
  <c r="S53" i="89"/>
  <c r="U53" i="89" s="1"/>
  <c r="T53" i="89" s="1"/>
  <c r="W53" i="89" s="1"/>
  <c r="X53" i="89" s="1"/>
  <c r="S52" i="89"/>
  <c r="U52" i="89" s="1"/>
  <c r="T52" i="89" s="1"/>
  <c r="W52" i="89" s="1"/>
  <c r="X52" i="89" s="1"/>
  <c r="S51" i="89"/>
  <c r="U51" i="89" s="1"/>
  <c r="T51" i="89" s="1"/>
  <c r="W51" i="89" s="1"/>
  <c r="X51" i="89" s="1"/>
  <c r="S50" i="89"/>
  <c r="U50" i="89" s="1"/>
  <c r="T50" i="89" s="1"/>
  <c r="W50" i="89" s="1"/>
  <c r="X50" i="89" s="1"/>
  <c r="S49" i="89"/>
  <c r="U49" i="89" s="1"/>
  <c r="T49" i="89" s="1"/>
  <c r="W49" i="89" s="1"/>
  <c r="X49" i="89" s="1"/>
  <c r="W48" i="89"/>
  <c r="X48" i="89" s="1"/>
  <c r="W47" i="89"/>
  <c r="X47" i="89" s="1"/>
  <c r="W46" i="89"/>
  <c r="X46" i="89" s="1"/>
  <c r="W45" i="89"/>
  <c r="X45" i="89" s="1"/>
  <c r="W44" i="89"/>
  <c r="I44" i="89"/>
  <c r="W43" i="89"/>
  <c r="X43" i="89" s="1"/>
  <c r="W42" i="89"/>
  <c r="X42" i="89" s="1"/>
  <c r="W41" i="89"/>
  <c r="X41" i="89" s="1"/>
  <c r="W40" i="89"/>
  <c r="X40" i="89" s="1"/>
  <c r="W39" i="89"/>
  <c r="X39" i="89" s="1"/>
  <c r="W38" i="89"/>
  <c r="X38" i="89" s="1"/>
  <c r="W37" i="89"/>
  <c r="X37" i="89" s="1"/>
  <c r="W36" i="89"/>
  <c r="X36" i="89" s="1"/>
  <c r="W35" i="89"/>
  <c r="X35" i="89" s="1"/>
  <c r="W34" i="89"/>
  <c r="I34" i="89"/>
  <c r="W33" i="89"/>
  <c r="X33" i="89" s="1"/>
  <c r="W32" i="89"/>
  <c r="X32" i="89" s="1"/>
  <c r="W31" i="89"/>
  <c r="X31" i="89" s="1"/>
  <c r="W30" i="89"/>
  <c r="X30" i="89" s="1"/>
  <c r="W29" i="89"/>
  <c r="X29" i="89" s="1"/>
  <c r="W28" i="89"/>
  <c r="X28" i="89" s="1"/>
  <c r="W27" i="89"/>
  <c r="X27" i="89" s="1"/>
  <c r="W26" i="89"/>
  <c r="X26" i="89" s="1"/>
  <c r="W25" i="89"/>
  <c r="X25" i="89" s="1"/>
  <c r="S24" i="89"/>
  <c r="U24" i="89" s="1"/>
  <c r="I24" i="89"/>
  <c r="S23" i="89"/>
  <c r="U23" i="89" s="1"/>
  <c r="T23" i="89" s="1"/>
  <c r="W23" i="89" s="1"/>
  <c r="X23" i="89" s="1"/>
  <c r="S22" i="89"/>
  <c r="U22" i="89" s="1"/>
  <c r="T22" i="89" s="1"/>
  <c r="W22" i="89" s="1"/>
  <c r="X22" i="89" s="1"/>
  <c r="S21" i="89"/>
  <c r="U21" i="89" s="1"/>
  <c r="T21" i="89" s="1"/>
  <c r="W21" i="89" s="1"/>
  <c r="X21" i="89" s="1"/>
  <c r="S20" i="89"/>
  <c r="U20" i="89" s="1"/>
  <c r="T20" i="89" s="1"/>
  <c r="W20" i="89" s="1"/>
  <c r="X20" i="89" s="1"/>
  <c r="S19" i="89"/>
  <c r="U19" i="89" s="1"/>
  <c r="T19" i="89" s="1"/>
  <c r="W19" i="89" s="1"/>
  <c r="X19" i="89" s="1"/>
  <c r="S18" i="89"/>
  <c r="U18" i="89" s="1"/>
  <c r="T18" i="89" s="1"/>
  <c r="W18" i="89" s="1"/>
  <c r="X18" i="89" s="1"/>
  <c r="S17" i="89"/>
  <c r="U17" i="89" s="1"/>
  <c r="T17" i="89" s="1"/>
  <c r="W17" i="89" s="1"/>
  <c r="X17" i="89" s="1"/>
  <c r="S16" i="89"/>
  <c r="U16" i="89" s="1"/>
  <c r="T16" i="89" s="1"/>
  <c r="W16" i="89" s="1"/>
  <c r="X16" i="89" s="1"/>
  <c r="S15" i="89"/>
  <c r="U15" i="89" s="1"/>
  <c r="T15" i="89" s="1"/>
  <c r="W15" i="89" s="1"/>
  <c r="X15" i="89" s="1"/>
  <c r="S14" i="89"/>
  <c r="U14" i="89" s="1"/>
  <c r="T14" i="89" s="1"/>
  <c r="W14" i="89" s="1"/>
  <c r="I14" i="89"/>
  <c r="S13" i="89"/>
  <c r="U13" i="89" s="1"/>
  <c r="T13" i="89" s="1"/>
  <c r="W13" i="89" s="1"/>
  <c r="X13" i="89" s="1"/>
  <c r="S12" i="89"/>
  <c r="U12" i="89" s="1"/>
  <c r="T12" i="89" s="1"/>
  <c r="W12" i="89" s="1"/>
  <c r="X12" i="89" s="1"/>
  <c r="S11" i="89"/>
  <c r="U11" i="89" s="1"/>
  <c r="T11" i="89" s="1"/>
  <c r="W11" i="89" s="1"/>
  <c r="X11" i="89" s="1"/>
  <c r="S10" i="89"/>
  <c r="U10" i="89" s="1"/>
  <c r="T10" i="89" s="1"/>
  <c r="W10" i="89" s="1"/>
  <c r="X10" i="89" s="1"/>
  <c r="S9" i="89"/>
  <c r="U9" i="89" s="1"/>
  <c r="T9" i="89" s="1"/>
  <c r="W9" i="89" s="1"/>
  <c r="X9" i="89" s="1"/>
  <c r="S8" i="89"/>
  <c r="U8" i="89" s="1"/>
  <c r="T8" i="89" s="1"/>
  <c r="W8" i="89" s="1"/>
  <c r="X8" i="89" s="1"/>
  <c r="U7" i="89"/>
  <c r="T7" i="89" s="1"/>
  <c r="W7" i="89" s="1"/>
  <c r="X7" i="89" s="1"/>
  <c r="S6" i="89"/>
  <c r="U6" i="89" s="1"/>
  <c r="T6" i="89" s="1"/>
  <c r="W6" i="89" s="1"/>
  <c r="X6" i="89" s="1"/>
  <c r="S5" i="89"/>
  <c r="U5" i="89" s="1"/>
  <c r="T5" i="89" s="1"/>
  <c r="W5" i="89" s="1"/>
  <c r="X5" i="89" s="1"/>
  <c r="S4" i="89"/>
  <c r="U4" i="89" s="1"/>
  <c r="T4" i="89" s="1"/>
  <c r="W4" i="89" s="1"/>
  <c r="I4" i="89"/>
  <c r="T24" i="89" l="1"/>
  <c r="W24" i="89" s="1"/>
  <c r="X34" i="89"/>
  <c r="Y34" i="89"/>
  <c r="AB34" i="89" s="1"/>
  <c r="Y14" i="89"/>
  <c r="AB14" i="89" s="1"/>
  <c r="X14" i="89"/>
  <c r="X44" i="89"/>
  <c r="Y44" i="89"/>
  <c r="AB44" i="89" s="1"/>
  <c r="Y4" i="89"/>
  <c r="AB4" i="89" s="1"/>
  <c r="X4" i="89"/>
  <c r="X24" i="89" l="1"/>
  <c r="Y24" i="89"/>
  <c r="AB24" i="89" s="1"/>
  <c r="AC24" i="89" s="1"/>
  <c r="AE24" i="89" s="1"/>
  <c r="AD34" i="89"/>
  <c r="AF34" i="89" s="1"/>
  <c r="AC34" i="89"/>
  <c r="AE34" i="89" s="1"/>
  <c r="AD4" i="89"/>
  <c r="AF4" i="89" s="1"/>
  <c r="AC4" i="89"/>
  <c r="AE4" i="89" s="1"/>
  <c r="AD14" i="89"/>
  <c r="AF14" i="89" s="1"/>
  <c r="AC14" i="89"/>
  <c r="AE14" i="89" s="1"/>
  <c r="AD44" i="89"/>
  <c r="AF44" i="89" s="1"/>
  <c r="AC44" i="89"/>
  <c r="AE44" i="89" s="1"/>
  <c r="AD24" i="89" l="1"/>
  <c r="AF24" i="89" s="1"/>
  <c r="AG24" i="89" s="1"/>
  <c r="AH24" i="89" s="1"/>
  <c r="AG44" i="89"/>
  <c r="AH44" i="89" s="1"/>
  <c r="AG14" i="89"/>
  <c r="AH14" i="89" s="1"/>
  <c r="AG34" i="89"/>
  <c r="AH34" i="89" s="1"/>
  <c r="AG4" i="89"/>
  <c r="AH4" i="89" s="1"/>
  <c r="N4" i="85" l="1"/>
  <c r="M4" i="85"/>
  <c r="M7" i="85"/>
  <c r="M6" i="85"/>
  <c r="M5" i="85"/>
  <c r="M8" i="85"/>
  <c r="C13" i="85"/>
  <c r="D13" i="85"/>
  <c r="E13" i="85"/>
  <c r="F13" i="85"/>
  <c r="G13" i="85"/>
  <c r="C14" i="85"/>
  <c r="D14" i="85"/>
  <c r="E14" i="85"/>
  <c r="F14" i="85"/>
  <c r="G14" i="85"/>
  <c r="C15" i="85"/>
  <c r="D15" i="85"/>
  <c r="E15" i="85"/>
  <c r="F15" i="85"/>
  <c r="G15" i="85"/>
  <c r="C16" i="85"/>
  <c r="D16" i="85"/>
  <c r="E16" i="85"/>
  <c r="F16" i="85"/>
  <c r="G16" i="85"/>
  <c r="D17" i="85"/>
  <c r="E17" i="85"/>
  <c r="F17" i="85"/>
  <c r="G17" i="85"/>
  <c r="C17" i="85"/>
  <c r="L13" i="85"/>
  <c r="L14" i="85"/>
  <c r="L15" i="85"/>
  <c r="L16" i="85"/>
  <c r="L17" i="85"/>
  <c r="L18" i="85"/>
  <c r="L19" i="85"/>
  <c r="L20" i="85"/>
  <c r="L21" i="85"/>
  <c r="L22" i="85"/>
  <c r="L23" i="85"/>
  <c r="L24" i="85"/>
  <c r="L25" i="85"/>
  <c r="L26" i="85"/>
  <c r="L27" i="85"/>
  <c r="L28" i="85"/>
  <c r="L29" i="85"/>
  <c r="L30" i="85"/>
  <c r="L31" i="85"/>
  <c r="L32" i="85"/>
  <c r="L33" i="85"/>
  <c r="L34" i="85"/>
  <c r="L35" i="85"/>
  <c r="L36" i="85"/>
  <c r="L12" i="85"/>
  <c r="G6" i="85"/>
  <c r="F6" i="85"/>
  <c r="E6" i="85"/>
  <c r="D6" i="85"/>
  <c r="C6" i="85"/>
  <c r="G5" i="85"/>
  <c r="F5" i="85"/>
  <c r="E5" i="85"/>
  <c r="D5" i="85"/>
  <c r="C5" i="85"/>
  <c r="G4" i="85"/>
  <c r="F4" i="85"/>
  <c r="E4" i="85"/>
  <c r="D4" i="85"/>
  <c r="C4" i="85"/>
  <c r="G7" i="85"/>
  <c r="F7" i="85"/>
  <c r="E7" i="85"/>
  <c r="D7" i="85"/>
  <c r="C7" i="85"/>
  <c r="G8" i="85"/>
  <c r="F8" i="85"/>
  <c r="E8" i="85"/>
  <c r="D8" i="85"/>
  <c r="C8" i="85"/>
  <c r="AH45" i="115" l="1"/>
  <c r="AH20" i="115"/>
  <c r="AH27" i="115"/>
  <c r="AH37" i="115"/>
  <c r="AH5" i="115"/>
  <c r="AH14" i="115"/>
  <c r="AH33" i="115"/>
  <c r="J45" i="115"/>
  <c r="J37" i="115"/>
  <c r="J5" i="115"/>
  <c r="J20" i="115"/>
  <c r="J14" i="115"/>
  <c r="J33" i="115"/>
  <c r="J27" i="115"/>
  <c r="J44" i="89"/>
  <c r="J34" i="89"/>
  <c r="J4" i="89"/>
  <c r="J24" i="89"/>
  <c r="J14" i="89"/>
</calcChain>
</file>

<file path=xl/comments1.xml><?xml version="1.0" encoding="utf-8"?>
<comments xmlns="http://schemas.openxmlformats.org/spreadsheetml/2006/main">
  <authors>
    <author>John William Lopez</author>
    <author>SBERMUDEZ</author>
    <author>jjaramillo</author>
    <author>NATALIA  PELAEZ MIYAR</author>
    <author>Salud Ocupacional</author>
  </authors>
  <commentList>
    <comment ref="K2" authorId="0" shapeId="0">
      <text>
        <r>
          <rPr>
            <b/>
            <sz val="24"/>
            <color indexed="81"/>
            <rFont val="Calibri"/>
            <family val="2"/>
          </rPr>
          <t>Identificar los controles existentes y posibles, para evitar las causas y/o para mitigar las consecuencias
Los controles pueden ser, entre otros:</t>
        </r>
        <r>
          <rPr>
            <sz val="24"/>
            <color indexed="81"/>
            <rFont val="Calibri"/>
            <family val="2"/>
          </rPr>
          <t xml:space="preserve">
Listas de chequeo
Procedimientos o instructivos, con 
Metodologías
Puntos de control
Auditorías
Capacitación o entrenamiento
etc
</t>
        </r>
        <r>
          <rPr>
            <b/>
            <sz val="24"/>
            <color indexed="81"/>
            <rFont val="Calibri"/>
            <family val="2"/>
          </rPr>
          <t>TODOS CON CICLO COMPLETO DE DOCUMENTACIÓN, DESPLIEGUE, IMPLEMENTACIÓN Y SEGUIMIENTO.</t>
        </r>
        <r>
          <rPr>
            <sz val="24"/>
            <color indexed="81"/>
            <rFont val="Calibri"/>
            <family val="2"/>
          </rPr>
          <t xml:space="preserve">
SE DEBEN AGRUPAR POR AFINIDAD O  RELACIONAMIENTO, DE FORMA QUE NO SE VALOREN ACTIVIDADES DE UN MISMO CONTROL DE FORMA SEPARADA.  ORIENTAR MAS A CONTROLES ESTRATPEGICOS DEL PROCESO
</t>
        </r>
      </text>
    </comment>
    <comment ref="E3" authorId="0" shapeId="0">
      <text>
        <r>
          <rPr>
            <b/>
            <sz val="20"/>
            <color indexed="81"/>
            <rFont val="Calibri"/>
            <family val="2"/>
          </rPr>
          <t>identifique las causas principales (causa raiz) del riesgo, considerando los siguientes grupos causales</t>
        </r>
        <r>
          <rPr>
            <sz val="20"/>
            <color indexed="81"/>
            <rFont val="Calibri"/>
            <family val="2"/>
          </rPr>
          <t xml:space="preserve">: (No es obligatorio encontrar causas de cada grupo. Es una guía)
Mano de obra (talento humano)
Maquinaria (equipos)
Método (procedimientos)
Materiales (insumos)
Medio (ambiente)
Medición (alertas, controles)
</t>
        </r>
        <r>
          <rPr>
            <b/>
            <sz val="20"/>
            <color indexed="81"/>
            <rFont val="Calibri"/>
            <family val="2"/>
          </rPr>
          <t>Enfóquese en causas que el proceso y/o la organización puedan gobernar o gestionar</t>
        </r>
        <r>
          <rPr>
            <sz val="20"/>
            <color indexed="81"/>
            <rFont val="Calibri"/>
            <family val="2"/>
          </rPr>
          <t xml:space="preserve">. Ej: Riesgo: accidente de   vehículo recolector de basura en una sede de Metrosalud. Causa: falta de pericia del conductor (NO PERTINENTE YA QUE DEPENDE DE LA EMPRESA RECOLECTORA SU SELECCIÓN Y CAPACITACIÓN)
</t>
        </r>
        <r>
          <rPr>
            <b/>
            <sz val="20"/>
            <color indexed="81"/>
            <rFont val="Calibri"/>
            <family val="2"/>
          </rPr>
          <t>Escriba 1 causa por celda</t>
        </r>
        <r>
          <rPr>
            <sz val="20"/>
            <color indexed="81"/>
            <rFont val="Calibri"/>
            <family val="2"/>
          </rPr>
          <t xml:space="preserve">. Se dejan 10 espacios por riesgo. No es obligatorio identificar 10 causas por riesgo (idealmente un máximo de 5 o 6 y asegúrese que sean las principales)
</t>
        </r>
      </text>
    </comment>
    <comment ref="L3" authorId="1" shapeId="0">
      <text>
        <r>
          <rPr>
            <b/>
            <sz val="20"/>
            <color indexed="81"/>
            <rFont val="Tahoma"/>
            <family val="2"/>
          </rPr>
          <t>¿Existe un responsable asignado a la ejecución
del control?
Asignado 15
No asigando 0</t>
        </r>
      </text>
    </comment>
    <comment ref="M3" authorId="1" shapeId="0">
      <text>
        <r>
          <rPr>
            <b/>
            <sz val="20"/>
            <color indexed="81"/>
            <rFont val="Tahoma"/>
            <family val="2"/>
          </rPr>
          <t>¿El responsable tiene la autoridad y adecuada segregación de funciones en la ejecución del control?
Adecuado 15
Inadecuado 0</t>
        </r>
      </text>
    </comment>
    <comment ref="N3" authorId="1" shapeId="0">
      <text>
        <r>
          <rPr>
            <b/>
            <sz val="20"/>
            <color indexed="81"/>
            <rFont val="Tahoma"/>
            <family val="2"/>
          </rPr>
          <t>¿La oportunidad en que se ejecuta el control ayuda a prevenir la mitigación del riesgo o a detectar la materialización del riesgo de manera oportuna?
Oportuna 15
Inoportuna 0</t>
        </r>
      </text>
    </comment>
    <comment ref="O3" authorId="1" shapeId="0">
      <text>
        <r>
          <rPr>
            <b/>
            <sz val="20"/>
            <color indexed="81"/>
            <rFont val="Tahoma"/>
            <family val="2"/>
          </rPr>
          <t>¿Las actividades que se desarrollan en el control realmente buscan por si sola prevenir o detectar las causas que pueden dar origen al riesgo, Ej.: verificar, validar, cotejar, comparar,
revisar, etc.?
Prevenir 15
Detectar 10
No es un control  0</t>
        </r>
      </text>
    </comment>
    <comment ref="P3" authorId="1" shapeId="0">
      <text>
        <r>
          <rPr>
            <b/>
            <sz val="20"/>
            <color indexed="81"/>
            <rFont val="Tahoma"/>
            <family val="2"/>
          </rPr>
          <t>¿La fuente de información que se utiliza en el desarrollo del control es información confiable que permita mitigar el riesgo?
Confiable 15
No confiable 0</t>
        </r>
      </text>
    </comment>
    <comment ref="Q3" authorId="1" shapeId="0">
      <text>
        <r>
          <rPr>
            <b/>
            <sz val="20"/>
            <color indexed="81"/>
            <rFont val="Tahoma"/>
            <family val="2"/>
          </rPr>
          <t>¿Las observaciones, desviaciones o diferencias
identificadas como resultados de la ejecución del control son investigadas y resueltas
de manera oportuna?</t>
        </r>
        <r>
          <rPr>
            <sz val="20"/>
            <color indexed="81"/>
            <rFont val="Tahoma"/>
            <family val="2"/>
          </rPr>
          <t xml:space="preserve">
</t>
        </r>
      </text>
    </comment>
    <comment ref="R3" authorId="1" shapeId="0">
      <text>
        <r>
          <rPr>
            <b/>
            <sz val="20"/>
            <color indexed="81"/>
            <rFont val="Tahoma"/>
            <family val="2"/>
          </rPr>
          <t>¿Se deja evidencia o rastro de la ejecución del control que permita a cualquier tercero con la evidencia llegar a la misma conclusión?
Completa 10
Incompleta  5
No existe 0</t>
        </r>
      </text>
    </comment>
    <comment ref="V3" authorId="2" shapeId="0">
      <text>
        <r>
          <rPr>
            <b/>
            <sz val="14"/>
            <color indexed="81"/>
            <rFont val="Tahoma"/>
            <family val="2"/>
          </rPr>
          <t xml:space="preserve">
Fuerte El control se ejecuta de manera consistente por parte del responsable.
Moderado El control se ejecuta algunas veces por parte del responsable.
Débil El control no se ejecuta por parte del responsable.
</t>
        </r>
      </text>
    </comment>
    <comment ref="AI3" authorId="3" shapeId="0">
      <text>
        <r>
          <rPr>
            <sz val="20"/>
            <color indexed="81"/>
            <rFont val="Tahoma"/>
            <family val="2"/>
          </rPr>
          <t xml:space="preserve">Evitar:  medidas para prevenir su materialización, primera alternativa y en los riesgos de corrupción deben ser preventivos. Ejemplo: gestión de insumos, mantenimiento preventivo de equipos y DM. 
Reducir: medidas para disminuir probabilidad e impacto. Ejemplo: optimización de procedimientos, implementación de controles.
Compartir: traspaso de las perdidas a otros. Ejemplo:  seguros, contratos de riesgo compartido. Ejemplo: almacenamiento externo de información.
Asumir: riesgo residual después de la reducción o transferencia, que se acepta y se elaboran planes de contingencia para ello.
</t>
        </r>
      </text>
    </comment>
    <comment ref="H154" authorId="4" shapeId="0">
      <text>
        <r>
          <rPr>
            <b/>
            <sz val="9"/>
            <color indexed="81"/>
            <rFont val="Tahoma"/>
            <family val="2"/>
          </rPr>
          <t>40</t>
        </r>
      </text>
    </comment>
  </commentList>
</comments>
</file>

<file path=xl/comments2.xml><?xml version="1.0" encoding="utf-8"?>
<comments xmlns="http://schemas.openxmlformats.org/spreadsheetml/2006/main">
  <authors>
    <author>John William Lopez</author>
    <author>SBERMUDEZ</author>
    <author>jjaramillo</author>
    <author>NATALIA  PELAEZ MIYAR</author>
    <author>Sala Juntas Gerencia 5 piso</author>
  </authors>
  <commentList>
    <comment ref="K3" authorId="0" shapeId="0">
      <text>
        <r>
          <rPr>
            <b/>
            <sz val="24"/>
            <color indexed="81"/>
            <rFont val="Calibri"/>
            <family val="2"/>
          </rPr>
          <t>Identificar los controles existentes y posibles, para evitar las causas y/o para mitigar las consecuencias
Los controles pueden ser, entre otros:</t>
        </r>
        <r>
          <rPr>
            <sz val="24"/>
            <color indexed="81"/>
            <rFont val="Calibri"/>
            <family val="2"/>
          </rPr>
          <t xml:space="preserve">
Listas de chequeo
Procedimientos o instructivos, con 
Metodologías
Puntos de control
Auditorías
Capacitación o entrenamiento
etc
</t>
        </r>
        <r>
          <rPr>
            <b/>
            <sz val="24"/>
            <color indexed="81"/>
            <rFont val="Calibri"/>
            <family val="2"/>
          </rPr>
          <t>TODOS CON CICLO COMPLETO DE DOCUMENTACIÓN, DESPLIEGUE, IMPLEMENTACIÓN Y SEGUIMIENTO.</t>
        </r>
        <r>
          <rPr>
            <sz val="24"/>
            <color indexed="81"/>
            <rFont val="Calibri"/>
            <family val="2"/>
          </rPr>
          <t xml:space="preserve">
SE DEBEN AGRUPAR POR AFINIDAD O  RELACIONAMIENTO, DE FORMA QUE NO SE VALOREN ACTIVIDADES DE UN MISMO CONTROL DE FORMA SEPARADA.  ORIENTAR MAS A CONTROLES ESTRATPEGICOS DEL PROCESO
</t>
        </r>
      </text>
    </comment>
    <comment ref="E4" authorId="0" shapeId="0">
      <text>
        <r>
          <rPr>
            <b/>
            <sz val="20"/>
            <color indexed="81"/>
            <rFont val="Calibri"/>
            <family val="2"/>
          </rPr>
          <t>identifique las causas principales (causa raiz) del riesgo, considerando los siguientes grupos causales</t>
        </r>
        <r>
          <rPr>
            <sz val="20"/>
            <color indexed="81"/>
            <rFont val="Calibri"/>
            <family val="2"/>
          </rPr>
          <t xml:space="preserve">: (No es obligatorio encontrar causas de cada grupo. Es una guía)
Mano de obra (talento humano)
Maquinaria (equipos)
Método (procedimientos)
Materiales (insumos)
Medio (ambiente)
Medición (alertas, controles)
</t>
        </r>
        <r>
          <rPr>
            <b/>
            <sz val="20"/>
            <color indexed="81"/>
            <rFont val="Calibri"/>
            <family val="2"/>
          </rPr>
          <t>Enfóquese en causas que el proceso y/o la organización puedan gobernar o gestionar</t>
        </r>
        <r>
          <rPr>
            <sz val="20"/>
            <color indexed="81"/>
            <rFont val="Calibri"/>
            <family val="2"/>
          </rPr>
          <t xml:space="preserve">. Ej: Riesgo: accidente de   vehículo recolector de basura en una sede de Metrosalud. Causa: falta de pericia del conductor (NO PERTINENTE YA QUE DEPENDE DE LA EMPRESA RECOLECTORA SU SELECCIÓN Y CAPACITACIÓN)
</t>
        </r>
        <r>
          <rPr>
            <b/>
            <sz val="20"/>
            <color indexed="81"/>
            <rFont val="Calibri"/>
            <family val="2"/>
          </rPr>
          <t>Escriba 1 causa por celda</t>
        </r>
        <r>
          <rPr>
            <sz val="20"/>
            <color indexed="81"/>
            <rFont val="Calibri"/>
            <family val="2"/>
          </rPr>
          <t xml:space="preserve">. Se dejan 10 espacios por riesgo. No es obligatorio identificar 10 causas por riesgo (idealmente un máximo de 5 o 6 y asegúrese que sean las principales)
</t>
        </r>
      </text>
    </comment>
    <comment ref="L4" authorId="1" shapeId="0">
      <text>
        <r>
          <rPr>
            <b/>
            <sz val="20"/>
            <color indexed="81"/>
            <rFont val="Tahoma"/>
            <family val="2"/>
          </rPr>
          <t>¿Existe un responsable asignado a la ejecución
del control?
Asignado 15
No asigando 0</t>
        </r>
      </text>
    </comment>
    <comment ref="M4" authorId="1" shapeId="0">
      <text>
        <r>
          <rPr>
            <b/>
            <sz val="20"/>
            <color indexed="81"/>
            <rFont val="Tahoma"/>
            <family val="2"/>
          </rPr>
          <t>¿El responsable tiene la autoridad y adecuada segregación de funciones en la ejecución del control?
Adecuado 15
Inadecuado 0</t>
        </r>
      </text>
    </comment>
    <comment ref="N4" authorId="1" shapeId="0">
      <text>
        <r>
          <rPr>
            <b/>
            <sz val="20"/>
            <color indexed="81"/>
            <rFont val="Tahoma"/>
            <family val="2"/>
          </rPr>
          <t>¿La oportunidad en que se ejecuta el control ayuda a prevenir la mitigación del riesgo o a detectar la materialización del riesgo de manera oportuna?
Oportuna 15
Inoportuna 0</t>
        </r>
      </text>
    </comment>
    <comment ref="O4" authorId="1" shapeId="0">
      <text>
        <r>
          <rPr>
            <b/>
            <sz val="20"/>
            <color indexed="81"/>
            <rFont val="Tahoma"/>
            <family val="2"/>
          </rPr>
          <t>¿Las actividades que se desarrollan en el control realmente buscan por si solas prevenir o detectar las causas que pueden dar origen al riesgo, Ej.: verificar, validar, cotejar, comparar,
revisar, etc.?
Prevenir 15
Detectar 10
No es un control  0</t>
        </r>
      </text>
    </comment>
    <comment ref="P4" authorId="1" shapeId="0">
      <text>
        <r>
          <rPr>
            <b/>
            <sz val="20"/>
            <color indexed="81"/>
            <rFont val="Tahoma"/>
            <family val="2"/>
          </rPr>
          <t>¿La fuente de información que se utiliza en el desarrollo del control es información confiable que permita mitigar el riesgo?
Confiable 15
No confiable 0</t>
        </r>
      </text>
    </comment>
    <comment ref="Q4" authorId="1" shapeId="0">
      <text>
        <r>
          <rPr>
            <b/>
            <sz val="20"/>
            <color indexed="81"/>
            <rFont val="Tahoma"/>
            <family val="2"/>
          </rPr>
          <t>¿Las observaciones, desviaciones o diferencias
identificadas como resultados de la ejecución del control son investigadas y resueltas
de manera oportuna?</t>
        </r>
        <r>
          <rPr>
            <sz val="20"/>
            <color indexed="81"/>
            <rFont val="Tahoma"/>
            <family val="2"/>
          </rPr>
          <t xml:space="preserve">
</t>
        </r>
      </text>
    </comment>
    <comment ref="R4" authorId="1" shapeId="0">
      <text>
        <r>
          <rPr>
            <b/>
            <sz val="20"/>
            <color indexed="81"/>
            <rFont val="Tahoma"/>
            <family val="2"/>
          </rPr>
          <t>¿Se deja evidencia o rastro de la ejecución del control que permita a cualquier tercero con la evidencia llegar a la misma conclusión?
Completa 10
Incompleta  5
No existe 0</t>
        </r>
      </text>
    </comment>
    <comment ref="V4" authorId="2" shapeId="0">
      <text>
        <r>
          <rPr>
            <b/>
            <sz val="14"/>
            <color indexed="81"/>
            <rFont val="Tahoma"/>
            <family val="2"/>
          </rPr>
          <t xml:space="preserve">
Fuerte El control se ejecuta de manera consistente por parte del responsable.
Moderado El control se ejecuta algunas veces por parte del responsable.
Débil El control no se ejecuta por parte del responsable.
</t>
        </r>
      </text>
    </comment>
    <comment ref="AI4" authorId="3" shapeId="0">
      <text>
        <r>
          <rPr>
            <sz val="20"/>
            <color indexed="81"/>
            <rFont val="Tahoma"/>
            <family val="2"/>
          </rPr>
          <t xml:space="preserve">Evitar:  medidas para prevenir su materialización, primera alternativa y en los riesgos de corrupción deben ser preventivos. Ejemplo: gestión de insumos, mantenimiento preventivo de equipos y DM. 
Reducir: medidas para disminuir probabilidad e impacto. Ejemplo: optimización de procedimientos, implementación de controles.
Compartir: traspaso de las perdidas a otros. Ejemplo:  seguros, contratos de riesgo compartido. Ejemplo: almacenamiento externo de información.
Asumir: riesgo residual después de la reducción o transferencia, que se acepta y se elaboran planes de contingencia para ello.
</t>
        </r>
      </text>
    </comment>
    <comment ref="R34" authorId="4" shapeId="0">
      <text>
        <r>
          <rPr>
            <sz val="28"/>
            <color indexed="81"/>
            <rFont val="Tahoma"/>
            <family val="2"/>
          </rPr>
          <t xml:space="preserve">soportes de entrega y recpción del documento
</t>
        </r>
      </text>
    </comment>
  </commentList>
</comments>
</file>

<file path=xl/sharedStrings.xml><?xml version="1.0" encoding="utf-8"?>
<sst xmlns="http://schemas.openxmlformats.org/spreadsheetml/2006/main" count="405" uniqueCount="181">
  <si>
    <t>PROCESO</t>
  </si>
  <si>
    <t>CAUSAS</t>
  </si>
  <si>
    <t>TIPO DE RIESGO</t>
  </si>
  <si>
    <t>CONSECUENCIAS (IMPACTO)</t>
  </si>
  <si>
    <t>IDENTIFICACIÓN DE RIESGOS</t>
  </si>
  <si>
    <t>NIVEL DE RIESGO</t>
  </si>
  <si>
    <t>ZONA DE RIESGO</t>
  </si>
  <si>
    <t>BAJO</t>
  </si>
  <si>
    <t>RIESGO RESIDUAL</t>
  </si>
  <si>
    <t>RIESGO INHERENTE</t>
  </si>
  <si>
    <t>CALIFICACIÓN DEL RIESGO DESPUÉS DE CONTROLES</t>
  </si>
  <si>
    <t>Alto</t>
  </si>
  <si>
    <t>Bajo</t>
  </si>
  <si>
    <t>OPCIÓN DE MANEJO</t>
  </si>
  <si>
    <t>PREVENTIVO</t>
  </si>
  <si>
    <t>CORRECTIVO</t>
  </si>
  <si>
    <t>DETECTIVO</t>
  </si>
  <si>
    <r>
      <t xml:space="preserve">1.     </t>
    </r>
    <r>
      <rPr>
        <sz val="11"/>
        <color theme="1"/>
        <rFont val="Calibri Light"/>
        <family val="2"/>
      </rPr>
      <t>TRÁFICO DE INFLUENCIAS, (AMIGUISMO, PERSONA INFLUYENTE, CLIENTELISMO)</t>
    </r>
  </si>
  <si>
    <t>2.     AUSENCIA DE CANALES DE COMUNICACIÓN</t>
  </si>
  <si>
    <t>3.     INEXISTENCIA DE CANALES DE DENUNCIA</t>
  </si>
  <si>
    <t>4.     BAJOS ESTÁNDARES ÉTICOS</t>
  </si>
  <si>
    <t>5.     BAJA CULTURA DEL CONTROL INSTITUCIONAL</t>
  </si>
  <si>
    <t>6.     CONCENTRACIÓN DE AUTORIDAD O EXCESO DE PODER</t>
  </si>
  <si>
    <t>7.     EXTRALIMITACIÓN DE FUNCIONES</t>
  </si>
  <si>
    <t>8.     CONCENTRACIÓN DE INFORMACIÓN DE DETERMINADAS ACTIVIDADES O PROCESOS EN UNA PERSONA</t>
  </si>
  <si>
    <t>9.     DEFICIENCIAS EN EL MANEJO DOCUMENTAL Y DE ARCHIVO</t>
  </si>
  <si>
    <t>10.   SOBORNO (COHECHO)</t>
  </si>
  <si>
    <t>11.   CONCENTRAR LAS LABORES DE SUPERVISIÓN DE MÚLTIPLES CONTRATOS EN POCO PERSONAL</t>
  </si>
  <si>
    <t>12.   COBRO POR REALIZACIÓN DEL TRÁMITE (CONCUSIÓN)</t>
  </si>
  <si>
    <t>13.   SISTEMAS DE INFORMACIÓN SUSCEPTIBLES DE MANIPULACIÓN O ADULTERACIÓN</t>
  </si>
  <si>
    <t>14.   FALTA DE INFORMACIÓN SOBRE EL ESTADO DEL PROCESO DEL TRÁMITE AL INTERIOR DE LA ENTIDAD</t>
  </si>
  <si>
    <t>15.   DESIGNAR SUPERVISORES QUE NO CUENTAN CON CONOCIMIENTO SUFICIENTE PARA DESEMPEÑAR LAS FUNCIONES</t>
  </si>
  <si>
    <t>16.   DESCONOCIMIENTO DE LA LEY, MEDIANTE INTERPRETACIONES SUBJETIVAS DE LAS NORMAS VIGENTES PARA EVITAR O POSTERGAR SU APLICACIÓN</t>
  </si>
  <si>
    <t>MUY ALTO (CATASTRÓFICO)</t>
  </si>
  <si>
    <t>ALTO (MAYOR)</t>
  </si>
  <si>
    <t>MEDIO (MODERADO)</t>
  </si>
  <si>
    <t>MODERADO</t>
  </si>
  <si>
    <t>CORRUPCIÓN</t>
  </si>
  <si>
    <t>CATASTRÓFICO</t>
  </si>
  <si>
    <t>MAYOR</t>
  </si>
  <si>
    <t>MENOR</t>
  </si>
  <si>
    <t>INSIGNIFICANTE</t>
  </si>
  <si>
    <t>CÓDIGO</t>
  </si>
  <si>
    <t>RIESGO -  DESCRIPCIÓN</t>
  </si>
  <si>
    <t xml:space="preserve">PERIODICIDAD EN LA EJECUCIÓN </t>
  </si>
  <si>
    <t>DISEÑO DEL CONTROL</t>
  </si>
  <si>
    <t>EJECUCIÓN DEL CONTROL</t>
  </si>
  <si>
    <t>EVIDENCIA DE LA EJECUCIÓN DEL CONTROL</t>
  </si>
  <si>
    <t>RESULTADO EVALUACIÓN DEL CONTROL</t>
  </si>
  <si>
    <t>SOLIDEZ INDIVIDUAL DEL CONTROL</t>
  </si>
  <si>
    <t>REQUIERE ACCIONES DE MEJORA</t>
  </si>
  <si>
    <t>DESPLAZAMIENTO EN EJE DE PROBABILIDAD</t>
  </si>
  <si>
    <t>DESPLAZAMIENTO EN EJE DE IMPACTO</t>
  </si>
  <si>
    <t>RESULTADO DE EVALUACIÓN DE CONTROLES</t>
  </si>
  <si>
    <t>ACTIVIDAD DE CONTROL</t>
  </si>
  <si>
    <t>SOPORTE</t>
  </si>
  <si>
    <t>RESPONSABLE</t>
  </si>
  <si>
    <t>TIEMPO / FECHA DE EJECUCIÓN</t>
  </si>
  <si>
    <t>INDICADOR</t>
  </si>
  <si>
    <t>PESO DEL R/ DISEÑO DEL CONTROL</t>
  </si>
  <si>
    <t>PROPÓSITO DEL CONTROL (DETECTIVO O PREVENTIVO)</t>
  </si>
  <si>
    <t>FUERTE</t>
  </si>
  <si>
    <t>SUMATORIA DISEÑO</t>
  </si>
  <si>
    <t>COMO SE REALIZA LA ACTIVIDAD  DE CONTROL</t>
  </si>
  <si>
    <t>DÉBIL</t>
  </si>
  <si>
    <r>
      <t xml:space="preserve">SOLIDEZ DEL CONJUNTO DE CONTROLES
</t>
    </r>
    <r>
      <rPr>
        <sz val="15"/>
        <color theme="1"/>
        <rFont val="Calibri"/>
        <family val="2"/>
        <scheme val="minor"/>
      </rPr>
      <t>FUERTE 100
MODERADO
50 A 99
DEBIL MENOR A 50</t>
    </r>
  </si>
  <si>
    <t>PLAN DE TRATAMIENTO DE RIESGOS</t>
  </si>
  <si>
    <t>CONTROLES EXISTENTES 
(BARRERAS)</t>
  </si>
  <si>
    <t>NO DISMINUYE</t>
  </si>
  <si>
    <t>PROBABILIDAD</t>
  </si>
  <si>
    <t>IMPACTO</t>
  </si>
  <si>
    <t>frecuencia</t>
  </si>
  <si>
    <t>impacto</t>
  </si>
  <si>
    <t>f</t>
  </si>
  <si>
    <t>im</t>
  </si>
  <si>
    <t>Moderado</t>
  </si>
  <si>
    <t>Extremo</t>
  </si>
  <si>
    <t>FUERTEFUERTE</t>
  </si>
  <si>
    <t>FUERTEMODERADO</t>
  </si>
  <si>
    <t>FUERTEDÉBIL</t>
  </si>
  <si>
    <t>MODERADOFUERTE</t>
  </si>
  <si>
    <t>MODERADOMODERADO</t>
  </si>
  <si>
    <t>MODERADODÉBIL</t>
  </si>
  <si>
    <t>DÉBILFUERTE</t>
  </si>
  <si>
    <t>DÉBILMODERADO</t>
  </si>
  <si>
    <t>DÉBILDÉBIL</t>
  </si>
  <si>
    <t>DIRECTAMENTE</t>
  </si>
  <si>
    <t>INDIRECTAMENTE</t>
  </si>
  <si>
    <t>DÉBILNO DISMINUYENO DISMINUYE</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</si>
  <si>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</si>
  <si>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</si>
  <si>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</si>
  <si>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</si>
  <si>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</si>
  <si>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</si>
  <si>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</si>
  <si>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</si>
  <si>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NIVEL DE RIESGO DEL PROCESO</t>
  </si>
  <si>
    <t>ASIGNACIÓN DE RESPONSABLE PARA LA EJECUCIÓN DEL CONTROL</t>
  </si>
  <si>
    <t>SEGREGACIÓN Y AUTORIDAD DEL RESPONSABLE</t>
  </si>
  <si>
    <t>QUE PASA CON LAS OBSERVACIONES O DESVIACIONES</t>
  </si>
  <si>
    <r>
      <t xml:space="preserve">DISMINUYE PROBABILIDAD
</t>
    </r>
    <r>
      <rPr>
        <b/>
        <sz val="15"/>
        <color rgb="FFFF0000"/>
        <rFont val="Calibri"/>
        <family val="2"/>
        <scheme val="minor"/>
      </rPr>
      <t xml:space="preserve">SI LA SOLIDEZ DE CONJUNTO ES DEBIL NO DOSIMINUYE </t>
    </r>
  </si>
  <si>
    <r>
      <t xml:space="preserve">DISMINUYE IMPACTO
</t>
    </r>
    <r>
      <rPr>
        <b/>
        <sz val="15"/>
        <color rgb="FFFF0000"/>
        <rFont val="Calibri"/>
        <family val="2"/>
        <scheme val="minor"/>
      </rPr>
      <t xml:space="preserve">SI LA SOLIDEZ DE CONJUNTO ES DEBIL NO DOSIMINUYE </t>
    </r>
  </si>
  <si>
    <t>OBJETIVO DEL PROCESO:</t>
  </si>
  <si>
    <r>
      <t xml:space="preserve">CALIFICACIÓN  DE LA EJECUCIÓN DEL CONTROL
</t>
    </r>
    <r>
      <rPr>
        <b/>
        <sz val="11"/>
        <color theme="1"/>
        <rFont val="Calibri"/>
        <family val="2"/>
        <scheme val="minor"/>
      </rPr>
      <t xml:space="preserve">FUERTE </t>
    </r>
    <r>
      <rPr>
        <sz val="11"/>
        <color theme="1"/>
        <rFont val="Calibri"/>
        <family val="2"/>
        <scheme val="minor"/>
      </rPr>
      <t>100 CONSISTENTE</t>
    </r>
    <r>
      <rPr>
        <b/>
        <sz val="11"/>
        <color theme="1"/>
        <rFont val="Calibri"/>
        <family val="2"/>
        <scheme val="minor"/>
      </rPr>
      <t xml:space="preserve">
MODERADO: </t>
    </r>
    <r>
      <rPr>
        <sz val="11"/>
        <color theme="1"/>
        <rFont val="Calibri"/>
        <family val="2"/>
        <scheme val="minor"/>
      </rPr>
      <t>50 ALGUNAS VECES</t>
    </r>
    <r>
      <rPr>
        <b/>
        <sz val="11"/>
        <color theme="1"/>
        <rFont val="Calibri"/>
        <family val="2"/>
        <scheme val="minor"/>
      </rPr>
      <t xml:space="preserve">
DÉBIL </t>
    </r>
    <r>
      <rPr>
        <sz val="11"/>
        <color theme="1"/>
        <rFont val="Calibri"/>
        <family val="2"/>
        <scheme val="minor"/>
      </rPr>
      <t>0 NO SE EJECUTA</t>
    </r>
  </si>
  <si>
    <t>Reprocesos</t>
  </si>
  <si>
    <t>Responsabilidad patrimonial de la institución por demandas judiciales  y/o sanciones de organismos de vigilancia y control</t>
  </si>
  <si>
    <t>Falta de incorporción de correspondencia o piezas procesales al expediente</t>
  </si>
  <si>
    <t>Deterioro de la imagen institucional</t>
  </si>
  <si>
    <t>desmotivación en los servidores y afectación del clima laboral</t>
  </si>
  <si>
    <t>Controles deficientes al interior de cada proceso que generan decisiones autónomas en los servidores</t>
  </si>
  <si>
    <t>Ineficiencia administrativa.</t>
  </si>
  <si>
    <t>Detrimento patrimonial.</t>
  </si>
  <si>
    <t>Sanciones disciplinarias, fiscales y/o penales a los funcionarios</t>
  </si>
  <si>
    <t>Insuficiente apropiación de una cultura organizacional centrada en la transparencia y la anticorrupción</t>
  </si>
  <si>
    <t>Acoso laboral</t>
  </si>
  <si>
    <t>Falta de controles en las actividades y procesos</t>
  </si>
  <si>
    <t>Intereses personales y falta de honestidad del recurso humano</t>
  </si>
  <si>
    <t>Investigaciones y/o sanciones disciplinarias, fiscales y/o penales a los funcionarios</t>
  </si>
  <si>
    <t>No notificar adecuadamente u omitir la decisión de indagación preliminar  y de  investigación disciplinaria</t>
  </si>
  <si>
    <t>Hurto de bienes de la empresa. Insumos hospitalarios y generales o dineros recaudados en la  prestación de los servicios</t>
  </si>
  <si>
    <t>Intereses particulares en el logro de los objetivos y/o resultados.</t>
  </si>
  <si>
    <t>Actividades de socialización del código disciplinario</t>
  </si>
  <si>
    <t>Aplicación de la Evaluación de desempeño y de los Acuerdos de gestión anualmente. En caso de evaluaciones deficientes generar los planes de mejora individual</t>
  </si>
  <si>
    <t>Despliegue,  conocimiento  y apropiación del Código de Integridad</t>
  </si>
  <si>
    <t>Debilidad en la actualización del sistema en la parametrización de los perfiles según el rol a desempeñar (seguridad y privacidad)</t>
  </si>
  <si>
    <t>No adherencia a las políticas institucionales para el manejo seguro de la información.</t>
  </si>
  <si>
    <t xml:space="preserve">No contar o no utilizar los medios de almacenamiento, seguro de la informacion en medio físico </t>
  </si>
  <si>
    <t>Acceso restringido a los espacios fisicos de almacenamiento de documentos</t>
  </si>
  <si>
    <t xml:space="preserve">Log (registro)de transacciones en el sistema de información </t>
  </si>
  <si>
    <t>Concentracion de poder en el conocimiento y manejo de la informacion específica de un proceso.</t>
  </si>
  <si>
    <t>Validación por parte de los Jefes responsables de los procesos, de los productos generados en cada uno.</t>
  </si>
  <si>
    <t>Direccionar las especificaciones técnicas para favorecer a terceros sin la debida justificación y lleno de requisitos definidos en el estatuo de contratación</t>
  </si>
  <si>
    <t>Eventos adversos y afectación en la prestación de los servicios por ingreso de personal no competente para el cargo</t>
  </si>
  <si>
    <t>Proceso de ingreso otros tipos de nombramiento y contratistas,  direccionados y sin rigor metodológico en pruebas de conocimiento y actitudinales, entrevistas, verificación de hoja de vida y requisitos para el cargo</t>
  </si>
  <si>
    <t>Validar que a los candidatos se les haya revisado las referencias laborales y personales
(provisionales)
pr ingreso otros tipos</t>
  </si>
  <si>
    <t>Verificar que el candidato cumpla el perfil exigido. En caso de presentarse diferencias solicite revisión por el Auxiliar Administrativo.
(contratistas)
pr ingreso otros tipos</t>
  </si>
  <si>
    <t>No notificarse oportunamente de las actuaciones y decisiones judiciales u omitir aportar material probatorio deliberadamente a los procesos</t>
  </si>
  <si>
    <t>Sanciones disciplinarias, fiscales y/o penales a los servidores</t>
  </si>
  <si>
    <t>Fallas en la de supervision de contratos (No adherencia deliberada al manual de supervisión)</t>
  </si>
  <si>
    <t xml:space="preserve">Aplicación del Manual de Supervisiòn  en todos los procesos de contratación de bienes y servicios.  </t>
  </si>
  <si>
    <t xml:space="preserve">Aplicación del Manual de Contratación en todos los procesos de contratación de bienes y servicios.  </t>
  </si>
  <si>
    <t>Investigaciones y/o sanciones disciplinarias, fiscales y/o penales a los servidores</t>
  </si>
  <si>
    <t>Aplicación del instructivo de cuadre de caja, en cuanto a cuadre de caja diario en el sistema y arqueo de caja mensual por tesorería y mínimo trimestral en la UPSS por el Coordinador Administrativo.  En caso de inconsistencias en el cuadre de caja diario, realizar ajustes si no falta dinero y cancelar el faltante en caso de que falte dinero. En caso de no pago del faltante notificar a procesos disciplinarios</t>
  </si>
  <si>
    <t>Aplicación del instructivo de preanulacion - anulación de facturas, en cuanto  generar reporte de dicuments a anularque cumplamn con los criterios de anulacion, indentificar casos de preanulación  que no corresponden con lso criterios. Hacer investigación correspondientes y remitir a procesos disciplinarios cuando amerita</t>
  </si>
  <si>
    <t>Servicios de farmacia: Definir mínimo una vez por semana el grupo de productos a verificar, los cuales deben ser consecutivos en su código y no puede ser inferir al 25% del número total de productos almacenados, garantizando que en un mes se cuente la totalidad de los insumos almacenados. Almacenes y Centro de Distribución: Definir mensualmente el grupo de productos a verificar, los cuales deben ser consecutivos en su código y no puede ser inferior al 50% del total de los insumos almacenados por bodega, garantizando que en dos meses consecutivos se cuente la totalidad de los insumos almacenados.
Elaborar y remitir a la Directora Administrativa o al Director de UPSS, según corresponda, la solicitud de descargos y compensaciones dentro de los 15 días hábiles siguientes a la notificación del inventario, adjuntando cuando sea del caso, copia de los documentos que evidencian errores en registro.</t>
  </si>
  <si>
    <t xml:space="preserve">Recibir en el servicio los medicamentos y dispositivos médicos devueltos y verificar que coincidan con lo consignado en el documento de devolución.  (Cada vez que se haga una devolución).   En caso de presentarse inconsistencias acordar con la Enfermera del servicio.
Verificar que los medicamentos y dispositivos médicos a devolver cumplan con las condiciones técnicas establecidas (sin marcas, tachones y signos de deterioro)
</t>
  </si>
  <si>
    <t>Determinar, (semanal), el origen de las diferencias en los registros del sistema y documentos físicos, identificando el motivo de la irregularidad y tomando copia de los documentos que la soportan.  En los casos de diferencias, Digitar, cuando sea del caso, bajo el documento inventario físico (IF o IF1) solo los productos que van ser ajustados.</t>
  </si>
  <si>
    <t>EVITAR</t>
  </si>
  <si>
    <t>Linea de denuncias implementada y con seguimiento a los resultados.</t>
  </si>
  <si>
    <r>
      <t xml:space="preserve">Manipulación del proceso definido en la normatividad externa e interna, a favor de un tercero, en relación con procesos disciplinarios, contratación de bienes y servicios, ingreso de persona y financiero, entre otros.
</t>
    </r>
    <r>
      <rPr>
        <sz val="20"/>
        <color theme="1" tint="0.34998626667073579"/>
        <rFont val="Century Gothic"/>
        <family val="2"/>
      </rPr>
      <t>G Sistemas de información
G bienes y servicios (contratación)
G talento humano
G Jurídica
G procesos disciplinarios</t>
    </r>
  </si>
  <si>
    <t>Generar y analizar reporte de anulación de facturas mensualmente, en caso de inconsistencia realizar el análisis con el Coordinador Administrativo y generar el informe para el comité financiero</t>
  </si>
  <si>
    <t>ESE METROSALUD</t>
  </si>
  <si>
    <t>Favorecimiento de pagos a proveedores sin aplicar los criterios de priorización definidos</t>
  </si>
  <si>
    <t>Aprobar los pagos a realizar en el mes de acuerdo con el flujo de caja proyectado por tesorería
Programar y relacionar pagos con base en el listado de vencimientos actualizado, necesidades del servicio, obligaciones fijas y compromisos ya adquiridos según flujo de caja aprobado
 (Pr ejecución de pagos)</t>
  </si>
  <si>
    <t>Seguimiento al buzón electrónico de notificaciones judiciales y trazabilidad en las pruebas aportadas. 
Of. Asesora Jurídica</t>
  </si>
  <si>
    <t>MATRIZ RIESGOS CORRUPCIÓN 2023</t>
  </si>
  <si>
    <t>Presiones políticas para contratar personal o bienes y servicios con un proveedor específico.</t>
  </si>
  <si>
    <t>Conflicto de Intereses</t>
  </si>
  <si>
    <t>Creación de cuentas bancarias a nombre de la entidad, pero bajo exclusivo control de un empleado de alto nivel, que permita desviar pagos realizados desde dicha cuenta.</t>
  </si>
  <si>
    <t xml:space="preserve"> Profesionales médicos que prescriben medicamentos costosos dados los incentivos económicos por parte de los laboratorios farmacéuticos.</t>
  </si>
  <si>
    <t xml:space="preserve">Falta de controles en las actividades y procesos:
</t>
  </si>
  <si>
    <t>Solicitud inadecuada de productos complementarios como pañales, alimentos entre otros.</t>
  </si>
  <si>
    <t>Clientelismo</t>
  </si>
  <si>
    <t>Intereses personales y falta de honestidad del recurso humano: pagar o recibir sobornos</t>
  </si>
  <si>
    <t>Insuficiente apropiación de una cultura organizacional centrada en la transparencia y la anticorrupción ( ofrecimiento de "ayudas" a usuarios con trámites como asignacion de citas, entrega de medicamentos,   a cambio de recibir dinero</t>
  </si>
  <si>
    <r>
      <t xml:space="preserve">Cobro por realización del trámite (Concusión)
</t>
    </r>
    <r>
      <rPr>
        <sz val="22"/>
        <color theme="1" tint="0.34998626667073579"/>
        <rFont val="Century Gothic"/>
        <family val="2"/>
      </rPr>
      <t>G bienes y servicios (contratación)
G talento humano
G. Atención por el servicio farmacéutico</t>
    </r>
    <r>
      <rPr>
        <sz val="22"/>
        <rFont val="Century Gothic"/>
        <family val="2"/>
      </rPr>
      <t xml:space="preserve">
</t>
    </r>
  </si>
  <si>
    <t>Malversación</t>
  </si>
  <si>
    <t>Aprobar los pagos a realizar en el mes de acuerdo con el flujo de caja proyectado por tesorería</t>
  </si>
  <si>
    <t xml:space="preserve">
</t>
  </si>
  <si>
    <t>Programar y relacionar pagos con base en el listado de vencimientos actualizado, necesidades del servicio, obligaciones fijas y compromisos ya adquiridos según flujo de caja aprobado (Pr ejecución de pagos)</t>
  </si>
  <si>
    <t>Proceso de Talento Humano, procedimiento de  ingreso otros tipos de nombramiento y contratistas,  direccionados y sin rigor metodológico en pruebas de conocimiento y actitudinales, entrevistas, verificación de hoja de vida y requisitos para el cargo</t>
  </si>
  <si>
    <t xml:space="preserve">Tráfico de influencias, (amiguismo, persona influyente, clientelismo)
G bienes y servicios (contratación)
G talento humano
G Financiera
G. Salud Pública y Territorial (contratación)
G. Venta de Servicios
</t>
  </si>
  <si>
    <t xml:space="preserve">Extralimitación de funciones y/o concentración de autoridad o exceso de poder
Direccionamiento Estratégico
G. Sistemas de información
G. Bienes y servicios (contratación)
G. Talento humano
G. Salud Pública y Territorial (contratación)
G. Control Interno Disciplinario
G. Control y Evaluación
G Financiera
</t>
  </si>
  <si>
    <r>
      <t xml:space="preserve">Soborno (cohecho - recibir dádivas)
</t>
    </r>
    <r>
      <rPr>
        <sz val="22"/>
        <color theme="1" tint="0.34998626667073579"/>
        <rFont val="Century Gothic"/>
        <family val="2"/>
      </rPr>
      <t>G bienes y servicios (contratación)
G Talento humano
G. Financiera
G. Salud Pública y Territorial (contratación)</t>
    </r>
  </si>
  <si>
    <r>
      <t xml:space="preserve">Ocultación o adulteración del sistema de información y/o filtración de información confidencial 
</t>
    </r>
    <r>
      <rPr>
        <sz val="20"/>
        <color theme="1" tint="0.34998626667073579"/>
        <rFont val="Century Gothic"/>
        <family val="2"/>
      </rPr>
      <t>G. Sistemas de información
G. Bienes y servicios (contratación)
G. Talento humano
G. Jurídica
G. Procesos disciplinarios
G. Jurídica
G. Salud Pública y Territorial (contratación)</t>
    </r>
  </si>
  <si>
    <r>
      <t xml:space="preserve">Peculado por apropiación, omisión o aplicación oficial diferente de bienes del Estado o extravío, pérdida o daño de estos
</t>
    </r>
    <r>
      <rPr>
        <sz val="22"/>
        <color theme="1" tint="0.34998626667073579"/>
        <rFont val="Century Gothic"/>
        <family val="2"/>
      </rPr>
      <t xml:space="preserve">G financiero
G bienes y servicios
Atención farmacéutica
G. Salud Pública y Territorial
</t>
    </r>
  </si>
  <si>
    <t>Aplicación del Manual de Seguridad en la Información para la asignación de roles y privilegios</t>
  </si>
  <si>
    <t>Aplicación del Manual de Contratación en todos los procesos de contratación de bienes y servicios.  En caso de incumplimiento</t>
  </si>
  <si>
    <t>Revisar para cada providencia notificable que la notificación se haya surtido en términos de ley, y que repose en copia digital, en caso contrario verificar que la auxiliar administrativa repita el proceso, hasta que se realice satisfactoriamente. 
Pr tramite procesal</t>
  </si>
  <si>
    <t>Verificar cada vez que se allegue nueva documentación al expediente que se haya archivado según la instrucción anterior, en caso contrario, verificar que la auxiliar administrativa repita el proceso, hasta que se realice satisfactoriamente.
Pr tramite procesal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</si>
</sst>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7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2" tint="-0.89999084444715716"/>
      <name val="Calibri"/>
      <family val="2"/>
    </font>
    <font>
      <u/>
      <sz val="12"/>
      <color theme="10"/>
      <name val="Calibri"/>
      <family val="2"/>
      <scheme val="minor"/>
    </font>
    <font>
      <u/>
      <sz val="12"/>
      <color theme="11"/>
      <name val="Calibri"/>
      <family val="2"/>
      <scheme val="minor"/>
    </font>
    <font>
      <sz val="11"/>
      <color theme="1"/>
      <name val="Calibri"/>
      <family val="2"/>
      <scheme val="minor"/>
    </font>
    <font>
      <sz val="10"/>
      <color theme="1"/>
      <name val="Calibri"/>
      <family val="2"/>
      <scheme val="minor"/>
    </font>
    <font>
      <sz val="8"/>
      <color theme="1"/>
      <name val="Calibri"/>
      <family val="2"/>
      <scheme val="minor"/>
    </font>
    <font>
      <b/>
      <sz val="9"/>
      <color indexed="81"/>
      <name val="Tahoma"/>
      <family val="2"/>
    </font>
    <font>
      <sz val="12"/>
      <name val="Calibri"/>
      <family val="2"/>
    </font>
    <font>
      <sz val="14"/>
      <color theme="2" tint="-0.89999084444715716"/>
      <name val="Calibri"/>
      <family val="2"/>
    </font>
    <font>
      <sz val="14"/>
      <name val="Calibri"/>
      <family val="2"/>
    </font>
    <font>
      <sz val="18"/>
      <color theme="1"/>
      <name val="Calibri"/>
      <family val="2"/>
      <scheme val="minor"/>
    </font>
    <font>
      <sz val="16"/>
      <color theme="2" tint="-0.89999084444715716"/>
      <name val="Calibri"/>
      <family val="2"/>
    </font>
    <font>
      <sz val="18"/>
      <name val="Calibri"/>
      <family val="2"/>
    </font>
    <font>
      <sz val="16"/>
      <color theme="1"/>
      <name val="Calibri"/>
      <family val="2"/>
      <scheme val="minor"/>
    </font>
    <font>
      <sz val="20"/>
      <color theme="1"/>
      <name val="Calibri"/>
      <family val="2"/>
      <scheme val="minor"/>
    </font>
    <font>
      <sz val="18"/>
      <color theme="2" tint="-0.89999084444715716"/>
      <name val="Calibri"/>
      <family val="2"/>
      <scheme val="minor"/>
    </font>
    <font>
      <sz val="20"/>
      <name val="Calibri"/>
      <family val="2"/>
    </font>
    <font>
      <sz val="22"/>
      <color theme="2" tint="-0.89999084444715716"/>
      <name val="Calibri"/>
      <family val="2"/>
    </font>
    <font>
      <sz val="22"/>
      <color theme="2" tint="-0.89999084444715716"/>
      <name val="Calibri"/>
      <family val="2"/>
      <scheme val="minor"/>
    </font>
    <font>
      <b/>
      <sz val="20"/>
      <color theme="1"/>
      <name val="Calibri"/>
      <family val="2"/>
      <scheme val="minor"/>
    </font>
    <font>
      <sz val="12"/>
      <color theme="1"/>
      <name val="Calibri"/>
      <family val="2"/>
      <scheme val="minor"/>
    </font>
    <font>
      <b/>
      <sz val="20"/>
      <color indexed="81"/>
      <name val="Calibri"/>
      <family val="2"/>
    </font>
    <font>
      <sz val="20"/>
      <color indexed="81"/>
      <name val="Calibri"/>
      <family val="2"/>
    </font>
    <font>
      <sz val="15"/>
      <color theme="1"/>
      <name val="Calibri"/>
      <family val="2"/>
      <scheme val="minor"/>
    </font>
    <font>
      <sz val="16"/>
      <name val="Calibri"/>
      <family val="2"/>
      <scheme val="minor"/>
    </font>
    <font>
      <b/>
      <sz val="20"/>
      <name val="Calibri"/>
      <family val="2"/>
      <scheme val="minor"/>
    </font>
    <font>
      <b/>
      <sz val="30"/>
      <color theme="1"/>
      <name val="Calibri"/>
      <family val="2"/>
      <scheme val="minor"/>
    </font>
    <font>
      <sz val="11"/>
      <color theme="1"/>
      <name val="Calibri Light"/>
      <family val="2"/>
    </font>
    <font>
      <b/>
      <sz val="15"/>
      <color theme="1"/>
      <name val="Calibri"/>
      <family val="2"/>
      <scheme val="minor"/>
    </font>
    <font>
      <sz val="16"/>
      <color theme="2" tint="-0.89999084444715716"/>
      <name val="Calibri"/>
      <family val="2"/>
      <scheme val="minor"/>
    </font>
    <font>
      <b/>
      <sz val="24"/>
      <color indexed="81"/>
      <name val="Calibri"/>
      <family val="2"/>
    </font>
    <font>
      <sz val="24"/>
      <color indexed="81"/>
      <name val="Calibri"/>
      <family val="2"/>
    </font>
    <font>
      <sz val="14"/>
      <color theme="1"/>
      <name val="Century Gothic"/>
      <family val="2"/>
    </font>
    <font>
      <sz val="14"/>
      <color theme="1"/>
      <name val="Wingdings"/>
      <charset val="2"/>
    </font>
    <font>
      <sz val="24"/>
      <color theme="1"/>
      <name val="Calibri"/>
      <family val="2"/>
      <scheme val="minor"/>
    </font>
    <font>
      <sz val="24"/>
      <name val="Calibri"/>
      <family val="2"/>
    </font>
    <font>
      <sz val="20"/>
      <color indexed="81"/>
      <name val="Tahoma"/>
      <family val="2"/>
    </font>
    <font>
      <b/>
      <sz val="18"/>
      <color theme="1"/>
      <name val="Calibri"/>
      <family val="2"/>
      <scheme val="minor"/>
    </font>
    <font>
      <b/>
      <sz val="22"/>
      <color theme="1"/>
      <name val="Calibri"/>
      <family val="2"/>
      <scheme val="minor"/>
    </font>
    <font>
      <b/>
      <sz val="24"/>
      <color theme="1"/>
      <name val="Calibri"/>
      <family val="2"/>
      <scheme val="minor"/>
    </font>
    <font>
      <b/>
      <sz val="36"/>
      <color theme="1"/>
      <name val="Calibri"/>
      <family val="2"/>
      <scheme val="minor"/>
    </font>
    <font>
      <b/>
      <sz val="36"/>
      <color theme="0"/>
      <name val="Calibri"/>
      <family val="2"/>
      <scheme val="minor"/>
    </font>
    <font>
      <b/>
      <sz val="48"/>
      <color theme="0"/>
      <name val="Calibri"/>
      <family val="2"/>
      <scheme val="minor"/>
    </font>
    <font>
      <sz val="28"/>
      <name val="Calibri"/>
      <family val="2"/>
    </font>
    <font>
      <sz val="18"/>
      <color theme="1"/>
      <name val="Century Gothic"/>
      <family val="2"/>
    </font>
    <font>
      <b/>
      <sz val="15"/>
      <color rgb="FFFF0000"/>
      <name val="Calibri"/>
      <family val="2"/>
      <scheme val="minor"/>
    </font>
    <font>
      <b/>
      <sz val="20"/>
      <color indexed="81"/>
      <name val="Tahoma"/>
      <family val="2"/>
    </font>
    <font>
      <sz val="20"/>
      <color theme="1"/>
      <name val="Century Gothic"/>
      <family val="2"/>
    </font>
    <font>
      <b/>
      <sz val="11"/>
      <color theme="1"/>
      <name val="Calibri"/>
      <family val="2"/>
      <scheme val="minor"/>
    </font>
    <font>
      <b/>
      <sz val="14"/>
      <color indexed="81"/>
      <name val="Tahoma"/>
      <family val="2"/>
    </font>
    <font>
      <sz val="18"/>
      <name val="Century Gothic"/>
      <family val="2"/>
    </font>
    <font>
      <b/>
      <sz val="28"/>
      <color theme="0"/>
      <name val="Calibri"/>
      <family val="2"/>
      <scheme val="minor"/>
    </font>
    <font>
      <sz val="14"/>
      <color theme="2" tint="-0.89999084444715716"/>
      <name val="Century Gothic"/>
      <family val="2"/>
    </font>
    <font>
      <sz val="16"/>
      <color theme="2" tint="-0.89999084444715716"/>
      <name val="Century Gothic"/>
      <family val="2"/>
    </font>
    <font>
      <b/>
      <sz val="18"/>
      <color theme="1"/>
      <name val="Century Gothic"/>
      <family val="2"/>
    </font>
    <font>
      <sz val="18"/>
      <color theme="2" tint="-0.89999084444715716"/>
      <name val="Century Gothic"/>
      <family val="2"/>
    </font>
    <font>
      <sz val="28"/>
      <color theme="1"/>
      <name val="Century Gothic"/>
      <family val="2"/>
    </font>
    <font>
      <sz val="28"/>
      <color indexed="81"/>
      <name val="Tahoma"/>
      <family val="2"/>
    </font>
    <font>
      <sz val="20"/>
      <name val="Century Gothic"/>
      <family val="2"/>
    </font>
    <font>
      <sz val="24"/>
      <name val="Century Gothic"/>
      <family val="2"/>
    </font>
    <font>
      <b/>
      <sz val="20"/>
      <color theme="1"/>
      <name val="Century Gothic"/>
      <family val="2"/>
    </font>
    <font>
      <sz val="22"/>
      <name val="Century Gothic"/>
      <family val="2"/>
    </font>
    <font>
      <sz val="22"/>
      <color theme="1" tint="0.34998626667073579"/>
      <name val="Century Gothic"/>
      <family val="2"/>
    </font>
    <font>
      <sz val="20"/>
      <color theme="1" tint="0.34998626667073579"/>
      <name val="Century Gothic"/>
      <family val="2"/>
    </font>
    <font>
      <b/>
      <sz val="65"/>
      <color theme="1"/>
      <name val="Calibri"/>
      <family val="2"/>
      <scheme val="minor"/>
    </font>
    <font>
      <b/>
      <sz val="65"/>
      <color rgb="FF00B050"/>
      <name val="Calibri"/>
      <family val="2"/>
      <scheme val="minor"/>
    </font>
    <font>
      <sz val="28"/>
      <name val="Century Gothic"/>
      <family val="2"/>
    </font>
    <font>
      <sz val="28"/>
      <color theme="1"/>
      <name val="Calibri"/>
      <family val="2"/>
      <scheme val="minor"/>
    </font>
    <font>
      <sz val="24"/>
      <color theme="1"/>
      <name val="Century Gothic"/>
      <family val="2"/>
    </font>
    <font>
      <sz val="26"/>
      <color theme="1"/>
      <name val="Century Gothic"/>
      <family val="2"/>
    </font>
  </fonts>
  <fills count="2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
      <patternFill patternType="solid">
        <fgColor rgb="FFFFFFCC"/>
        <bgColor indexed="64"/>
      </patternFill>
    </fill>
    <fill>
      <patternFill patternType="solid">
        <fgColor theme="2"/>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8" tint="-0.249977111117893"/>
        <bgColor indexed="64"/>
      </patternFill>
    </fill>
    <fill>
      <patternFill patternType="solid">
        <fgColor rgb="FF0070C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4" tint="0.5999938962981048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thin">
        <color auto="1"/>
      </right>
      <top/>
      <bottom style="hair">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bottom/>
      <diagonal/>
    </border>
    <border>
      <left/>
      <right/>
      <top style="thin">
        <color indexed="64"/>
      </top>
      <bottom/>
      <diagonal/>
    </border>
    <border>
      <left style="hair">
        <color auto="1"/>
      </left>
      <right/>
      <top/>
      <bottom/>
      <diagonal/>
    </border>
  </borders>
  <cellStyleXfs count="336">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7" fillId="0" borderId="0"/>
    <xf numFmtId="0" fontId="6" fillId="0" borderId="0"/>
    <xf numFmtId="0" fontId="6" fillId="0" borderId="0"/>
    <xf numFmtId="0" fontId="5" fillId="0" borderId="0"/>
    <xf numFmtId="164" fontId="28" fillId="0" borderId="0" applyFont="0" applyFill="0" applyBorder="0" applyAlignment="0" applyProtection="0"/>
    <xf numFmtId="0" fontId="28" fillId="0" borderId="0"/>
    <xf numFmtId="0" fontId="3" fillId="0" borderId="0"/>
    <xf numFmtId="0" fontId="2" fillId="0" borderId="0"/>
  </cellStyleXfs>
  <cellXfs count="179">
    <xf numFmtId="0" fontId="0" fillId="0" borderId="0" xfId="0"/>
    <xf numFmtId="0" fontId="13" fillId="0" borderId="0" xfId="0" applyFont="1" applyProtection="1">
      <protection hidden="1"/>
    </xf>
    <xf numFmtId="0" fontId="12" fillId="0" borderId="0" xfId="0" applyFont="1" applyProtection="1">
      <protection hidden="1"/>
    </xf>
    <xf numFmtId="0" fontId="18" fillId="0" borderId="0" xfId="0" applyFont="1" applyProtection="1">
      <protection hidden="1"/>
    </xf>
    <xf numFmtId="0" fontId="22" fillId="0" borderId="0" xfId="0" applyFont="1" applyProtection="1">
      <protection hidden="1"/>
    </xf>
    <xf numFmtId="0" fontId="0" fillId="0" borderId="0" xfId="0" applyProtection="1">
      <protection hidden="1"/>
    </xf>
    <xf numFmtId="0" fontId="4" fillId="0" borderId="0" xfId="0" applyFont="1" applyAlignment="1">
      <alignment vertical="center" wrapText="1"/>
    </xf>
    <xf numFmtId="0" fontId="35" fillId="0" borderId="0" xfId="0" applyFont="1" applyAlignment="1">
      <alignment vertical="center" wrapText="1"/>
    </xf>
    <xf numFmtId="0" fontId="42" fillId="0" borderId="0" xfId="0" applyFont="1" applyProtection="1">
      <protection hidden="1"/>
    </xf>
    <xf numFmtId="0" fontId="19" fillId="0" borderId="14" xfId="0" applyFont="1" applyBorder="1" applyAlignment="1" applyProtection="1">
      <alignment horizontal="justify" vertical="center" wrapText="1"/>
      <protection hidden="1"/>
    </xf>
    <xf numFmtId="0" fontId="25" fillId="0" borderId="14" xfId="0" applyFont="1" applyBorder="1" applyAlignment="1" applyProtection="1">
      <alignment horizontal="justify" vertical="center" wrapText="1"/>
      <protection hidden="1"/>
    </xf>
    <xf numFmtId="0" fontId="22" fillId="4" borderId="14" xfId="0" applyFont="1" applyFill="1" applyBorder="1" applyAlignment="1" applyProtection="1">
      <alignment horizontal="center" vertical="center"/>
      <protection hidden="1"/>
    </xf>
    <xf numFmtId="0" fontId="15" fillId="12" borderId="14" xfId="0" applyFont="1" applyFill="1" applyBorder="1" applyAlignment="1" applyProtection="1">
      <alignment horizontal="center" vertical="center" wrapText="1"/>
      <protection hidden="1"/>
    </xf>
    <xf numFmtId="0" fontId="19" fillId="0" borderId="14" xfId="0" applyFont="1" applyBorder="1" applyAlignment="1" applyProtection="1">
      <alignment vertical="center" wrapText="1"/>
      <protection hidden="1"/>
    </xf>
    <xf numFmtId="0" fontId="16" fillId="0" borderId="14" xfId="0" applyFont="1" applyFill="1" applyBorder="1" applyAlignment="1" applyProtection="1">
      <alignment horizontal="justify" vertical="center" wrapText="1"/>
      <protection hidden="1"/>
    </xf>
    <xf numFmtId="0" fontId="40" fillId="3" borderId="14" xfId="0" applyFont="1" applyFill="1" applyBorder="1" applyAlignment="1" applyProtection="1">
      <alignment horizontal="justify" vertical="center" wrapText="1"/>
      <protection hidden="1"/>
    </xf>
    <xf numFmtId="0" fontId="41" fillId="0" borderId="14" xfId="0" applyFont="1" applyBorder="1" applyAlignment="1" applyProtection="1">
      <alignment horizontal="justify" vertical="center" wrapText="1"/>
      <protection hidden="1"/>
    </xf>
    <xf numFmtId="0" fontId="16" fillId="0" borderId="14" xfId="0" applyFont="1" applyBorder="1" applyAlignment="1" applyProtection="1">
      <alignment horizontal="justify" vertical="center" wrapText="1"/>
      <protection hidden="1"/>
    </xf>
    <xf numFmtId="0" fontId="16" fillId="3" borderId="14" xfId="0" applyFont="1" applyFill="1" applyBorder="1" applyAlignment="1" applyProtection="1">
      <alignment horizontal="justify" vertical="center" wrapText="1"/>
      <protection hidden="1"/>
    </xf>
    <xf numFmtId="0" fontId="41" fillId="0" borderId="14" xfId="0" applyFont="1" applyBorder="1" applyAlignment="1" applyProtection="1">
      <alignment vertical="center" wrapText="1"/>
      <protection hidden="1"/>
    </xf>
    <xf numFmtId="0" fontId="40" fillId="3" borderId="14" xfId="0" applyFont="1" applyFill="1" applyBorder="1" applyProtection="1">
      <protection hidden="1"/>
    </xf>
    <xf numFmtId="0" fontId="40" fillId="3" borderId="14" xfId="0" applyFont="1" applyFill="1" applyBorder="1" applyAlignment="1" applyProtection="1">
      <alignment wrapText="1"/>
      <protection hidden="1"/>
    </xf>
    <xf numFmtId="0" fontId="40" fillId="0" borderId="14" xfId="0" applyFont="1" applyFill="1" applyBorder="1" applyAlignment="1" applyProtection="1">
      <alignment vertical="center" wrapText="1"/>
      <protection hidden="1"/>
    </xf>
    <xf numFmtId="0" fontId="36" fillId="11" borderId="1" xfId="0" applyFont="1" applyFill="1" applyBorder="1" applyAlignment="1" applyProtection="1">
      <alignment horizontal="center" vertical="center" wrapText="1"/>
      <protection hidden="1"/>
    </xf>
    <xf numFmtId="0" fontId="36" fillId="14" borderId="1" xfId="0" applyFont="1" applyFill="1" applyBorder="1" applyAlignment="1" applyProtection="1">
      <alignment vertical="center" wrapText="1"/>
      <protection hidden="1"/>
    </xf>
    <xf numFmtId="0" fontId="36" fillId="14" borderId="9" xfId="0" applyFont="1" applyFill="1" applyBorder="1" applyAlignment="1" applyProtection="1">
      <alignment vertical="center" wrapText="1"/>
      <protection hidden="1"/>
    </xf>
    <xf numFmtId="0" fontId="36" fillId="16" borderId="1" xfId="0" applyFont="1" applyFill="1" applyBorder="1" applyAlignment="1" applyProtection="1">
      <alignment horizontal="center" vertical="center" wrapText="1"/>
      <protection hidden="1"/>
    </xf>
    <xf numFmtId="0" fontId="33" fillId="12" borderId="1" xfId="0" applyFont="1" applyFill="1" applyBorder="1" applyAlignment="1" applyProtection="1">
      <alignment vertical="center"/>
      <protection hidden="1"/>
    </xf>
    <xf numFmtId="0" fontId="22" fillId="0" borderId="15" xfId="0" applyFont="1" applyBorder="1" applyAlignment="1" applyProtection="1">
      <alignment horizontal="justify" vertical="center"/>
      <protection hidden="1"/>
    </xf>
    <xf numFmtId="0" fontId="36" fillId="20" borderId="1" xfId="0" applyFont="1" applyFill="1" applyBorder="1" applyAlignment="1" applyProtection="1">
      <alignment horizontal="center" vertical="center" wrapText="1"/>
      <protection hidden="1"/>
    </xf>
    <xf numFmtId="164" fontId="47" fillId="6" borderId="1" xfId="332" applyFont="1" applyFill="1" applyBorder="1" applyAlignment="1" applyProtection="1">
      <alignment horizontal="center" vertical="center" wrapText="1"/>
      <protection hidden="1"/>
    </xf>
    <xf numFmtId="0" fontId="22" fillId="15" borderId="1" xfId="0" applyFont="1" applyFill="1" applyBorder="1" applyAlignment="1" applyProtection="1">
      <alignment horizontal="center" vertical="center" wrapText="1"/>
      <protection hidden="1"/>
    </xf>
    <xf numFmtId="0" fontId="46" fillId="12" borderId="2" xfId="0" applyFont="1" applyFill="1" applyBorder="1" applyAlignment="1" applyProtection="1">
      <alignment horizontal="center" vertical="center" wrapText="1"/>
      <protection hidden="1"/>
    </xf>
    <xf numFmtId="0" fontId="21" fillId="11" borderId="1" xfId="0" applyFont="1" applyFill="1" applyBorder="1" applyAlignment="1" applyProtection="1">
      <alignment horizontal="center" vertical="center" wrapText="1"/>
      <protection hidden="1"/>
    </xf>
    <xf numFmtId="0" fontId="0" fillId="0" borderId="0" xfId="0" applyAlignment="1">
      <alignment horizontal="center"/>
    </xf>
    <xf numFmtId="0" fontId="0" fillId="10" borderId="0" xfId="0" applyFill="1"/>
    <xf numFmtId="0" fontId="0" fillId="6" borderId="0" xfId="0" applyFill="1"/>
    <xf numFmtId="0" fontId="0" fillId="8" borderId="0" xfId="0" applyFill="1"/>
    <xf numFmtId="0" fontId="0" fillId="7" borderId="0" xfId="0" applyFill="1"/>
    <xf numFmtId="0" fontId="52" fillId="3" borderId="14" xfId="0" applyFont="1" applyFill="1" applyBorder="1" applyAlignment="1" applyProtection="1">
      <alignment horizontal="justify" vertical="center" wrapText="1"/>
      <protection hidden="1"/>
    </xf>
    <xf numFmtId="0" fontId="45" fillId="16" borderId="1" xfId="0" applyFont="1" applyFill="1" applyBorder="1" applyAlignment="1" applyProtection="1">
      <alignment vertical="center" wrapText="1"/>
      <protection hidden="1"/>
    </xf>
    <xf numFmtId="0" fontId="45" fillId="16" borderId="1" xfId="0" applyFont="1" applyFill="1" applyBorder="1" applyAlignment="1" applyProtection="1">
      <alignment horizontal="center" vertical="center" wrapText="1"/>
      <protection hidden="1"/>
    </xf>
    <xf numFmtId="14" fontId="22" fillId="0" borderId="15" xfId="0" applyNumberFormat="1" applyFont="1" applyBorder="1" applyAlignment="1" applyProtection="1">
      <alignment horizontal="justify" vertical="center"/>
      <protection hidden="1"/>
    </xf>
    <xf numFmtId="0" fontId="22" fillId="0" borderId="18" xfId="0" applyFont="1" applyBorder="1" applyAlignment="1" applyProtection="1">
      <alignment horizontal="justify" vertical="center"/>
      <protection hidden="1"/>
    </xf>
    <xf numFmtId="0" fontId="22" fillId="0" borderId="20" xfId="0" applyFont="1" applyBorder="1" applyAlignment="1" applyProtection="1">
      <alignment horizontal="justify" vertical="center"/>
      <protection hidden="1"/>
    </xf>
    <xf numFmtId="0" fontId="22" fillId="0" borderId="21" xfId="0" applyFont="1" applyBorder="1" applyAlignment="1" applyProtection="1">
      <alignment horizontal="justify" vertical="center"/>
      <protection hidden="1"/>
    </xf>
    <xf numFmtId="14" fontId="22" fillId="0" borderId="1" xfId="0" applyNumberFormat="1" applyFont="1" applyBorder="1" applyAlignment="1" applyProtection="1">
      <alignment horizontal="center" vertical="center"/>
      <protection hidden="1"/>
    </xf>
    <xf numFmtId="0" fontId="22" fillId="0" borderId="19" xfId="0" applyFont="1" applyBorder="1" applyAlignment="1" applyProtection="1">
      <alignment horizontal="center" vertical="center" wrapText="1"/>
      <protection hidden="1"/>
    </xf>
    <xf numFmtId="14" fontId="22" fillId="0" borderId="1" xfId="0" applyNumberFormat="1" applyFont="1" applyBorder="1" applyAlignment="1" applyProtection="1">
      <alignment horizontal="justify" vertical="center"/>
      <protection hidden="1"/>
    </xf>
    <xf numFmtId="0" fontId="27" fillId="5" borderId="14" xfId="0" applyFont="1" applyFill="1" applyBorder="1" applyAlignment="1" applyProtection="1">
      <alignment horizontal="center" vertical="center"/>
      <protection hidden="1"/>
    </xf>
    <xf numFmtId="0" fontId="22" fillId="5" borderId="14" xfId="0" applyFont="1" applyFill="1" applyBorder="1" applyAlignment="1" applyProtection="1">
      <alignment horizontal="center" vertical="center"/>
      <protection hidden="1"/>
    </xf>
    <xf numFmtId="0" fontId="22" fillId="4" borderId="15" xfId="0" applyFont="1" applyFill="1" applyBorder="1" applyAlignment="1" applyProtection="1">
      <alignment horizontal="center" vertical="center"/>
      <protection hidden="1"/>
    </xf>
    <xf numFmtId="0" fontId="36" fillId="6" borderId="7" xfId="0" applyFont="1" applyFill="1" applyBorder="1" applyAlignment="1" applyProtection="1">
      <alignment horizontal="center" vertical="center" wrapText="1"/>
      <protection hidden="1"/>
    </xf>
    <xf numFmtId="0" fontId="45" fillId="11" borderId="2" xfId="0" applyFont="1" applyFill="1" applyBorder="1" applyAlignment="1" applyProtection="1">
      <alignment horizontal="center" vertical="center" textRotation="90" wrapText="1"/>
      <protection hidden="1"/>
    </xf>
    <xf numFmtId="0" fontId="45" fillId="11" borderId="3" xfId="0" applyFont="1" applyFill="1" applyBorder="1" applyAlignment="1" applyProtection="1">
      <alignment horizontal="center" vertical="center" textRotation="90" wrapText="1"/>
      <protection hidden="1"/>
    </xf>
    <xf numFmtId="0" fontId="22" fillId="0" borderId="15" xfId="0" applyFont="1" applyBorder="1" applyAlignment="1" applyProtection="1">
      <alignment horizontal="center" vertical="center" wrapText="1"/>
      <protection hidden="1"/>
    </xf>
    <xf numFmtId="0" fontId="32" fillId="12" borderId="2" xfId="0" applyFont="1" applyFill="1" applyBorder="1" applyAlignment="1" applyProtection="1">
      <alignment horizontal="center" vertical="center" wrapText="1"/>
      <protection hidden="1"/>
    </xf>
    <xf numFmtId="0" fontId="22" fillId="4" borderId="15" xfId="0" applyFont="1" applyFill="1" applyBorder="1" applyAlignment="1" applyProtection="1">
      <alignment horizontal="center" vertical="center"/>
      <protection hidden="1"/>
    </xf>
    <xf numFmtId="0" fontId="55" fillId="3" borderId="14" xfId="0" applyFont="1" applyFill="1" applyBorder="1" applyAlignment="1" applyProtection="1">
      <alignment horizontal="justify" vertical="center" wrapText="1"/>
      <protection hidden="1"/>
    </xf>
    <xf numFmtId="0" fontId="45" fillId="11" borderId="2" xfId="0" applyFont="1" applyFill="1" applyBorder="1" applyAlignment="1" applyProtection="1">
      <alignment horizontal="center" vertical="center" textRotation="90" wrapText="1"/>
      <protection hidden="1"/>
    </xf>
    <xf numFmtId="0" fontId="45" fillId="11" borderId="3" xfId="0" applyFont="1" applyFill="1" applyBorder="1" applyAlignment="1" applyProtection="1">
      <alignment horizontal="center" vertical="center" textRotation="90" wrapText="1"/>
      <protection hidden="1"/>
    </xf>
    <xf numFmtId="0" fontId="32" fillId="12" borderId="2" xfId="0" applyFont="1" applyFill="1" applyBorder="1" applyAlignment="1" applyProtection="1">
      <alignment horizontal="center" vertical="center" wrapText="1"/>
      <protection hidden="1"/>
    </xf>
    <xf numFmtId="0" fontId="12" fillId="0" borderId="0" xfId="0" applyFont="1" applyBorder="1" applyProtection="1">
      <protection hidden="1"/>
    </xf>
    <xf numFmtId="0" fontId="42" fillId="0" borderId="0" xfId="0" applyFont="1" applyBorder="1" applyProtection="1">
      <protection hidden="1"/>
    </xf>
    <xf numFmtId="0" fontId="22" fillId="0" borderId="0" xfId="0" applyFont="1" applyBorder="1" applyProtection="1">
      <protection hidden="1"/>
    </xf>
    <xf numFmtId="0" fontId="64" fillId="3" borderId="14" xfId="0" applyFont="1" applyFill="1" applyBorder="1" applyAlignment="1" applyProtection="1">
      <alignment horizontal="justify" vertical="center" wrapText="1"/>
      <protection hidden="1"/>
    </xf>
    <xf numFmtId="0" fontId="55" fillId="4" borderId="15" xfId="0" applyFont="1" applyFill="1" applyBorder="1" applyAlignment="1" applyProtection="1">
      <alignment horizontal="center" vertical="center"/>
      <protection hidden="1"/>
    </xf>
    <xf numFmtId="0" fontId="55" fillId="4" borderId="14" xfId="0" applyFont="1" applyFill="1" applyBorder="1" applyAlignment="1" applyProtection="1">
      <alignment horizontal="center" vertical="center"/>
      <protection hidden="1"/>
    </xf>
    <xf numFmtId="0" fontId="55" fillId="4" borderId="15" xfId="0" applyFont="1" applyFill="1" applyBorder="1" applyAlignment="1" applyProtection="1">
      <alignment horizontal="center" vertical="center"/>
      <protection hidden="1"/>
    </xf>
    <xf numFmtId="0" fontId="52" fillId="4" borderId="15" xfId="0" applyFont="1" applyFill="1" applyBorder="1" applyAlignment="1" applyProtection="1">
      <alignment horizontal="center" vertical="center"/>
      <protection hidden="1"/>
    </xf>
    <xf numFmtId="0" fontId="52" fillId="4" borderId="14" xfId="0" applyFont="1" applyFill="1" applyBorder="1" applyAlignment="1" applyProtection="1">
      <alignment horizontal="center" vertical="center"/>
      <protection hidden="1"/>
    </xf>
    <xf numFmtId="0" fontId="12" fillId="0" borderId="22" xfId="0" applyFont="1" applyBorder="1" applyProtection="1">
      <protection hidden="1"/>
    </xf>
    <xf numFmtId="0" fontId="18" fillId="0" borderId="22" xfId="0" applyFont="1" applyBorder="1" applyProtection="1">
      <protection hidden="1"/>
    </xf>
    <xf numFmtId="164" fontId="47" fillId="6" borderId="4" xfId="332" applyFont="1" applyFill="1" applyBorder="1" applyAlignment="1" applyProtection="1">
      <alignment horizontal="center" vertical="center" wrapText="1"/>
      <protection hidden="1"/>
    </xf>
    <xf numFmtId="0" fontId="36" fillId="6" borderId="23" xfId="0" applyFont="1" applyFill="1" applyBorder="1" applyAlignment="1" applyProtection="1">
      <alignment horizontal="center" vertical="center" wrapText="1"/>
      <protection hidden="1"/>
    </xf>
    <xf numFmtId="0" fontId="33" fillId="12" borderId="4" xfId="0" applyFont="1" applyFill="1" applyBorder="1" applyAlignment="1" applyProtection="1">
      <alignment vertical="center"/>
      <protection hidden="1"/>
    </xf>
    <xf numFmtId="0" fontId="74" fillId="3" borderId="14" xfId="0" applyFont="1" applyFill="1" applyBorder="1" applyAlignment="1" applyProtection="1">
      <alignment horizontal="justify" vertical="center" wrapText="1"/>
      <protection hidden="1"/>
    </xf>
    <xf numFmtId="0" fontId="75" fillId="0" borderId="0" xfId="0" applyFont="1" applyBorder="1" applyProtection="1">
      <protection hidden="1"/>
    </xf>
    <xf numFmtId="0" fontId="75" fillId="0" borderId="0" xfId="0" applyFont="1" applyProtection="1">
      <protection hidden="1"/>
    </xf>
    <xf numFmtId="0" fontId="76" fillId="3" borderId="14" xfId="0" applyFont="1" applyFill="1" applyBorder="1" applyAlignment="1" applyProtection="1">
      <alignment horizontal="justify" vertical="center" wrapText="1"/>
      <protection hidden="1"/>
    </xf>
    <xf numFmtId="0" fontId="67" fillId="3" borderId="14" xfId="0" applyFont="1" applyFill="1" applyBorder="1" applyAlignment="1" applyProtection="1">
      <alignment horizontal="justify" vertical="center" wrapText="1"/>
      <protection hidden="1"/>
    </xf>
    <xf numFmtId="0" fontId="76" fillId="0" borderId="14" xfId="0" applyFont="1" applyBorder="1" applyProtection="1">
      <protection hidden="1"/>
    </xf>
    <xf numFmtId="0" fontId="55" fillId="4" borderId="15" xfId="0" applyFont="1" applyFill="1" applyBorder="1" applyAlignment="1" applyProtection="1">
      <alignment horizontal="center" vertical="center"/>
      <protection hidden="1"/>
    </xf>
    <xf numFmtId="0" fontId="52" fillId="4" borderId="15" xfId="0" applyFont="1" applyFill="1" applyBorder="1" applyAlignment="1" applyProtection="1">
      <alignment horizontal="center" vertical="center"/>
      <protection hidden="1"/>
    </xf>
    <xf numFmtId="0" fontId="52" fillId="4" borderId="15" xfId="0" applyFont="1" applyFill="1" applyBorder="1" applyAlignment="1" applyProtection="1">
      <alignment horizontal="center" vertical="center"/>
      <protection hidden="1"/>
    </xf>
    <xf numFmtId="0" fontId="58" fillId="4" borderId="15" xfId="0" applyFont="1" applyFill="1" applyBorder="1" applyAlignment="1" applyProtection="1">
      <alignment horizontal="center" vertical="center"/>
      <protection hidden="1"/>
    </xf>
    <xf numFmtId="0" fontId="58" fillId="4" borderId="14" xfId="0" applyFont="1" applyFill="1" applyBorder="1" applyAlignment="1" applyProtection="1">
      <alignment horizontal="center" vertical="center"/>
      <protection hidden="1"/>
    </xf>
    <xf numFmtId="0" fontId="66" fillId="4" borderId="15" xfId="0" applyFont="1" applyFill="1" applyBorder="1" applyAlignment="1" applyProtection="1">
      <alignment horizontal="center" vertical="center"/>
      <protection hidden="1"/>
    </xf>
    <xf numFmtId="0" fontId="64" fillId="3" borderId="25" xfId="0" applyFont="1" applyFill="1" applyBorder="1" applyAlignment="1" applyProtection="1">
      <alignment horizontal="center" vertical="center" wrapText="1"/>
      <protection hidden="1"/>
    </xf>
    <xf numFmtId="0" fontId="76" fillId="3" borderId="0" xfId="0" applyFont="1" applyFill="1" applyBorder="1" applyAlignment="1" applyProtection="1">
      <alignment horizontal="left" vertical="center" wrapText="1"/>
      <protection hidden="1"/>
    </xf>
    <xf numFmtId="0" fontId="64" fillId="3" borderId="19" xfId="0" applyFont="1" applyFill="1" applyBorder="1" applyAlignment="1" applyProtection="1">
      <alignment horizontal="left" vertical="center" wrapText="1"/>
      <protection hidden="1"/>
    </xf>
    <xf numFmtId="0" fontId="76" fillId="3" borderId="14" xfId="0" applyFont="1" applyFill="1" applyBorder="1" applyAlignment="1" applyProtection="1">
      <alignment horizontal="left" vertical="center" wrapText="1"/>
      <protection hidden="1"/>
    </xf>
    <xf numFmtId="0" fontId="12" fillId="3" borderId="0" xfId="0" applyFont="1" applyFill="1" applyProtection="1">
      <protection hidden="1"/>
    </xf>
    <xf numFmtId="0" fontId="76" fillId="3" borderId="14" xfId="0" applyFont="1" applyFill="1" applyBorder="1" applyAlignment="1" applyProtection="1">
      <alignment vertical="center" wrapText="1"/>
      <protection hidden="1"/>
    </xf>
    <xf numFmtId="0" fontId="24" fillId="5" borderId="14" xfId="0" applyFont="1" applyFill="1" applyBorder="1" applyAlignment="1" applyProtection="1">
      <alignment horizontal="center" vertical="center" wrapText="1"/>
      <protection hidden="1"/>
    </xf>
    <xf numFmtId="0" fontId="27" fillId="5" borderId="14" xfId="0" applyFont="1" applyFill="1" applyBorder="1" applyAlignment="1" applyProtection="1">
      <alignment horizontal="center" vertical="center"/>
      <protection hidden="1"/>
    </xf>
    <xf numFmtId="0" fontId="22" fillId="5" borderId="14" xfId="0" applyFont="1" applyFill="1" applyBorder="1" applyAlignment="1" applyProtection="1">
      <alignment horizontal="center" vertical="center"/>
      <protection hidden="1"/>
    </xf>
    <xf numFmtId="0" fontId="15" fillId="12" borderId="19" xfId="0" applyFont="1" applyFill="1" applyBorder="1" applyAlignment="1" applyProtection="1">
      <alignment horizontal="center" vertical="center" wrapText="1"/>
      <protection hidden="1"/>
    </xf>
    <xf numFmtId="0" fontId="15" fillId="12" borderId="18" xfId="0" applyFont="1" applyFill="1" applyBorder="1" applyAlignment="1" applyProtection="1">
      <alignment horizontal="center" vertical="center" wrapText="1"/>
      <protection hidden="1"/>
    </xf>
    <xf numFmtId="0" fontId="15" fillId="12" borderId="15" xfId="0" applyFont="1" applyFill="1" applyBorder="1" applyAlignment="1" applyProtection="1">
      <alignment horizontal="center" vertical="center" wrapText="1"/>
      <protection hidden="1"/>
    </xf>
    <xf numFmtId="0" fontId="23" fillId="0" borderId="14" xfId="0" applyFont="1" applyFill="1" applyBorder="1" applyAlignment="1" applyProtection="1">
      <alignment horizontal="center" vertical="center" wrapText="1"/>
      <protection hidden="1"/>
    </xf>
    <xf numFmtId="0" fontId="26" fillId="3" borderId="14" xfId="0" applyFont="1" applyFill="1" applyBorder="1" applyAlignment="1" applyProtection="1">
      <alignment horizontal="center" vertical="top" wrapText="1"/>
      <protection hidden="1"/>
    </xf>
    <xf numFmtId="0" fontId="8" fillId="12" borderId="14" xfId="0" applyFont="1" applyFill="1" applyBorder="1" applyAlignment="1" applyProtection="1">
      <alignment horizontal="center" vertical="center" wrapText="1"/>
      <protection hidden="1"/>
    </xf>
    <xf numFmtId="0" fontId="43" fillId="4" borderId="14" xfId="0" applyFont="1" applyFill="1" applyBorder="1" applyAlignment="1" applyProtection="1">
      <alignment horizontal="center" vertical="center" wrapText="1"/>
      <protection hidden="1"/>
    </xf>
    <xf numFmtId="0" fontId="20" fillId="12" borderId="19" xfId="0" applyFont="1" applyFill="1" applyBorder="1" applyAlignment="1" applyProtection="1">
      <alignment horizontal="center" vertical="center" wrapText="1"/>
      <protection hidden="1"/>
    </xf>
    <xf numFmtId="0" fontId="20" fillId="12" borderId="18" xfId="0" applyFont="1" applyFill="1" applyBorder="1" applyAlignment="1" applyProtection="1">
      <alignment horizontal="center" vertical="center" wrapText="1"/>
      <protection hidden="1"/>
    </xf>
    <xf numFmtId="0" fontId="20" fillId="12" borderId="15" xfId="0" applyFont="1" applyFill="1" applyBorder="1" applyAlignment="1" applyProtection="1">
      <alignment horizontal="center" vertical="center" wrapText="1"/>
      <protection hidden="1"/>
    </xf>
    <xf numFmtId="0" fontId="22" fillId="4" borderId="17" xfId="0" applyFont="1" applyFill="1" applyBorder="1" applyAlignment="1" applyProtection="1">
      <alignment horizontal="center" vertical="center"/>
      <protection hidden="1"/>
    </xf>
    <xf numFmtId="0" fontId="22" fillId="4" borderId="18" xfId="0" applyFont="1" applyFill="1" applyBorder="1" applyAlignment="1" applyProtection="1">
      <alignment horizontal="center" vertical="center"/>
      <protection hidden="1"/>
    </xf>
    <xf numFmtId="0" fontId="22" fillId="4" borderId="15" xfId="0" applyFont="1" applyFill="1" applyBorder="1" applyAlignment="1" applyProtection="1">
      <alignment horizontal="center" vertical="center"/>
      <protection hidden="1"/>
    </xf>
    <xf numFmtId="0" fontId="17" fillId="0" borderId="14" xfId="0" applyFont="1" applyBorder="1" applyAlignment="1" applyProtection="1">
      <alignment horizontal="left" vertical="top" wrapText="1"/>
      <protection hidden="1"/>
    </xf>
    <xf numFmtId="0" fontId="16" fillId="4" borderId="14" xfId="0" applyFont="1" applyFill="1" applyBorder="1" applyAlignment="1" applyProtection="1">
      <alignment horizontal="center" vertical="center" wrapText="1"/>
      <protection hidden="1"/>
    </xf>
    <xf numFmtId="1" fontId="22" fillId="4" borderId="17" xfId="0" applyNumberFormat="1" applyFont="1" applyFill="1" applyBorder="1" applyAlignment="1" applyProtection="1">
      <alignment horizontal="center" vertical="center"/>
      <protection hidden="1"/>
    </xf>
    <xf numFmtId="1" fontId="22" fillId="4" borderId="18" xfId="0" applyNumberFormat="1" applyFont="1" applyFill="1" applyBorder="1" applyAlignment="1" applyProtection="1">
      <alignment horizontal="center" vertical="center"/>
      <protection hidden="1"/>
    </xf>
    <xf numFmtId="1" fontId="22" fillId="4" borderId="15" xfId="0" applyNumberFormat="1" applyFont="1" applyFill="1" applyBorder="1" applyAlignment="1" applyProtection="1">
      <alignment horizontal="center" vertical="center"/>
      <protection hidden="1"/>
    </xf>
    <xf numFmtId="0" fontId="43" fillId="3" borderId="14" xfId="0" applyFont="1" applyFill="1" applyBorder="1" applyAlignment="1" applyProtection="1">
      <alignment horizontal="center" vertical="center" wrapText="1"/>
      <protection hidden="1"/>
    </xf>
    <xf numFmtId="0" fontId="37" fillId="0" borderId="14" xfId="0" applyFont="1" applyFill="1" applyBorder="1" applyAlignment="1" applyProtection="1">
      <alignment horizontal="center" vertical="center" wrapText="1"/>
      <protection hidden="1"/>
    </xf>
    <xf numFmtId="0" fontId="51" fillId="0" borderId="14" xfId="0" applyFont="1" applyBorder="1" applyAlignment="1" applyProtection="1">
      <alignment horizontal="center" vertical="center" wrapText="1"/>
      <protection hidden="1"/>
    </xf>
    <xf numFmtId="0" fontId="17" fillId="3" borderId="14" xfId="0" applyFont="1" applyFill="1" applyBorder="1" applyAlignment="1" applyProtection="1">
      <alignment horizontal="center" vertical="center" wrapText="1"/>
      <protection hidden="1"/>
    </xf>
    <xf numFmtId="164" fontId="48" fillId="5" borderId="1" xfId="332" applyFont="1" applyFill="1" applyBorder="1" applyAlignment="1" applyProtection="1">
      <alignment horizontal="center" vertical="center"/>
      <protection hidden="1"/>
    </xf>
    <xf numFmtId="164" fontId="49" fillId="17" borderId="8" xfId="332" applyFont="1" applyFill="1" applyBorder="1" applyAlignment="1" applyProtection="1">
      <alignment horizontal="center" vertical="center"/>
      <protection hidden="1"/>
    </xf>
    <xf numFmtId="164" fontId="49" fillId="17" borderId="0" xfId="332" applyFont="1" applyFill="1" applyBorder="1" applyAlignment="1" applyProtection="1">
      <alignment horizontal="center" vertical="center"/>
      <protection hidden="1"/>
    </xf>
    <xf numFmtId="0" fontId="36" fillId="6" borderId="6" xfId="0" applyFont="1" applyFill="1" applyBorder="1" applyAlignment="1" applyProtection="1">
      <alignment horizontal="center" vertical="center" wrapText="1"/>
      <protection hidden="1"/>
    </xf>
    <xf numFmtId="0" fontId="36" fillId="6" borderId="7" xfId="0" applyFont="1" applyFill="1" applyBorder="1" applyAlignment="1" applyProtection="1">
      <alignment horizontal="center" vertical="center" wrapText="1"/>
      <protection hidden="1"/>
    </xf>
    <xf numFmtId="0" fontId="33" fillId="7" borderId="2" xfId="0" applyFont="1" applyFill="1" applyBorder="1" applyAlignment="1" applyProtection="1">
      <alignment horizontal="center" vertical="center" textRotation="90"/>
      <protection hidden="1"/>
    </xf>
    <xf numFmtId="0" fontId="33" fillId="7" borderId="16" xfId="0" applyFont="1" applyFill="1" applyBorder="1" applyAlignment="1" applyProtection="1">
      <alignment horizontal="center" vertical="center" textRotation="90"/>
      <protection hidden="1"/>
    </xf>
    <xf numFmtId="0" fontId="33" fillId="9" borderId="3" xfId="0" applyFont="1" applyFill="1" applyBorder="1" applyAlignment="1" applyProtection="1">
      <alignment horizontal="center" vertical="center" wrapText="1"/>
      <protection hidden="1"/>
    </xf>
    <xf numFmtId="0" fontId="49" fillId="18" borderId="9" xfId="0" applyFont="1" applyFill="1" applyBorder="1" applyAlignment="1" applyProtection="1">
      <alignment horizontal="center" vertical="center"/>
      <protection hidden="1"/>
    </xf>
    <xf numFmtId="0" fontId="49" fillId="18" borderId="13" xfId="0" applyFont="1" applyFill="1" applyBorder="1" applyAlignment="1" applyProtection="1">
      <alignment horizontal="center" vertical="center"/>
      <protection hidden="1"/>
    </xf>
    <xf numFmtId="0" fontId="34" fillId="8" borderId="13" xfId="0" applyFont="1" applyFill="1" applyBorder="1" applyAlignment="1" applyProtection="1">
      <alignment horizontal="left" wrapText="1"/>
      <protection hidden="1"/>
    </xf>
    <xf numFmtId="0" fontId="45" fillId="11" borderId="2" xfId="0" applyFont="1" applyFill="1" applyBorder="1" applyAlignment="1" applyProtection="1">
      <alignment horizontal="center" vertical="center" textRotation="90" wrapText="1"/>
      <protection hidden="1"/>
    </xf>
    <xf numFmtId="0" fontId="45" fillId="11" borderId="3" xfId="0" applyFont="1" applyFill="1" applyBorder="1" applyAlignment="1" applyProtection="1">
      <alignment horizontal="center" vertical="center" textRotation="90" wrapText="1"/>
      <protection hidden="1"/>
    </xf>
    <xf numFmtId="0" fontId="50" fillId="13" borderId="1" xfId="0" applyFont="1" applyFill="1" applyBorder="1" applyAlignment="1" applyProtection="1">
      <alignment horizontal="center" vertical="center" wrapText="1"/>
      <protection hidden="1"/>
    </xf>
    <xf numFmtId="0" fontId="27" fillId="7" borderId="11" xfId="0" applyFont="1" applyFill="1" applyBorder="1" applyAlignment="1" applyProtection="1">
      <alignment horizontal="center" vertical="center" wrapText="1"/>
      <protection hidden="1"/>
    </xf>
    <xf numFmtId="0" fontId="27" fillId="7" borderId="12" xfId="0" applyFont="1" applyFill="1" applyBorder="1" applyAlignment="1" applyProtection="1">
      <alignment horizontal="center" vertical="center" wrapText="1"/>
      <protection hidden="1"/>
    </xf>
    <xf numFmtId="0" fontId="27" fillId="7" borderId="5" xfId="0" applyFont="1" applyFill="1" applyBorder="1" applyAlignment="1" applyProtection="1">
      <alignment horizontal="center" vertical="center" wrapText="1"/>
      <protection hidden="1"/>
    </xf>
    <xf numFmtId="0" fontId="49" fillId="19" borderId="6" xfId="0" applyFont="1" applyFill="1" applyBorder="1" applyAlignment="1" applyProtection="1">
      <alignment horizontal="center" vertical="center" wrapText="1"/>
      <protection hidden="1"/>
    </xf>
    <xf numFmtId="0" fontId="49" fillId="19" borderId="8" xfId="0" applyFont="1" applyFill="1" applyBorder="1" applyAlignment="1" applyProtection="1">
      <alignment horizontal="center" vertical="center" wrapText="1"/>
      <protection hidden="1"/>
    </xf>
    <xf numFmtId="0" fontId="66" fillId="5" borderId="14" xfId="0" applyFont="1" applyFill="1" applyBorder="1" applyAlignment="1" applyProtection="1">
      <alignment horizontal="center" vertical="center" wrapText="1"/>
      <protection hidden="1"/>
    </xf>
    <xf numFmtId="0" fontId="52" fillId="4" borderId="17" xfId="0" applyFont="1" applyFill="1" applyBorder="1" applyAlignment="1" applyProtection="1">
      <alignment horizontal="center" vertical="center"/>
      <protection hidden="1"/>
    </xf>
    <xf numFmtId="0" fontId="52" fillId="4" borderId="18" xfId="0" applyFont="1" applyFill="1" applyBorder="1" applyAlignment="1" applyProtection="1">
      <alignment horizontal="center" vertical="center"/>
      <protection hidden="1"/>
    </xf>
    <xf numFmtId="0" fontId="58" fillId="12" borderId="19" xfId="0" applyFont="1" applyFill="1" applyBorder="1" applyAlignment="1" applyProtection="1">
      <alignment horizontal="center" vertical="center" wrapText="1"/>
      <protection hidden="1"/>
    </xf>
    <xf numFmtId="0" fontId="58" fillId="12" borderId="18" xfId="0" applyFont="1" applyFill="1" applyBorder="1" applyAlignment="1" applyProtection="1">
      <alignment horizontal="center" vertical="center" wrapText="1"/>
      <protection hidden="1"/>
    </xf>
    <xf numFmtId="0" fontId="58" fillId="12" borderId="15" xfId="0" applyFont="1" applyFill="1" applyBorder="1" applyAlignment="1" applyProtection="1">
      <alignment horizontal="center" vertical="center" wrapText="1"/>
      <protection hidden="1"/>
    </xf>
    <xf numFmtId="1" fontId="55" fillId="4" borderId="17" xfId="0" applyNumberFormat="1" applyFont="1" applyFill="1" applyBorder="1" applyAlignment="1" applyProtection="1">
      <alignment horizontal="center" vertical="center"/>
      <protection hidden="1"/>
    </xf>
    <xf numFmtId="1" fontId="55" fillId="4" borderId="18" xfId="0" applyNumberFormat="1" applyFont="1" applyFill="1" applyBorder="1" applyAlignment="1" applyProtection="1">
      <alignment horizontal="center" vertical="center"/>
      <protection hidden="1"/>
    </xf>
    <xf numFmtId="0" fontId="55" fillId="4" borderId="17" xfId="0" applyFont="1" applyFill="1" applyBorder="1" applyAlignment="1" applyProtection="1">
      <alignment horizontal="center" vertical="center"/>
      <protection hidden="1"/>
    </xf>
    <xf numFmtId="0" fontId="55" fillId="4" borderId="18" xfId="0" applyFont="1" applyFill="1" applyBorder="1" applyAlignment="1" applyProtection="1">
      <alignment horizontal="center" vertical="center"/>
      <protection hidden="1"/>
    </xf>
    <xf numFmtId="0" fontId="62" fillId="5" borderId="14" xfId="0" applyFont="1" applyFill="1" applyBorder="1" applyAlignment="1" applyProtection="1">
      <alignment horizontal="center" vertical="center"/>
      <protection hidden="1"/>
    </xf>
    <xf numFmtId="0" fontId="52" fillId="5" borderId="14" xfId="0" applyFont="1" applyFill="1" applyBorder="1" applyAlignment="1" applyProtection="1">
      <alignment horizontal="center" vertical="center"/>
      <protection hidden="1"/>
    </xf>
    <xf numFmtId="0" fontId="68" fillId="5" borderId="14" xfId="0" applyFont="1" applyFill="1" applyBorder="1" applyAlignment="1" applyProtection="1">
      <alignment horizontal="center" vertical="center"/>
      <protection hidden="1"/>
    </xf>
    <xf numFmtId="0" fontId="55" fillId="5" borderId="14" xfId="0" applyFont="1" applyFill="1" applyBorder="1" applyAlignment="1" applyProtection="1">
      <alignment horizontal="center" vertical="center"/>
      <protection hidden="1"/>
    </xf>
    <xf numFmtId="0" fontId="58" fillId="5" borderId="14" xfId="0" applyFont="1" applyFill="1" applyBorder="1" applyAlignment="1" applyProtection="1">
      <alignment horizontal="center" vertical="center" wrapText="1"/>
      <protection hidden="1"/>
    </xf>
    <xf numFmtId="0" fontId="63" fillId="0" borderId="14" xfId="0" applyFont="1" applyFill="1" applyBorder="1" applyAlignment="1" applyProtection="1">
      <alignment horizontal="center" vertical="center" wrapText="1"/>
      <protection hidden="1"/>
    </xf>
    <xf numFmtId="0" fontId="66" fillId="3" borderId="14" xfId="0" applyFont="1" applyFill="1" applyBorder="1" applyAlignment="1" applyProtection="1">
      <alignment horizontal="center" vertical="center" wrapText="1"/>
      <protection hidden="1"/>
    </xf>
    <xf numFmtId="0" fontId="60" fillId="4" borderId="14" xfId="0" applyFont="1" applyFill="1" applyBorder="1" applyAlignment="1" applyProtection="1">
      <alignment horizontal="center" vertical="center" wrapText="1"/>
      <protection hidden="1"/>
    </xf>
    <xf numFmtId="0" fontId="67" fillId="4" borderId="14" xfId="0" applyFont="1" applyFill="1" applyBorder="1" applyAlignment="1" applyProtection="1">
      <alignment horizontal="center" vertical="center" wrapText="1"/>
      <protection hidden="1"/>
    </xf>
    <xf numFmtId="1" fontId="52" fillId="4" borderId="17" xfId="0" applyNumberFormat="1" applyFont="1" applyFill="1" applyBorder="1" applyAlignment="1" applyProtection="1">
      <alignment horizontal="center" vertical="center"/>
      <protection hidden="1"/>
    </xf>
    <xf numFmtId="1" fontId="52" fillId="4" borderId="18" xfId="0" applyNumberFormat="1" applyFont="1" applyFill="1" applyBorder="1" applyAlignment="1" applyProtection="1">
      <alignment horizontal="center" vertical="center"/>
      <protection hidden="1"/>
    </xf>
    <xf numFmtId="0" fontId="69" fillId="3" borderId="14" xfId="0" applyFont="1" applyFill="1" applyBorder="1" applyAlignment="1" applyProtection="1">
      <alignment horizontal="center" vertical="center" wrapText="1"/>
      <protection hidden="1"/>
    </xf>
    <xf numFmtId="0" fontId="61" fillId="0" borderId="14" xfId="0" applyFont="1" applyFill="1" applyBorder="1" applyAlignment="1" applyProtection="1">
      <alignment horizontal="center" vertical="center" wrapText="1"/>
      <protection hidden="1"/>
    </xf>
    <xf numFmtId="0" fontId="69" fillId="0" borderId="14" xfId="0" applyFont="1" applyBorder="1" applyAlignment="1" applyProtection="1">
      <alignment horizontal="center" vertical="center" wrapText="1"/>
      <protection hidden="1"/>
    </xf>
    <xf numFmtId="0" fontId="76" fillId="3" borderId="14" xfId="0" applyFont="1" applyFill="1" applyBorder="1" applyAlignment="1" applyProtection="1">
      <alignment horizontal="center" vertical="center" wrapText="1"/>
      <protection hidden="1"/>
    </xf>
    <xf numFmtId="0" fontId="76" fillId="3" borderId="14" xfId="0" applyFont="1" applyFill="1" applyBorder="1" applyAlignment="1" applyProtection="1">
      <alignment horizontal="left" vertical="center" wrapText="1"/>
      <protection hidden="1"/>
    </xf>
    <xf numFmtId="0" fontId="73" fillId="2" borderId="6" xfId="0" applyFont="1" applyFill="1" applyBorder="1" applyAlignment="1" applyProtection="1">
      <alignment horizontal="center" vertical="center"/>
      <protection hidden="1"/>
    </xf>
    <xf numFmtId="0" fontId="73" fillId="2" borderId="24" xfId="0" applyFont="1" applyFill="1" applyBorder="1" applyAlignment="1" applyProtection="1">
      <alignment horizontal="center" vertical="center"/>
      <protection hidden="1"/>
    </xf>
    <xf numFmtId="0" fontId="72" fillId="2" borderId="9" xfId="0" applyFont="1" applyFill="1" applyBorder="1" applyAlignment="1" applyProtection="1">
      <alignment horizontal="center" vertical="center"/>
      <protection hidden="1"/>
    </xf>
    <xf numFmtId="0" fontId="72" fillId="2" borderId="13" xfId="0" applyFont="1" applyFill="1" applyBorder="1" applyAlignment="1" applyProtection="1">
      <alignment horizontal="center" vertical="center"/>
      <protection hidden="1"/>
    </xf>
    <xf numFmtId="164" fontId="48" fillId="5" borderId="4" xfId="332" applyFont="1" applyFill="1" applyBorder="1" applyAlignment="1" applyProtection="1">
      <alignment horizontal="center" vertical="center"/>
      <protection hidden="1"/>
    </xf>
    <xf numFmtId="0" fontId="36" fillId="6" borderId="8" xfId="0" applyFont="1" applyFill="1" applyBorder="1" applyAlignment="1" applyProtection="1">
      <alignment horizontal="center" vertical="center" wrapText="1"/>
      <protection hidden="1"/>
    </xf>
    <xf numFmtId="0" fontId="36" fillId="6" borderId="23" xfId="0" applyFont="1" applyFill="1" applyBorder="1" applyAlignment="1" applyProtection="1">
      <alignment horizontal="center" vertical="center" wrapText="1"/>
      <protection hidden="1"/>
    </xf>
    <xf numFmtId="0" fontId="59" fillId="19" borderId="8" xfId="0" applyFont="1" applyFill="1" applyBorder="1" applyAlignment="1" applyProtection="1">
      <alignment horizontal="center" vertical="center" wrapText="1"/>
      <protection hidden="1"/>
    </xf>
    <xf numFmtId="0" fontId="77" fillId="3" borderId="19" xfId="0" applyFont="1" applyFill="1" applyBorder="1" applyAlignment="1" applyProtection="1">
      <alignment horizontal="left" vertical="center" wrapText="1"/>
      <protection hidden="1"/>
    </xf>
    <xf numFmtId="0" fontId="27" fillId="21" borderId="9" xfId="0" applyFont="1" applyFill="1" applyBorder="1" applyAlignment="1" applyProtection="1">
      <alignment horizontal="center" vertical="center" wrapText="1"/>
      <protection hidden="1"/>
    </xf>
    <xf numFmtId="0" fontId="27" fillId="21" borderId="13" xfId="0" applyFont="1" applyFill="1" applyBorder="1" applyAlignment="1" applyProtection="1">
      <alignment horizontal="center" vertical="center" wrapText="1"/>
      <protection hidden="1"/>
    </xf>
    <xf numFmtId="0" fontId="27" fillId="21" borderId="10" xfId="0" applyFont="1" applyFill="1" applyBorder="1" applyAlignment="1" applyProtection="1">
      <alignment horizontal="center" vertical="center" wrapText="1"/>
      <protection hidden="1"/>
    </xf>
    <xf numFmtId="0" fontId="33" fillId="22" borderId="3" xfId="0" applyFont="1" applyFill="1" applyBorder="1" applyAlignment="1" applyProtection="1">
      <alignment horizontal="center" vertical="center" textRotation="90"/>
      <protection hidden="1"/>
    </xf>
    <xf numFmtId="0" fontId="33" fillId="22" borderId="16" xfId="0" applyFont="1" applyFill="1" applyBorder="1" applyAlignment="1" applyProtection="1">
      <alignment horizontal="center" vertical="center" textRotation="90"/>
      <protection hidden="1"/>
    </xf>
    <xf numFmtId="0" fontId="59" fillId="23" borderId="4" xfId="0" applyFont="1" applyFill="1" applyBorder="1" applyAlignment="1" applyProtection="1">
      <alignment horizontal="center" vertical="center" wrapText="1"/>
      <protection hidden="1"/>
    </xf>
  </cellXfs>
  <cellStyles count="336">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Moneda" xfId="332" builtinId="4"/>
    <cellStyle name="Normal" xfId="0" builtinId="0"/>
    <cellStyle name="Normal 2" xfId="23"/>
    <cellStyle name="Normal 2 2" xfId="329"/>
    <cellStyle name="Normal 2 3" xfId="331"/>
    <cellStyle name="Normal 2 4" xfId="333"/>
    <cellStyle name="Normal 3" xfId="328"/>
    <cellStyle name="Normal 3 2" xfId="330"/>
    <cellStyle name="Normal 4" xfId="334"/>
    <cellStyle name="Normal 5" xfId="335"/>
  </cellStyles>
  <dxfs count="56">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rgb="FF9C0006"/>
      </font>
      <fill>
        <patternFill>
          <bgColor rgb="FFFFC7CE"/>
        </patternFill>
      </fill>
    </dxf>
    <dxf>
      <font>
        <color theme="9" tint="-0.499984740745262"/>
      </font>
      <fill>
        <patternFill>
          <bgColor theme="9" tint="-0.24994659260841701"/>
        </patternFill>
      </fill>
    </dxf>
    <dxf>
      <font>
        <color rgb="FF9C6500"/>
      </font>
      <fill>
        <patternFill>
          <bgColor rgb="FFFFEB9C"/>
        </patternFill>
      </fill>
    </dxf>
    <dxf>
      <font>
        <color rgb="FF006100"/>
      </font>
      <fill>
        <patternFill>
          <bgColor rgb="FFC6EFCE"/>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rgb="FF9C0006"/>
      </font>
      <fill>
        <patternFill>
          <bgColor rgb="FFFFC7CE"/>
        </patternFill>
      </fill>
    </dxf>
    <dxf>
      <font>
        <color theme="9" tint="-0.499984740745262"/>
      </font>
      <fill>
        <patternFill>
          <bgColor theme="9" tint="-0.24994659260841701"/>
        </patternFill>
      </fill>
    </dxf>
    <dxf>
      <font>
        <color rgb="FF9C6500"/>
      </font>
      <fill>
        <patternFill>
          <bgColor rgb="FFFFEB9C"/>
        </patternFill>
      </fill>
    </dxf>
    <dxf>
      <font>
        <color rgb="FF006100"/>
      </font>
      <fill>
        <patternFill>
          <bgColor rgb="FFC6EFCE"/>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rgb="FF9C0006"/>
      </font>
      <fill>
        <patternFill>
          <bgColor rgb="FFFFC7CE"/>
        </patternFill>
      </fill>
    </dxf>
    <dxf>
      <font>
        <color theme="9" tint="-0.499984740745262"/>
      </font>
      <fill>
        <patternFill>
          <bgColor theme="9" tint="-0.24994659260841701"/>
        </patternFill>
      </fill>
    </dxf>
    <dxf>
      <font>
        <color rgb="FF9C6500"/>
      </font>
      <fill>
        <patternFill>
          <bgColor rgb="FFFFEB9C"/>
        </patternFill>
      </fill>
    </dxf>
    <dxf>
      <font>
        <color rgb="FF006100"/>
      </font>
      <fill>
        <patternFill>
          <bgColor rgb="FFC6EFCE"/>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rgb="FF9C0006"/>
      </font>
      <fill>
        <patternFill>
          <bgColor rgb="FFFFC7CE"/>
        </patternFill>
      </fill>
    </dxf>
    <dxf>
      <font>
        <color theme="9" tint="-0.499984740745262"/>
      </font>
      <fill>
        <patternFill>
          <bgColor theme="9" tint="-0.24994659260841701"/>
        </patternFill>
      </fill>
    </dxf>
    <dxf>
      <font>
        <color rgb="FF9C6500"/>
      </font>
      <fill>
        <patternFill>
          <bgColor rgb="FFFFEB9C"/>
        </patternFill>
      </fill>
    </dxf>
    <dxf>
      <font>
        <color rgb="FF006100"/>
      </font>
      <fill>
        <patternFill>
          <bgColor rgb="FFC6EFCE"/>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s>
  <tableStyles count="0" defaultTableStyle="TableStyleMedium9" defaultPivotStyle="PivotStyleMedium4"/>
  <colors>
    <mruColors>
      <color rgb="FFFFFF99"/>
      <color rgb="FFFFFF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6223000</xdr:colOff>
      <xdr:row>0</xdr:row>
      <xdr:rowOff>127000</xdr:rowOff>
    </xdr:from>
    <xdr:to>
      <xdr:col>10</xdr:col>
      <xdr:colOff>9810750</xdr:colOff>
      <xdr:row>1</xdr:row>
      <xdr:rowOff>889000</xdr:rowOff>
    </xdr:to>
    <xdr:pic>
      <xdr:nvPicPr>
        <xdr:cNvPr id="2" name="Imagen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srcRect/>
        <a:stretch>
          <a:fillRect/>
        </a:stretch>
      </xdr:blipFill>
      <xdr:spPr bwMode="auto">
        <a:xfrm>
          <a:off x="27813000" y="127000"/>
          <a:ext cx="3587750" cy="15240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alia.pelaez/Documents/APLANEACION%202016/A%20SAR%202016/RIESGOS%202017%20-%202018/ENTREGABLES%20X%20PROCESO/Copia%20de%200_RIESGOS%20x%20PROCESO%202018%20MatrizConsolidada_12092017%20OK%20CINTER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FORMATO 2017"/>
      <sheetName val="COMPARATIVO 2014 - 2017 (2)"/>
      <sheetName val="CONS CORRUPCIÓN"/>
      <sheetName val="CONSOLIDADO"/>
      <sheetName val="COMPARATIVO 2014 - 2017"/>
      <sheetName val="DIR ESTRATEGICO"/>
      <sheetName val="PLANEACIÓN"/>
      <sheetName val="G MEJORA"/>
      <sheetName val="COMUNICACION"/>
      <sheetName val="G COMERCIAL"/>
      <sheetName val="FINANCIERA"/>
      <sheetName val="TALENTO HUMANO"/>
      <sheetName val="G BIENES Y SERV"/>
      <sheetName val="G INFORMACIÓN"/>
      <sheetName val="G JURÍDICA"/>
      <sheetName val="CIDISCIPLINARIO"/>
      <sheetName val="G CONTROL Y EVALUACION"/>
      <sheetName val="INGRESO"/>
      <sheetName val="ATENCION EN SALUD"/>
      <sheetName val="EGRESO"/>
      <sheetName val="G RED SERVICIOS"/>
      <sheetName val="G PARTICIPACION SOCIAL"/>
      <sheetName val="COMPARATIVO 2014 - 2018"/>
      <sheetName val="CONS CORRUPCIÓN 2016_2017"/>
      <sheetName val="DIR ESTRATEGICO OCT2017"/>
      <sheetName val="PLANEACIÓN OCT2017"/>
      <sheetName val="G MEJORA OCT2017"/>
      <sheetName val="COMUNICACION OCT2017"/>
      <sheetName val="G COMERCIAL OCT2017"/>
      <sheetName val="FINANCIERA OCT2017"/>
      <sheetName val="TALENTO HUMANO OCT2017"/>
      <sheetName val="G BIENES Y SERV OCT2017 (2)"/>
      <sheetName val="G INFORMACIÓN NOV2017"/>
      <sheetName val="G JURÍDICA OCT2017"/>
      <sheetName val="CIDISCIPLINARIO OCT2017"/>
      <sheetName val="INGRESO OCT2017"/>
      <sheetName val="ATENCION EN SALUD OCT2017"/>
      <sheetName val="EGRESO OCT2017"/>
      <sheetName val="G RED SERVICIOS PEND"/>
      <sheetName val="G PARTICIPACION SOCIAL OCT2017"/>
      <sheetName val="G CONTROL Y EVALUACION OCT2 (2"/>
      <sheetName val="G CONTROL Y EVALUACION OCT2017"/>
      <sheetName val="Hoja1"/>
    </sheetNames>
    <sheetDataSet>
      <sheetData sheetId="0">
        <row r="4">
          <cell r="E4">
            <v>5</v>
          </cell>
          <cell r="F4" t="str">
            <v>BAJO</v>
          </cell>
          <cell r="I4" t="str">
            <v>PREVENTIVO</v>
          </cell>
        </row>
        <row r="5">
          <cell r="E5">
            <v>10</v>
          </cell>
          <cell r="F5" t="str">
            <v>MEDIO (MODERADO)</v>
          </cell>
          <cell r="I5" t="str">
            <v>CORRECTIVO</v>
          </cell>
        </row>
        <row r="6">
          <cell r="E6">
            <v>15</v>
          </cell>
          <cell r="F6" t="str">
            <v>MEDIO (MODERADO)</v>
          </cell>
          <cell r="I6" t="str">
            <v>DETECTIVO</v>
          </cell>
        </row>
        <row r="7">
          <cell r="E7">
            <v>20</v>
          </cell>
          <cell r="F7" t="str">
            <v>MEDIO (MODERADO)</v>
          </cell>
        </row>
        <row r="8">
          <cell r="E8">
            <v>30</v>
          </cell>
          <cell r="F8" t="str">
            <v>ALTO (MAYOR)</v>
          </cell>
        </row>
        <row r="9">
          <cell r="E9">
            <v>40</v>
          </cell>
          <cell r="F9" t="str">
            <v>ALTO (MAYOR)</v>
          </cell>
        </row>
        <row r="10">
          <cell r="E10">
            <v>60</v>
          </cell>
          <cell r="F10" t="str">
            <v>ALTO (MAYOR)</v>
          </cell>
        </row>
        <row r="11">
          <cell r="E11">
            <v>80</v>
          </cell>
          <cell r="F11" t="str">
            <v>MUY ALTO (CATASTRÓFICO)</v>
          </cell>
        </row>
        <row r="12">
          <cell r="E12">
            <v>120</v>
          </cell>
          <cell r="F12" t="str">
            <v>MUY ALTO (CATASTRÓFICO)</v>
          </cell>
        </row>
        <row r="13">
          <cell r="E13">
            <v>160</v>
          </cell>
          <cell r="F13" t="str">
            <v>MUY ALTO (CATASTRÓFICO)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AO163"/>
  <sheetViews>
    <sheetView zoomScale="30" zoomScaleNormal="30" workbookViewId="0">
      <selection activeCell="L16" sqref="L16"/>
    </sheetView>
  </sheetViews>
  <sheetFormatPr baseColWidth="10" defaultColWidth="10.875" defaultRowHeight="31.5" x14ac:dyDescent="0.5"/>
  <cols>
    <col min="1" max="1" width="13.625" style="2" customWidth="1"/>
    <col min="2" max="2" width="10.875" style="3" customWidth="1"/>
    <col min="3" max="3" width="29.5" style="2" customWidth="1"/>
    <col min="4" max="4" width="20.375" style="2" customWidth="1"/>
    <col min="5" max="5" width="43.25" style="2" customWidth="1"/>
    <col min="6" max="6" width="43.5" style="2" customWidth="1"/>
    <col min="7" max="8" width="9.625" style="8" customWidth="1"/>
    <col min="9" max="9" width="0.125" style="4" customWidth="1"/>
    <col min="10" max="10" width="13.625" style="4" customWidth="1"/>
    <col min="11" max="11" width="46.5" style="2" customWidth="1"/>
    <col min="12" max="12" width="26.125" style="2" customWidth="1"/>
    <col min="13" max="13" width="29.875" style="2" customWidth="1"/>
    <col min="14" max="14" width="20.625" style="2" customWidth="1"/>
    <col min="15" max="15" width="24.875" style="2" customWidth="1"/>
    <col min="16" max="16" width="28.375" style="2" customWidth="1"/>
    <col min="17" max="17" width="27.125" style="2" customWidth="1"/>
    <col min="18" max="18" width="25.625" style="2" customWidth="1"/>
    <col min="19" max="19" width="19.375" style="2" customWidth="1"/>
    <col min="20" max="20" width="28.75" style="2" customWidth="1"/>
    <col min="21" max="21" width="24" style="2" customWidth="1"/>
    <col min="22" max="22" width="28.75" style="2" customWidth="1"/>
    <col min="23" max="23" width="25" style="2" customWidth="1"/>
    <col min="24" max="24" width="21.375" style="2" customWidth="1"/>
    <col min="25" max="25" width="25" style="2" customWidth="1"/>
    <col min="26" max="26" width="29" style="2" customWidth="1"/>
    <col min="27" max="27" width="29.25" style="2" customWidth="1"/>
    <col min="28" max="28" width="82.5" style="2" hidden="1" customWidth="1"/>
    <col min="29" max="29" width="28.375" style="2" customWidth="1"/>
    <col min="30" max="30" width="27.375" style="2" customWidth="1"/>
    <col min="31" max="32" width="13.5" style="2" bestFit="1" customWidth="1"/>
    <col min="33" max="33" width="10.375" style="2" customWidth="1"/>
    <col min="34" max="34" width="17" style="2" customWidth="1"/>
    <col min="35" max="36" width="21.375" style="2" customWidth="1"/>
    <col min="37" max="37" width="85.5" style="2" customWidth="1"/>
    <col min="38" max="38" width="59.125" style="2" customWidth="1"/>
    <col min="39" max="39" width="38.5" style="2" customWidth="1"/>
    <col min="40" max="40" width="19.625" style="2" customWidth="1"/>
    <col min="41" max="41" width="38.125" style="2" customWidth="1"/>
    <col min="42" max="16384" width="10.875" style="2"/>
  </cols>
  <sheetData>
    <row r="1" spans="1:41" ht="123.6" customHeight="1" x14ac:dyDescent="0.6">
      <c r="C1" s="129" t="s">
        <v>103</v>
      </c>
      <c r="D1" s="129"/>
      <c r="E1" s="129"/>
      <c r="F1" s="129"/>
      <c r="G1" s="129"/>
      <c r="H1" s="129"/>
      <c r="I1" s="129"/>
      <c r="J1" s="129"/>
      <c r="K1" s="129"/>
    </row>
    <row r="2" spans="1:41" s="1" customFormat="1" ht="40.5" customHeight="1" x14ac:dyDescent="0.2">
      <c r="A2" s="130" t="s">
        <v>0</v>
      </c>
      <c r="B2" s="130" t="s">
        <v>42</v>
      </c>
      <c r="C2" s="132" t="s">
        <v>4</v>
      </c>
      <c r="D2" s="132"/>
      <c r="E2" s="132"/>
      <c r="F2" s="132"/>
      <c r="G2" s="133" t="s">
        <v>9</v>
      </c>
      <c r="H2" s="134"/>
      <c r="I2" s="134"/>
      <c r="J2" s="135"/>
      <c r="K2" s="136" t="s">
        <v>67</v>
      </c>
      <c r="L2" s="119" t="s">
        <v>45</v>
      </c>
      <c r="M2" s="119"/>
      <c r="N2" s="119"/>
      <c r="O2" s="119"/>
      <c r="P2" s="119"/>
      <c r="Q2" s="119"/>
      <c r="R2" s="119"/>
      <c r="S2" s="119"/>
      <c r="T2" s="119"/>
      <c r="U2" s="119"/>
      <c r="V2" s="30" t="s">
        <v>46</v>
      </c>
      <c r="W2" s="120" t="s">
        <v>53</v>
      </c>
      <c r="X2" s="121"/>
      <c r="Y2" s="121"/>
      <c r="Z2" s="121"/>
      <c r="AA2" s="121"/>
      <c r="AB2" s="121"/>
      <c r="AC2" s="121"/>
      <c r="AD2" s="121"/>
      <c r="AE2" s="122" t="s">
        <v>10</v>
      </c>
      <c r="AF2" s="123"/>
      <c r="AG2" s="52"/>
      <c r="AH2" s="124" t="s">
        <v>8</v>
      </c>
      <c r="AI2" s="27"/>
      <c r="AJ2" s="126" t="s">
        <v>97</v>
      </c>
      <c r="AK2" s="127" t="s">
        <v>66</v>
      </c>
      <c r="AL2" s="128"/>
      <c r="AM2" s="128"/>
      <c r="AN2" s="128"/>
      <c r="AO2" s="128"/>
    </row>
    <row r="3" spans="1:41" s="1" customFormat="1" ht="138" customHeight="1" x14ac:dyDescent="0.2">
      <c r="A3" s="131"/>
      <c r="B3" s="131"/>
      <c r="C3" s="32" t="s">
        <v>43</v>
      </c>
      <c r="D3" s="32" t="s">
        <v>2</v>
      </c>
      <c r="E3" s="32" t="s">
        <v>1</v>
      </c>
      <c r="F3" s="32" t="s">
        <v>3</v>
      </c>
      <c r="G3" s="53" t="s">
        <v>69</v>
      </c>
      <c r="H3" s="53" t="s">
        <v>70</v>
      </c>
      <c r="I3" s="33" t="s">
        <v>5</v>
      </c>
      <c r="J3" s="33" t="s">
        <v>6</v>
      </c>
      <c r="K3" s="137"/>
      <c r="L3" s="40" t="s">
        <v>98</v>
      </c>
      <c r="M3" s="40" t="s">
        <v>99</v>
      </c>
      <c r="N3" s="41" t="s">
        <v>44</v>
      </c>
      <c r="O3" s="41" t="s">
        <v>60</v>
      </c>
      <c r="P3" s="40" t="s">
        <v>63</v>
      </c>
      <c r="Q3" s="40" t="s">
        <v>100</v>
      </c>
      <c r="R3" s="26" t="s">
        <v>47</v>
      </c>
      <c r="S3" s="26" t="s">
        <v>62</v>
      </c>
      <c r="T3" s="23" t="s">
        <v>48</v>
      </c>
      <c r="U3" s="23" t="s">
        <v>59</v>
      </c>
      <c r="V3" s="29" t="s">
        <v>104</v>
      </c>
      <c r="W3" s="24" t="s">
        <v>49</v>
      </c>
      <c r="X3" s="24" t="s">
        <v>50</v>
      </c>
      <c r="Y3" s="25" t="s">
        <v>65</v>
      </c>
      <c r="Z3" s="24" t="s">
        <v>101</v>
      </c>
      <c r="AA3" s="24" t="s">
        <v>102</v>
      </c>
      <c r="AB3" s="24"/>
      <c r="AC3" s="24" t="s">
        <v>51</v>
      </c>
      <c r="AD3" s="24" t="s">
        <v>52</v>
      </c>
      <c r="AE3" s="53" t="s">
        <v>69</v>
      </c>
      <c r="AF3" s="53" t="s">
        <v>70</v>
      </c>
      <c r="AG3" s="54"/>
      <c r="AH3" s="125"/>
      <c r="AI3" s="56" t="s">
        <v>13</v>
      </c>
      <c r="AJ3" s="126"/>
      <c r="AK3" s="31" t="s">
        <v>54</v>
      </c>
      <c r="AL3" s="31" t="s">
        <v>55</v>
      </c>
      <c r="AM3" s="31" t="s">
        <v>56</v>
      </c>
      <c r="AN3" s="31" t="s">
        <v>57</v>
      </c>
      <c r="AO3" s="31" t="s">
        <v>58</v>
      </c>
    </row>
    <row r="4" spans="1:41" ht="26.25" x14ac:dyDescent="0.2">
      <c r="A4" s="116"/>
      <c r="B4" s="100">
        <v>1</v>
      </c>
      <c r="C4" s="117"/>
      <c r="D4" s="111"/>
      <c r="E4" s="39"/>
      <c r="F4" s="39"/>
      <c r="G4" s="103"/>
      <c r="H4" s="103"/>
      <c r="I4" s="94" t="str">
        <f>CONCATENATE(G4,H4)</f>
        <v/>
      </c>
      <c r="J4" s="94" t="e">
        <f>VLOOKUP(I4,REFERENCIAS!$L$12:$M$36,2,FALSE)</f>
        <v>#N/A</v>
      </c>
      <c r="K4" s="39"/>
      <c r="L4" s="57"/>
      <c r="M4" s="11"/>
      <c r="N4" s="11"/>
      <c r="O4" s="57"/>
      <c r="P4" s="11"/>
      <c r="Q4" s="57"/>
      <c r="R4" s="57"/>
      <c r="S4" s="51">
        <f>SUM(L4:R4)</f>
        <v>0</v>
      </c>
      <c r="T4" s="11" t="str">
        <f>CONCATENATE(U4,V4)</f>
        <v>DÉBIL</v>
      </c>
      <c r="U4" s="51" t="str">
        <f>IF(S4&lt;86,"DÉBIL",IF(S4&lt;96,"MODERADO","FUERTE"))</f>
        <v>DÉBIL</v>
      </c>
      <c r="V4" s="57"/>
      <c r="W4" s="11" t="e">
        <f>VLOOKUP(T4,REFERENCIAS!$R$12:$S$20,2,FALSE)</f>
        <v>#N/A</v>
      </c>
      <c r="X4" s="11" t="e">
        <f t="shared" ref="X4:X53" si="0">IF(W4=100,"NO","SI")</f>
        <v>#N/A</v>
      </c>
      <c r="Y4" s="112" t="e">
        <f>IF(AVERAGE(W4:W13)&lt;50,"DÉBIL",IF(AVERAGE(W4:W13)&lt;100,"MODERADO","FUERTE"))</f>
        <v>#N/A</v>
      </c>
      <c r="Z4" s="107"/>
      <c r="AA4" s="107"/>
      <c r="AB4" s="107" t="e">
        <f>CONCATENATE(Y4,Z4,AA4)</f>
        <v>#N/A</v>
      </c>
      <c r="AC4" s="107" t="e">
        <f>VLOOKUP(AB4,REFERENCIAS!$X$11:$Z$19,2,FALSE)</f>
        <v>#N/A</v>
      </c>
      <c r="AD4" s="107" t="e">
        <f>VLOOKUP(AB4,REFERENCIAS!$X$11:$Z$19,3,FALSE)</f>
        <v>#N/A</v>
      </c>
      <c r="AE4" s="95" t="e">
        <f>IF(G4-AC4&lt;1,1,G4-AC4)</f>
        <v>#N/A</v>
      </c>
      <c r="AF4" s="95" t="e">
        <f>IF(H4-AD4&lt;1,1,H4-AD4)</f>
        <v>#N/A</v>
      </c>
      <c r="AG4" s="95" t="e">
        <f>CONCATENATE(AE4,AF4)</f>
        <v>#N/A</v>
      </c>
      <c r="AH4" s="94" t="e">
        <f>VLOOKUP(AG4,REFERENCIAS!$L$12:$M$36,2,FALSE)</f>
        <v>#N/A</v>
      </c>
      <c r="AI4" s="104"/>
      <c r="AJ4" s="98"/>
      <c r="AK4" s="28"/>
      <c r="AL4" s="28"/>
      <c r="AM4" s="28"/>
      <c r="AN4" s="28"/>
      <c r="AO4" s="28"/>
    </row>
    <row r="5" spans="1:41" ht="26.25" x14ac:dyDescent="0.2">
      <c r="A5" s="116"/>
      <c r="B5" s="100"/>
      <c r="C5" s="117"/>
      <c r="D5" s="111"/>
      <c r="E5" s="39"/>
      <c r="F5" s="39"/>
      <c r="G5" s="103"/>
      <c r="H5" s="103"/>
      <c r="I5" s="94"/>
      <c r="J5" s="94"/>
      <c r="K5" s="39"/>
      <c r="L5" s="57"/>
      <c r="M5" s="11"/>
      <c r="N5" s="11"/>
      <c r="O5" s="57"/>
      <c r="P5" s="11"/>
      <c r="Q5" s="57"/>
      <c r="R5" s="57"/>
      <c r="S5" s="51">
        <f t="shared" ref="S5:S53" si="1">SUM(L5:R5)</f>
        <v>0</v>
      </c>
      <c r="T5" s="11" t="str">
        <f t="shared" ref="T5:T30" si="2">CONCATENATE(U5,V5)</f>
        <v>DÉBIL</v>
      </c>
      <c r="U5" s="51" t="str">
        <f t="shared" ref="U5:U53" si="3">IF(S5&lt;86,"DÉBIL",IF(S5&lt;96,"MODERADO","FUERTE"))</f>
        <v>DÉBIL</v>
      </c>
      <c r="V5" s="57"/>
      <c r="W5" s="11" t="e">
        <f>VLOOKUP(T5,REFERENCIAS!$R$12:$S$20,2,FALSE)</f>
        <v>#N/A</v>
      </c>
      <c r="X5" s="11" t="e">
        <f t="shared" si="0"/>
        <v>#N/A</v>
      </c>
      <c r="Y5" s="113"/>
      <c r="Z5" s="108"/>
      <c r="AA5" s="108"/>
      <c r="AB5" s="108"/>
      <c r="AC5" s="108"/>
      <c r="AD5" s="108"/>
      <c r="AE5" s="96"/>
      <c r="AF5" s="96"/>
      <c r="AG5" s="96"/>
      <c r="AH5" s="94"/>
      <c r="AI5" s="105"/>
      <c r="AJ5" s="98"/>
      <c r="AK5" s="28"/>
      <c r="AL5" s="28"/>
      <c r="AM5" s="28"/>
      <c r="AN5" s="42"/>
      <c r="AO5" s="28"/>
    </row>
    <row r="6" spans="1:41" ht="26.25" x14ac:dyDescent="0.2">
      <c r="A6" s="116"/>
      <c r="B6" s="100"/>
      <c r="C6" s="117"/>
      <c r="D6" s="111"/>
      <c r="E6" s="39"/>
      <c r="F6" s="39"/>
      <c r="G6" s="103"/>
      <c r="H6" s="103"/>
      <c r="I6" s="94"/>
      <c r="J6" s="94"/>
      <c r="K6" s="39"/>
      <c r="L6" s="57"/>
      <c r="M6" s="11"/>
      <c r="N6" s="11"/>
      <c r="O6" s="57"/>
      <c r="P6" s="11"/>
      <c r="Q6" s="57"/>
      <c r="R6" s="57"/>
      <c r="S6" s="51">
        <f t="shared" si="1"/>
        <v>0</v>
      </c>
      <c r="T6" s="11" t="str">
        <f t="shared" si="2"/>
        <v>DÉBIL</v>
      </c>
      <c r="U6" s="51" t="str">
        <f t="shared" si="3"/>
        <v>DÉBIL</v>
      </c>
      <c r="V6" s="57"/>
      <c r="W6" s="11" t="e">
        <f>VLOOKUP(T6,REFERENCIAS!$R$12:$S$20,2,FALSE)</f>
        <v>#N/A</v>
      </c>
      <c r="X6" s="11" t="e">
        <f t="shared" si="0"/>
        <v>#N/A</v>
      </c>
      <c r="Y6" s="113"/>
      <c r="Z6" s="108"/>
      <c r="AA6" s="108"/>
      <c r="AB6" s="108"/>
      <c r="AC6" s="108"/>
      <c r="AD6" s="108"/>
      <c r="AE6" s="96"/>
      <c r="AF6" s="96"/>
      <c r="AG6" s="96"/>
      <c r="AH6" s="94"/>
      <c r="AI6" s="105"/>
      <c r="AJ6" s="98"/>
      <c r="AK6" s="28"/>
      <c r="AL6" s="28"/>
      <c r="AM6" s="28"/>
      <c r="AN6" s="28"/>
      <c r="AO6" s="28"/>
    </row>
    <row r="7" spans="1:41" ht="26.25" x14ac:dyDescent="0.2">
      <c r="A7" s="116"/>
      <c r="B7" s="100"/>
      <c r="C7" s="117"/>
      <c r="D7" s="111"/>
      <c r="E7" s="39"/>
      <c r="F7" s="39"/>
      <c r="G7" s="103"/>
      <c r="H7" s="103"/>
      <c r="I7" s="94"/>
      <c r="J7" s="94"/>
      <c r="K7" s="39"/>
      <c r="L7" s="57"/>
      <c r="M7" s="11"/>
      <c r="N7" s="11"/>
      <c r="O7" s="57"/>
      <c r="P7" s="11"/>
      <c r="Q7" s="57"/>
      <c r="R7" s="57"/>
      <c r="S7" s="51">
        <f t="shared" si="1"/>
        <v>0</v>
      </c>
      <c r="T7" s="11" t="str">
        <f t="shared" si="2"/>
        <v>DÉBIL</v>
      </c>
      <c r="U7" s="51" t="str">
        <f t="shared" si="3"/>
        <v>DÉBIL</v>
      </c>
      <c r="V7" s="57"/>
      <c r="W7" s="11" t="e">
        <f>VLOOKUP(T7,REFERENCIAS!$R$12:$S$20,2,FALSE)</f>
        <v>#N/A</v>
      </c>
      <c r="X7" s="11" t="e">
        <f t="shared" si="0"/>
        <v>#N/A</v>
      </c>
      <c r="Y7" s="113"/>
      <c r="Z7" s="108"/>
      <c r="AA7" s="108"/>
      <c r="AB7" s="108"/>
      <c r="AC7" s="108"/>
      <c r="AD7" s="108"/>
      <c r="AE7" s="96"/>
      <c r="AF7" s="96"/>
      <c r="AG7" s="96"/>
      <c r="AH7" s="94"/>
      <c r="AI7" s="105"/>
      <c r="AJ7" s="98"/>
      <c r="AK7" s="28"/>
      <c r="AL7" s="28"/>
      <c r="AM7" s="28"/>
      <c r="AN7" s="42"/>
      <c r="AO7" s="28"/>
    </row>
    <row r="8" spans="1:41" ht="26.25" x14ac:dyDescent="0.2">
      <c r="A8" s="116"/>
      <c r="B8" s="100"/>
      <c r="C8" s="117"/>
      <c r="D8" s="111"/>
      <c r="E8" s="39"/>
      <c r="F8" s="39"/>
      <c r="G8" s="103"/>
      <c r="H8" s="103"/>
      <c r="I8" s="94"/>
      <c r="J8" s="94"/>
      <c r="K8" s="39"/>
      <c r="L8" s="57"/>
      <c r="M8" s="11"/>
      <c r="N8" s="11"/>
      <c r="O8" s="57"/>
      <c r="P8" s="11"/>
      <c r="Q8" s="57"/>
      <c r="R8" s="57"/>
      <c r="S8" s="51">
        <f t="shared" si="1"/>
        <v>0</v>
      </c>
      <c r="T8" s="11" t="str">
        <f t="shared" si="2"/>
        <v>DÉBIL</v>
      </c>
      <c r="U8" s="51" t="str">
        <f t="shared" si="3"/>
        <v>DÉBIL</v>
      </c>
      <c r="V8" s="57"/>
      <c r="W8" s="11" t="e">
        <f>VLOOKUP(T8,REFERENCIAS!$R$12:$S$20,2,FALSE)</f>
        <v>#N/A</v>
      </c>
      <c r="X8" s="11" t="e">
        <f t="shared" si="0"/>
        <v>#N/A</v>
      </c>
      <c r="Y8" s="113"/>
      <c r="Z8" s="108"/>
      <c r="AA8" s="108"/>
      <c r="AB8" s="108"/>
      <c r="AC8" s="108"/>
      <c r="AD8" s="108"/>
      <c r="AE8" s="96"/>
      <c r="AF8" s="96"/>
      <c r="AG8" s="96"/>
      <c r="AH8" s="94"/>
      <c r="AI8" s="105"/>
      <c r="AJ8" s="98"/>
      <c r="AK8" s="28"/>
      <c r="AL8" s="28"/>
      <c r="AM8" s="28"/>
      <c r="AN8" s="42"/>
      <c r="AO8" s="28"/>
    </row>
    <row r="9" spans="1:41" ht="26.25" x14ac:dyDescent="0.2">
      <c r="A9" s="116"/>
      <c r="B9" s="100"/>
      <c r="C9" s="117"/>
      <c r="D9" s="111"/>
      <c r="E9" s="39"/>
      <c r="F9" s="39"/>
      <c r="G9" s="103"/>
      <c r="H9" s="103"/>
      <c r="I9" s="94"/>
      <c r="J9" s="94"/>
      <c r="K9" s="39"/>
      <c r="L9" s="51"/>
      <c r="M9" s="11"/>
      <c r="N9" s="11"/>
      <c r="O9" s="51"/>
      <c r="P9" s="11"/>
      <c r="Q9" s="51"/>
      <c r="R9" s="51"/>
      <c r="S9" s="51">
        <f t="shared" si="1"/>
        <v>0</v>
      </c>
      <c r="T9" s="11" t="str">
        <f t="shared" si="2"/>
        <v>DÉBIL</v>
      </c>
      <c r="U9" s="51" t="str">
        <f t="shared" si="3"/>
        <v>DÉBIL</v>
      </c>
      <c r="V9" s="51"/>
      <c r="W9" s="11" t="e">
        <f>VLOOKUP(T9,REFERENCIAS!$R$12:$S$20,2,FALSE)</f>
        <v>#N/A</v>
      </c>
      <c r="X9" s="11" t="e">
        <f t="shared" si="0"/>
        <v>#N/A</v>
      </c>
      <c r="Y9" s="113"/>
      <c r="Z9" s="108"/>
      <c r="AA9" s="108"/>
      <c r="AB9" s="108"/>
      <c r="AC9" s="108"/>
      <c r="AD9" s="108"/>
      <c r="AE9" s="96"/>
      <c r="AF9" s="96"/>
      <c r="AG9" s="96"/>
      <c r="AH9" s="94"/>
      <c r="AI9" s="105"/>
      <c r="AJ9" s="98"/>
      <c r="AK9" s="28"/>
      <c r="AL9" s="28"/>
      <c r="AM9" s="28"/>
      <c r="AN9" s="28"/>
      <c r="AO9" s="28"/>
    </row>
    <row r="10" spans="1:41" ht="26.25" x14ac:dyDescent="0.2">
      <c r="A10" s="116"/>
      <c r="B10" s="100"/>
      <c r="C10" s="117"/>
      <c r="D10" s="111"/>
      <c r="F10" s="17"/>
      <c r="G10" s="103"/>
      <c r="H10" s="103"/>
      <c r="I10" s="94"/>
      <c r="J10" s="94"/>
      <c r="K10" s="39"/>
      <c r="L10" s="51"/>
      <c r="M10" s="11"/>
      <c r="N10" s="11"/>
      <c r="O10" s="51"/>
      <c r="P10" s="11"/>
      <c r="Q10" s="51"/>
      <c r="R10" s="51"/>
      <c r="S10" s="51">
        <f t="shared" si="1"/>
        <v>0</v>
      </c>
      <c r="T10" s="11" t="str">
        <f t="shared" si="2"/>
        <v>DÉBIL</v>
      </c>
      <c r="U10" s="51" t="str">
        <f t="shared" si="3"/>
        <v>DÉBIL</v>
      </c>
      <c r="V10" s="51"/>
      <c r="W10" s="11" t="e">
        <f>VLOOKUP(T10,REFERENCIAS!$R$12:$S$20,2,FALSE)</f>
        <v>#N/A</v>
      </c>
      <c r="X10" s="11" t="e">
        <f t="shared" si="0"/>
        <v>#N/A</v>
      </c>
      <c r="Y10" s="113"/>
      <c r="Z10" s="108"/>
      <c r="AA10" s="108"/>
      <c r="AB10" s="108"/>
      <c r="AC10" s="108"/>
      <c r="AD10" s="108"/>
      <c r="AE10" s="96"/>
      <c r="AF10" s="96"/>
      <c r="AG10" s="96"/>
      <c r="AH10" s="94"/>
      <c r="AI10" s="105"/>
      <c r="AJ10" s="98"/>
      <c r="AK10" s="28"/>
      <c r="AL10" s="28"/>
      <c r="AM10" s="28"/>
      <c r="AN10" s="28"/>
      <c r="AO10" s="28"/>
    </row>
    <row r="11" spans="1:41" ht="26.25" x14ac:dyDescent="0.2">
      <c r="A11" s="116"/>
      <c r="B11" s="100"/>
      <c r="C11" s="117"/>
      <c r="D11" s="111"/>
      <c r="E11" s="39"/>
      <c r="F11" s="17"/>
      <c r="G11" s="103"/>
      <c r="H11" s="103"/>
      <c r="I11" s="94"/>
      <c r="J11" s="94"/>
      <c r="K11" s="9"/>
      <c r="L11" s="51"/>
      <c r="M11" s="11"/>
      <c r="N11" s="11"/>
      <c r="O11" s="51"/>
      <c r="P11" s="11"/>
      <c r="Q11" s="51"/>
      <c r="R11" s="51"/>
      <c r="S11" s="51">
        <f t="shared" si="1"/>
        <v>0</v>
      </c>
      <c r="T11" s="11" t="str">
        <f t="shared" si="2"/>
        <v>DÉBIL</v>
      </c>
      <c r="U11" s="51" t="str">
        <f t="shared" si="3"/>
        <v>DÉBIL</v>
      </c>
      <c r="V11" s="51"/>
      <c r="W11" s="11" t="e">
        <f>VLOOKUP(T11,REFERENCIAS!$R$12:$S$20,2,FALSE)</f>
        <v>#N/A</v>
      </c>
      <c r="X11" s="11" t="e">
        <f t="shared" si="0"/>
        <v>#N/A</v>
      </c>
      <c r="Y11" s="113"/>
      <c r="Z11" s="108"/>
      <c r="AA11" s="108"/>
      <c r="AB11" s="108"/>
      <c r="AC11" s="108"/>
      <c r="AD11" s="108"/>
      <c r="AE11" s="96"/>
      <c r="AF11" s="96"/>
      <c r="AG11" s="96"/>
      <c r="AH11" s="94"/>
      <c r="AI11" s="105"/>
      <c r="AJ11" s="98"/>
      <c r="AK11" s="28"/>
      <c r="AL11" s="28"/>
      <c r="AM11" s="28"/>
      <c r="AN11" s="28"/>
      <c r="AO11" s="28"/>
    </row>
    <row r="12" spans="1:41" ht="26.25" x14ac:dyDescent="0.2">
      <c r="A12" s="116"/>
      <c r="B12" s="100"/>
      <c r="C12" s="117"/>
      <c r="D12" s="111"/>
      <c r="E12" s="39"/>
      <c r="F12" s="17"/>
      <c r="G12" s="103"/>
      <c r="H12" s="103"/>
      <c r="I12" s="94"/>
      <c r="J12" s="94"/>
      <c r="K12" s="9"/>
      <c r="L12" s="51"/>
      <c r="M12" s="11"/>
      <c r="N12" s="11"/>
      <c r="O12" s="51"/>
      <c r="P12" s="11"/>
      <c r="Q12" s="51"/>
      <c r="R12" s="51"/>
      <c r="S12" s="51">
        <f t="shared" si="1"/>
        <v>0</v>
      </c>
      <c r="T12" s="11" t="str">
        <f t="shared" si="2"/>
        <v>DÉBIL</v>
      </c>
      <c r="U12" s="51" t="str">
        <f t="shared" si="3"/>
        <v>DÉBIL</v>
      </c>
      <c r="V12" s="51"/>
      <c r="W12" s="11" t="e">
        <f>VLOOKUP(T12,REFERENCIAS!$R$12:$S$20,2,FALSE)</f>
        <v>#N/A</v>
      </c>
      <c r="X12" s="11" t="e">
        <f t="shared" si="0"/>
        <v>#N/A</v>
      </c>
      <c r="Y12" s="113"/>
      <c r="Z12" s="108"/>
      <c r="AA12" s="108"/>
      <c r="AB12" s="108"/>
      <c r="AC12" s="108"/>
      <c r="AD12" s="108"/>
      <c r="AE12" s="96"/>
      <c r="AF12" s="96"/>
      <c r="AG12" s="96"/>
      <c r="AH12" s="94"/>
      <c r="AI12" s="105"/>
      <c r="AJ12" s="98"/>
      <c r="AK12" s="28"/>
      <c r="AL12" s="28"/>
      <c r="AM12" s="28"/>
      <c r="AN12" s="28"/>
      <c r="AO12" s="28"/>
    </row>
    <row r="13" spans="1:41" ht="26.25" x14ac:dyDescent="0.2">
      <c r="A13" s="116"/>
      <c r="B13" s="100"/>
      <c r="C13" s="117"/>
      <c r="D13" s="111"/>
      <c r="E13" s="39"/>
      <c r="F13" s="17"/>
      <c r="G13" s="103"/>
      <c r="H13" s="103"/>
      <c r="I13" s="94"/>
      <c r="J13" s="94"/>
      <c r="K13" s="9"/>
      <c r="L13" s="51"/>
      <c r="M13" s="11"/>
      <c r="N13" s="11"/>
      <c r="O13" s="51"/>
      <c r="P13" s="11"/>
      <c r="Q13" s="51"/>
      <c r="R13" s="51"/>
      <c r="S13" s="51">
        <f t="shared" si="1"/>
        <v>0</v>
      </c>
      <c r="T13" s="11" t="str">
        <f t="shared" si="2"/>
        <v>DÉBIL</v>
      </c>
      <c r="U13" s="51" t="str">
        <f t="shared" si="3"/>
        <v>DÉBIL</v>
      </c>
      <c r="V13" s="51"/>
      <c r="W13" s="11" t="e">
        <f>VLOOKUP(T13,REFERENCIAS!$R$12:$S$20,2,FALSE)</f>
        <v>#N/A</v>
      </c>
      <c r="X13" s="11" t="e">
        <f t="shared" si="0"/>
        <v>#N/A</v>
      </c>
      <c r="Y13" s="114"/>
      <c r="Z13" s="109"/>
      <c r="AA13" s="109"/>
      <c r="AB13" s="109"/>
      <c r="AC13" s="109"/>
      <c r="AD13" s="109"/>
      <c r="AE13" s="96"/>
      <c r="AF13" s="96"/>
      <c r="AG13" s="96"/>
      <c r="AH13" s="94"/>
      <c r="AI13" s="106"/>
      <c r="AJ13" s="98"/>
      <c r="AK13" s="28"/>
      <c r="AL13" s="28"/>
      <c r="AM13" s="28"/>
      <c r="AN13" s="28"/>
      <c r="AO13" s="28"/>
    </row>
    <row r="14" spans="1:41" ht="26.25" x14ac:dyDescent="0.2">
      <c r="A14" s="116"/>
      <c r="B14" s="100">
        <v>2</v>
      </c>
      <c r="C14" s="115"/>
      <c r="D14" s="111"/>
      <c r="E14" s="39"/>
      <c r="F14" s="39"/>
      <c r="G14" s="103"/>
      <c r="H14" s="103"/>
      <c r="I14" s="94" t="str">
        <f>CONCATENATE(G14,H14)</f>
        <v/>
      </c>
      <c r="J14" s="94" t="e">
        <f>VLOOKUP(I14,REFERENCIAS!$L$12:$M$36,2,FALSE)</f>
        <v>#N/A</v>
      </c>
      <c r="K14" s="39"/>
      <c r="L14" s="51"/>
      <c r="M14" s="51"/>
      <c r="N14" s="11"/>
      <c r="O14" s="51"/>
      <c r="P14" s="51"/>
      <c r="Q14" s="51"/>
      <c r="R14" s="51"/>
      <c r="S14" s="51">
        <f t="shared" si="1"/>
        <v>0</v>
      </c>
      <c r="T14" s="11" t="str">
        <f t="shared" si="2"/>
        <v>DÉBIL</v>
      </c>
      <c r="U14" s="51" t="str">
        <f t="shared" si="3"/>
        <v>DÉBIL</v>
      </c>
      <c r="V14" s="51"/>
      <c r="W14" s="11" t="e">
        <f>VLOOKUP(T14,REFERENCIAS!$R$12:$S$20,2,FALSE)</f>
        <v>#N/A</v>
      </c>
      <c r="X14" s="11" t="e">
        <f t="shared" si="0"/>
        <v>#N/A</v>
      </c>
      <c r="Y14" s="112" t="e">
        <f>IF(AVERAGE(W14:W23)&lt;50,"DÉBIL",IF(AVERAGE(W14:W23)&lt;100,"MODERADO","FUERTE"))</f>
        <v>#N/A</v>
      </c>
      <c r="Z14" s="107"/>
      <c r="AA14" s="107"/>
      <c r="AB14" s="107" t="e">
        <f>CONCATENATE(Y14,Z14,AA14)</f>
        <v>#N/A</v>
      </c>
      <c r="AC14" s="107" t="e">
        <f>VLOOKUP(AB14,REFERENCIAS!$X$11:$Z$19,2,FALSE)</f>
        <v>#N/A</v>
      </c>
      <c r="AD14" s="107" t="e">
        <f>VLOOKUP(AB14,REFERENCIAS!$X$11:$Z$19,3,FALSE)</f>
        <v>#N/A</v>
      </c>
      <c r="AE14" s="95" t="e">
        <f>IF(G14-AC14&lt;1,1,G14-AC14)</f>
        <v>#N/A</v>
      </c>
      <c r="AF14" s="95" t="e">
        <f>IF(H14-AD14&lt;1,1,H14-AD14)</f>
        <v>#N/A</v>
      </c>
      <c r="AG14" s="95" t="e">
        <f>CONCATENATE(AE14,AF14)</f>
        <v>#N/A</v>
      </c>
      <c r="AH14" s="94" t="e">
        <f>VLOOKUP(AG14,REFERENCIAS!$L$12:$M$36,2,FALSE)</f>
        <v>#N/A</v>
      </c>
      <c r="AI14" s="104"/>
      <c r="AJ14" s="98"/>
      <c r="AK14" s="28"/>
      <c r="AL14" s="28"/>
      <c r="AM14" s="28"/>
      <c r="AN14" s="42"/>
      <c r="AO14" s="28"/>
    </row>
    <row r="15" spans="1:41" ht="26.25" x14ac:dyDescent="0.2">
      <c r="A15" s="116"/>
      <c r="B15" s="100"/>
      <c r="C15" s="115"/>
      <c r="D15" s="111"/>
      <c r="E15" s="39"/>
      <c r="F15" s="39"/>
      <c r="G15" s="103"/>
      <c r="H15" s="103"/>
      <c r="I15" s="94"/>
      <c r="J15" s="94"/>
      <c r="K15" s="39"/>
      <c r="L15" s="51"/>
      <c r="M15" s="51"/>
      <c r="N15" s="11"/>
      <c r="O15" s="51"/>
      <c r="P15" s="51"/>
      <c r="Q15" s="51"/>
      <c r="R15" s="51"/>
      <c r="S15" s="51">
        <f t="shared" si="1"/>
        <v>0</v>
      </c>
      <c r="T15" s="11" t="str">
        <f t="shared" si="2"/>
        <v>DÉBIL</v>
      </c>
      <c r="U15" s="51" t="str">
        <f t="shared" si="3"/>
        <v>DÉBIL</v>
      </c>
      <c r="V15" s="51"/>
      <c r="W15" s="11" t="e">
        <f>VLOOKUP(T15,REFERENCIAS!$R$12:$S$20,2,FALSE)</f>
        <v>#N/A</v>
      </c>
      <c r="X15" s="11" t="e">
        <f t="shared" si="0"/>
        <v>#N/A</v>
      </c>
      <c r="Y15" s="113"/>
      <c r="Z15" s="108"/>
      <c r="AA15" s="108"/>
      <c r="AB15" s="108"/>
      <c r="AC15" s="108"/>
      <c r="AD15" s="108"/>
      <c r="AE15" s="96"/>
      <c r="AF15" s="96"/>
      <c r="AG15" s="96"/>
      <c r="AH15" s="94"/>
      <c r="AI15" s="105"/>
      <c r="AJ15" s="98"/>
      <c r="AK15" s="28"/>
      <c r="AL15" s="28"/>
      <c r="AM15" s="28"/>
      <c r="AN15" s="28"/>
      <c r="AO15" s="28"/>
    </row>
    <row r="16" spans="1:41" ht="26.25" x14ac:dyDescent="0.2">
      <c r="A16" s="116"/>
      <c r="B16" s="100"/>
      <c r="C16" s="115"/>
      <c r="D16" s="111"/>
      <c r="E16" s="39"/>
      <c r="F16" s="39"/>
      <c r="G16" s="103"/>
      <c r="H16" s="103"/>
      <c r="I16" s="94"/>
      <c r="J16" s="94"/>
      <c r="K16" s="39"/>
      <c r="L16" s="51"/>
      <c r="M16" s="11"/>
      <c r="N16" s="11"/>
      <c r="O16" s="51"/>
      <c r="P16" s="11"/>
      <c r="Q16" s="51"/>
      <c r="R16" s="51"/>
      <c r="S16" s="51">
        <f t="shared" si="1"/>
        <v>0</v>
      </c>
      <c r="T16" s="11" t="str">
        <f t="shared" si="2"/>
        <v>DÉBIL</v>
      </c>
      <c r="U16" s="51" t="str">
        <f t="shared" si="3"/>
        <v>DÉBIL</v>
      </c>
      <c r="V16" s="51"/>
      <c r="W16" s="11" t="e">
        <f>VLOOKUP(T16,REFERENCIAS!$R$12:$S$20,2,FALSE)</f>
        <v>#N/A</v>
      </c>
      <c r="X16" s="11" t="e">
        <f t="shared" si="0"/>
        <v>#N/A</v>
      </c>
      <c r="Y16" s="113"/>
      <c r="Z16" s="108"/>
      <c r="AA16" s="108"/>
      <c r="AB16" s="108"/>
      <c r="AC16" s="108"/>
      <c r="AD16" s="108"/>
      <c r="AE16" s="96"/>
      <c r="AF16" s="96"/>
      <c r="AG16" s="96"/>
      <c r="AH16" s="94"/>
      <c r="AI16" s="105"/>
      <c r="AJ16" s="98"/>
      <c r="AK16" s="28"/>
      <c r="AL16" s="28"/>
      <c r="AM16" s="28"/>
      <c r="AN16" s="28"/>
      <c r="AO16" s="28"/>
    </row>
    <row r="17" spans="1:41" ht="26.25" x14ac:dyDescent="0.2">
      <c r="A17" s="116"/>
      <c r="B17" s="100"/>
      <c r="C17" s="115"/>
      <c r="D17" s="111"/>
      <c r="E17" s="39"/>
      <c r="F17" s="39"/>
      <c r="G17" s="103"/>
      <c r="H17" s="103"/>
      <c r="I17" s="94"/>
      <c r="J17" s="94"/>
      <c r="K17" s="39"/>
      <c r="L17" s="51"/>
      <c r="M17" s="11"/>
      <c r="N17" s="11"/>
      <c r="O17" s="51"/>
      <c r="P17" s="11"/>
      <c r="Q17" s="51"/>
      <c r="R17" s="51"/>
      <c r="S17" s="51">
        <f t="shared" si="1"/>
        <v>0</v>
      </c>
      <c r="T17" s="11" t="str">
        <f t="shared" si="2"/>
        <v>DÉBIL</v>
      </c>
      <c r="U17" s="51" t="str">
        <f t="shared" si="3"/>
        <v>DÉBIL</v>
      </c>
      <c r="V17" s="51"/>
      <c r="W17" s="11" t="e">
        <f>VLOOKUP(T17,REFERENCIAS!$R$12:$S$20,2,FALSE)</f>
        <v>#N/A</v>
      </c>
      <c r="X17" s="11" t="e">
        <f t="shared" si="0"/>
        <v>#N/A</v>
      </c>
      <c r="Y17" s="113"/>
      <c r="Z17" s="108"/>
      <c r="AA17" s="108"/>
      <c r="AB17" s="108"/>
      <c r="AC17" s="108"/>
      <c r="AD17" s="108"/>
      <c r="AE17" s="96"/>
      <c r="AF17" s="96"/>
      <c r="AG17" s="96"/>
      <c r="AH17" s="94"/>
      <c r="AI17" s="105"/>
      <c r="AJ17" s="98"/>
      <c r="AK17" s="28"/>
      <c r="AL17" s="28"/>
      <c r="AM17" s="28"/>
      <c r="AN17" s="28"/>
      <c r="AO17" s="28"/>
    </row>
    <row r="18" spans="1:41" ht="26.25" customHeight="1" x14ac:dyDescent="0.2">
      <c r="A18" s="116"/>
      <c r="B18" s="100"/>
      <c r="C18" s="115"/>
      <c r="D18" s="111"/>
      <c r="E18" s="15"/>
      <c r="F18" s="15"/>
      <c r="G18" s="103"/>
      <c r="H18" s="103"/>
      <c r="I18" s="94"/>
      <c r="J18" s="94"/>
      <c r="K18" s="9"/>
      <c r="L18" s="51"/>
      <c r="M18" s="11"/>
      <c r="N18" s="11"/>
      <c r="O18" s="51"/>
      <c r="P18" s="11"/>
      <c r="Q18" s="51"/>
      <c r="R18" s="51"/>
      <c r="S18" s="51">
        <f t="shared" si="1"/>
        <v>0</v>
      </c>
      <c r="T18" s="11" t="str">
        <f t="shared" si="2"/>
        <v>DÉBIL</v>
      </c>
      <c r="U18" s="51" t="str">
        <f t="shared" si="3"/>
        <v>DÉBIL</v>
      </c>
      <c r="V18" s="51"/>
      <c r="W18" s="11" t="e">
        <f>VLOOKUP(T18,REFERENCIAS!$R$12:$S$20,2,FALSE)</f>
        <v>#N/A</v>
      </c>
      <c r="X18" s="11" t="e">
        <f t="shared" si="0"/>
        <v>#N/A</v>
      </c>
      <c r="Y18" s="113"/>
      <c r="Z18" s="108"/>
      <c r="AA18" s="108"/>
      <c r="AB18" s="108"/>
      <c r="AC18" s="108"/>
      <c r="AD18" s="108"/>
      <c r="AE18" s="96"/>
      <c r="AF18" s="96"/>
      <c r="AG18" s="96"/>
      <c r="AH18" s="94"/>
      <c r="AI18" s="105"/>
      <c r="AJ18" s="98"/>
      <c r="AK18" s="28"/>
      <c r="AL18" s="28"/>
      <c r="AM18" s="28"/>
      <c r="AN18" s="28"/>
      <c r="AO18" s="28"/>
    </row>
    <row r="19" spans="1:41" ht="26.25" customHeight="1" x14ac:dyDescent="0.2">
      <c r="A19" s="116"/>
      <c r="B19" s="100"/>
      <c r="C19" s="115"/>
      <c r="D19" s="111"/>
      <c r="E19" s="18"/>
      <c r="F19" s="17"/>
      <c r="G19" s="103"/>
      <c r="H19" s="103"/>
      <c r="I19" s="94"/>
      <c r="J19" s="94"/>
      <c r="K19" s="9"/>
      <c r="L19" s="51"/>
      <c r="M19" s="11"/>
      <c r="N19" s="11"/>
      <c r="O19" s="51"/>
      <c r="P19" s="11"/>
      <c r="Q19" s="51"/>
      <c r="R19" s="51"/>
      <c r="S19" s="51">
        <f t="shared" si="1"/>
        <v>0</v>
      </c>
      <c r="T19" s="11" t="str">
        <f t="shared" si="2"/>
        <v>DÉBIL</v>
      </c>
      <c r="U19" s="51" t="str">
        <f t="shared" si="3"/>
        <v>DÉBIL</v>
      </c>
      <c r="V19" s="51"/>
      <c r="W19" s="11" t="e">
        <f>VLOOKUP(T19,REFERENCIAS!$R$12:$S$20,2,FALSE)</f>
        <v>#N/A</v>
      </c>
      <c r="X19" s="11" t="e">
        <f t="shared" si="0"/>
        <v>#N/A</v>
      </c>
      <c r="Y19" s="113"/>
      <c r="Z19" s="108"/>
      <c r="AA19" s="108"/>
      <c r="AB19" s="108"/>
      <c r="AC19" s="108"/>
      <c r="AD19" s="108"/>
      <c r="AE19" s="96"/>
      <c r="AF19" s="96"/>
      <c r="AG19" s="96"/>
      <c r="AH19" s="94"/>
      <c r="AI19" s="105"/>
      <c r="AJ19" s="98"/>
      <c r="AK19" s="28"/>
      <c r="AL19" s="28"/>
      <c r="AM19" s="28"/>
      <c r="AN19" s="28"/>
      <c r="AO19" s="28"/>
    </row>
    <row r="20" spans="1:41" ht="26.25" customHeight="1" x14ac:dyDescent="0.2">
      <c r="A20" s="116"/>
      <c r="B20" s="100"/>
      <c r="C20" s="115"/>
      <c r="D20" s="111"/>
      <c r="E20" s="18"/>
      <c r="F20" s="17"/>
      <c r="G20" s="103"/>
      <c r="H20" s="103"/>
      <c r="I20" s="94"/>
      <c r="J20" s="94"/>
      <c r="K20" s="9"/>
      <c r="L20" s="51"/>
      <c r="M20" s="11"/>
      <c r="N20" s="11"/>
      <c r="O20" s="51"/>
      <c r="P20" s="11"/>
      <c r="Q20" s="51"/>
      <c r="R20" s="51"/>
      <c r="S20" s="51">
        <f t="shared" si="1"/>
        <v>0</v>
      </c>
      <c r="T20" s="11" t="str">
        <f t="shared" si="2"/>
        <v>DÉBIL</v>
      </c>
      <c r="U20" s="51" t="str">
        <f t="shared" si="3"/>
        <v>DÉBIL</v>
      </c>
      <c r="V20" s="51"/>
      <c r="W20" s="11" t="e">
        <f>VLOOKUP(T20,REFERENCIAS!$R$12:$S$20,2,FALSE)</f>
        <v>#N/A</v>
      </c>
      <c r="X20" s="11" t="e">
        <f t="shared" si="0"/>
        <v>#N/A</v>
      </c>
      <c r="Y20" s="113"/>
      <c r="Z20" s="108"/>
      <c r="AA20" s="108"/>
      <c r="AB20" s="108"/>
      <c r="AC20" s="108"/>
      <c r="AD20" s="108"/>
      <c r="AE20" s="96"/>
      <c r="AF20" s="96"/>
      <c r="AG20" s="96"/>
      <c r="AH20" s="94"/>
      <c r="AI20" s="105"/>
      <c r="AJ20" s="98"/>
      <c r="AK20" s="28"/>
      <c r="AL20" s="28"/>
      <c r="AM20" s="28"/>
      <c r="AN20" s="28"/>
      <c r="AO20" s="28"/>
    </row>
    <row r="21" spans="1:41" ht="26.25" customHeight="1" x14ac:dyDescent="0.2">
      <c r="A21" s="116"/>
      <c r="B21" s="100"/>
      <c r="C21" s="115"/>
      <c r="D21" s="111"/>
      <c r="E21" s="18"/>
      <c r="F21" s="17"/>
      <c r="G21" s="103"/>
      <c r="H21" s="103"/>
      <c r="I21" s="94"/>
      <c r="J21" s="94"/>
      <c r="K21" s="9"/>
      <c r="L21" s="51"/>
      <c r="M21" s="11"/>
      <c r="N21" s="11"/>
      <c r="O21" s="51"/>
      <c r="P21" s="11"/>
      <c r="Q21" s="51"/>
      <c r="R21" s="51"/>
      <c r="S21" s="51">
        <f t="shared" si="1"/>
        <v>0</v>
      </c>
      <c r="T21" s="11" t="str">
        <f t="shared" si="2"/>
        <v>DÉBIL</v>
      </c>
      <c r="U21" s="51" t="str">
        <f t="shared" si="3"/>
        <v>DÉBIL</v>
      </c>
      <c r="V21" s="51"/>
      <c r="W21" s="11" t="e">
        <f>VLOOKUP(T21,REFERENCIAS!$R$12:$S$20,2,FALSE)</f>
        <v>#N/A</v>
      </c>
      <c r="X21" s="11" t="e">
        <f t="shared" si="0"/>
        <v>#N/A</v>
      </c>
      <c r="Y21" s="113"/>
      <c r="Z21" s="108"/>
      <c r="AA21" s="108"/>
      <c r="AB21" s="108"/>
      <c r="AC21" s="108"/>
      <c r="AD21" s="108"/>
      <c r="AE21" s="96"/>
      <c r="AF21" s="96"/>
      <c r="AG21" s="96"/>
      <c r="AH21" s="94"/>
      <c r="AI21" s="105"/>
      <c r="AJ21" s="98"/>
      <c r="AK21" s="28"/>
      <c r="AL21" s="28"/>
      <c r="AM21" s="28"/>
      <c r="AN21" s="28"/>
      <c r="AO21" s="28"/>
    </row>
    <row r="22" spans="1:41" ht="26.25" customHeight="1" x14ac:dyDescent="0.2">
      <c r="A22" s="116"/>
      <c r="B22" s="100"/>
      <c r="C22" s="115"/>
      <c r="D22" s="111"/>
      <c r="E22" s="18"/>
      <c r="F22" s="17"/>
      <c r="G22" s="103"/>
      <c r="H22" s="103"/>
      <c r="I22" s="94"/>
      <c r="J22" s="94"/>
      <c r="K22" s="9"/>
      <c r="L22" s="51"/>
      <c r="M22" s="11"/>
      <c r="N22" s="11"/>
      <c r="O22" s="51"/>
      <c r="P22" s="11"/>
      <c r="Q22" s="51"/>
      <c r="R22" s="51"/>
      <c r="S22" s="51">
        <f t="shared" si="1"/>
        <v>0</v>
      </c>
      <c r="T22" s="11" t="str">
        <f t="shared" si="2"/>
        <v>DÉBIL</v>
      </c>
      <c r="U22" s="51" t="str">
        <f t="shared" si="3"/>
        <v>DÉBIL</v>
      </c>
      <c r="V22" s="51"/>
      <c r="W22" s="11" t="e">
        <f>VLOOKUP(T22,REFERENCIAS!$R$12:$S$20,2,FALSE)</f>
        <v>#N/A</v>
      </c>
      <c r="X22" s="11" t="e">
        <f t="shared" si="0"/>
        <v>#N/A</v>
      </c>
      <c r="Y22" s="113"/>
      <c r="Z22" s="108"/>
      <c r="AA22" s="108"/>
      <c r="AB22" s="108"/>
      <c r="AC22" s="108"/>
      <c r="AD22" s="108"/>
      <c r="AE22" s="96"/>
      <c r="AF22" s="96"/>
      <c r="AG22" s="96"/>
      <c r="AH22" s="94"/>
      <c r="AI22" s="105"/>
      <c r="AJ22" s="98"/>
      <c r="AK22" s="28"/>
      <c r="AL22" s="28"/>
      <c r="AM22" s="28"/>
      <c r="AN22" s="28"/>
      <c r="AO22" s="28"/>
    </row>
    <row r="23" spans="1:41" ht="26.25" customHeight="1" x14ac:dyDescent="0.2">
      <c r="A23" s="116"/>
      <c r="B23" s="100"/>
      <c r="C23" s="115"/>
      <c r="D23" s="111"/>
      <c r="E23" s="18"/>
      <c r="F23" s="17"/>
      <c r="G23" s="103"/>
      <c r="H23" s="103"/>
      <c r="I23" s="94"/>
      <c r="J23" s="94"/>
      <c r="K23" s="9"/>
      <c r="L23" s="51"/>
      <c r="M23" s="11"/>
      <c r="N23" s="11"/>
      <c r="O23" s="51"/>
      <c r="P23" s="11"/>
      <c r="Q23" s="51"/>
      <c r="R23" s="51"/>
      <c r="S23" s="51">
        <f t="shared" si="1"/>
        <v>0</v>
      </c>
      <c r="T23" s="11" t="str">
        <f t="shared" si="2"/>
        <v>DÉBIL</v>
      </c>
      <c r="U23" s="51" t="str">
        <f t="shared" si="3"/>
        <v>DÉBIL</v>
      </c>
      <c r="V23" s="51"/>
      <c r="W23" s="11" t="e">
        <f>VLOOKUP(T23,REFERENCIAS!$R$12:$S$20,2,FALSE)</f>
        <v>#N/A</v>
      </c>
      <c r="X23" s="11" t="e">
        <f t="shared" si="0"/>
        <v>#N/A</v>
      </c>
      <c r="Y23" s="114"/>
      <c r="Z23" s="109"/>
      <c r="AA23" s="109"/>
      <c r="AB23" s="109"/>
      <c r="AC23" s="109"/>
      <c r="AD23" s="109"/>
      <c r="AE23" s="96"/>
      <c r="AF23" s="96"/>
      <c r="AG23" s="96"/>
      <c r="AH23" s="94"/>
      <c r="AI23" s="106"/>
      <c r="AJ23" s="98"/>
      <c r="AK23" s="28"/>
      <c r="AL23" s="28"/>
      <c r="AM23" s="28"/>
      <c r="AN23" s="43"/>
      <c r="AO23" s="28"/>
    </row>
    <row r="24" spans="1:41" ht="26.25" x14ac:dyDescent="0.2">
      <c r="A24" s="116"/>
      <c r="B24" s="100">
        <v>3</v>
      </c>
      <c r="C24" s="115"/>
      <c r="D24" s="111"/>
      <c r="E24" s="39"/>
      <c r="F24" s="39"/>
      <c r="G24" s="103"/>
      <c r="H24" s="103"/>
      <c r="I24" s="94" t="str">
        <f>CONCATENATE(G24,H24)</f>
        <v/>
      </c>
      <c r="J24" s="94" t="e">
        <f>VLOOKUP(I24,REFERENCIAS!$L$12:$M$36,2,FALSE)</f>
        <v>#N/A</v>
      </c>
      <c r="K24" s="39"/>
      <c r="L24" s="51"/>
      <c r="M24" s="11"/>
      <c r="N24" s="11"/>
      <c r="O24" s="51"/>
      <c r="P24" s="11"/>
      <c r="Q24" s="51"/>
      <c r="R24" s="51"/>
      <c r="S24" s="51">
        <f t="shared" si="1"/>
        <v>0</v>
      </c>
      <c r="T24" s="11" t="str">
        <f t="shared" si="2"/>
        <v>DÉBIL</v>
      </c>
      <c r="U24" s="51" t="str">
        <f t="shared" si="3"/>
        <v>DÉBIL</v>
      </c>
      <c r="V24" s="51"/>
      <c r="W24" s="11" t="e">
        <f>VLOOKUP(T24,REFERENCIAS!$R$12:$S$20,2,FALSE)</f>
        <v>#N/A</v>
      </c>
      <c r="X24" s="11" t="e">
        <f t="shared" si="0"/>
        <v>#N/A</v>
      </c>
      <c r="Y24" s="112" t="e">
        <f>IF(AVERAGE(W24:W33)&lt;50,"DÉBIL",IF(AVERAGE(W24:W33)&lt;100,"MODERADO","FUERTE"))</f>
        <v>#N/A</v>
      </c>
      <c r="Z24" s="107"/>
      <c r="AA24" s="107"/>
      <c r="AB24" s="107" t="e">
        <f>CONCATENATE(Y24,Z24,AA24)</f>
        <v>#N/A</v>
      </c>
      <c r="AC24" s="107" t="e">
        <f>VLOOKUP(AB24,REFERENCIAS!$X$11:$Z$19,2,FALSE)</f>
        <v>#N/A</v>
      </c>
      <c r="AD24" s="107" t="e">
        <f>VLOOKUP(AB24,REFERENCIAS!$X$11:$Z$19,3,FALSE)</f>
        <v>#N/A</v>
      </c>
      <c r="AE24" s="95" t="e">
        <f>IF(G24-AC24&lt;1,1,G24-AC24)</f>
        <v>#N/A</v>
      </c>
      <c r="AF24" s="95" t="e">
        <f>IF(H24-AD24&lt;1,1,H24-AD24)</f>
        <v>#N/A</v>
      </c>
      <c r="AG24" s="95" t="e">
        <f>CONCATENATE(AE24,AF24)</f>
        <v>#N/A</v>
      </c>
      <c r="AH24" s="94" t="e">
        <f>VLOOKUP(AG24,REFERENCIAS!$L$12:$M$36,2,FALSE)</f>
        <v>#N/A</v>
      </c>
      <c r="AI24" s="104"/>
      <c r="AJ24" s="98"/>
      <c r="AK24" s="28"/>
      <c r="AL24" s="47"/>
      <c r="AM24" s="44"/>
      <c r="AN24" s="46"/>
      <c r="AO24" s="45"/>
    </row>
    <row r="25" spans="1:41" ht="26.25" x14ac:dyDescent="0.2">
      <c r="A25" s="116"/>
      <c r="B25" s="100"/>
      <c r="C25" s="115"/>
      <c r="D25" s="111"/>
      <c r="F25" s="15"/>
      <c r="G25" s="103"/>
      <c r="H25" s="103"/>
      <c r="I25" s="94"/>
      <c r="J25" s="94"/>
      <c r="K25" s="9"/>
      <c r="L25" s="51"/>
      <c r="M25" s="11"/>
      <c r="N25" s="11"/>
      <c r="O25" s="51"/>
      <c r="P25" s="11"/>
      <c r="Q25" s="51"/>
      <c r="R25" s="51"/>
      <c r="S25" s="57">
        <f t="shared" ref="S25:S48" si="4">SUM(L25:R25)</f>
        <v>0</v>
      </c>
      <c r="T25" s="11" t="str">
        <f t="shared" si="2"/>
        <v>DÉBIL</v>
      </c>
      <c r="U25" s="57" t="str">
        <f t="shared" ref="U25:U48" si="5">IF(S25&lt;86,"DÉBIL",IF(S25&lt;96,"MODERADO","FUERTE"))</f>
        <v>DÉBIL</v>
      </c>
      <c r="V25" s="51"/>
      <c r="W25" s="11" t="e">
        <f>VLOOKUP(T25,REFERENCIAS!$R$12:$S$20,2,FALSE)</f>
        <v>#N/A</v>
      </c>
      <c r="X25" s="11" t="e">
        <f t="shared" si="0"/>
        <v>#N/A</v>
      </c>
      <c r="Y25" s="113"/>
      <c r="Z25" s="108"/>
      <c r="AA25" s="108"/>
      <c r="AB25" s="108"/>
      <c r="AC25" s="108"/>
      <c r="AD25" s="108"/>
      <c r="AE25" s="96"/>
      <c r="AF25" s="96"/>
      <c r="AG25" s="96"/>
      <c r="AH25" s="94"/>
      <c r="AI25" s="105"/>
      <c r="AJ25" s="98"/>
      <c r="AK25" s="28"/>
      <c r="AL25" s="55"/>
      <c r="AM25" s="44"/>
      <c r="AN25" s="48"/>
      <c r="AO25" s="45"/>
    </row>
    <row r="26" spans="1:41" ht="26.25" x14ac:dyDescent="0.2">
      <c r="A26" s="116"/>
      <c r="B26" s="100"/>
      <c r="C26" s="115"/>
      <c r="D26" s="111"/>
      <c r="E26" s="15"/>
      <c r="F26" s="15"/>
      <c r="G26" s="103"/>
      <c r="H26" s="103"/>
      <c r="I26" s="94"/>
      <c r="J26" s="94"/>
      <c r="K26" s="9"/>
      <c r="L26" s="51"/>
      <c r="M26" s="11"/>
      <c r="N26" s="11"/>
      <c r="O26" s="51"/>
      <c r="P26" s="11"/>
      <c r="Q26" s="51"/>
      <c r="R26" s="51"/>
      <c r="S26" s="57">
        <f t="shared" si="4"/>
        <v>0</v>
      </c>
      <c r="T26" s="11" t="str">
        <f t="shared" si="2"/>
        <v>DÉBIL</v>
      </c>
      <c r="U26" s="57" t="str">
        <f t="shared" si="5"/>
        <v>DÉBIL</v>
      </c>
      <c r="V26" s="51"/>
      <c r="W26" s="11" t="e">
        <f>VLOOKUP(T26,REFERENCIAS!$R$12:$S$20,2,FALSE)</f>
        <v>#N/A</v>
      </c>
      <c r="X26" s="11" t="e">
        <f t="shared" si="0"/>
        <v>#N/A</v>
      </c>
      <c r="Y26" s="113"/>
      <c r="Z26" s="108"/>
      <c r="AA26" s="108"/>
      <c r="AB26" s="108"/>
      <c r="AC26" s="108"/>
      <c r="AD26" s="108"/>
      <c r="AE26" s="96"/>
      <c r="AF26" s="96"/>
      <c r="AG26" s="96"/>
      <c r="AH26" s="94"/>
      <c r="AI26" s="105"/>
      <c r="AJ26" s="98"/>
      <c r="AK26" s="28"/>
      <c r="AL26" s="28"/>
      <c r="AM26" s="28"/>
      <c r="AN26" s="28"/>
      <c r="AO26" s="28"/>
    </row>
    <row r="27" spans="1:41" ht="26.25" x14ac:dyDescent="0.2">
      <c r="A27" s="116"/>
      <c r="B27" s="100"/>
      <c r="C27" s="115"/>
      <c r="D27" s="111"/>
      <c r="E27" s="15"/>
      <c r="F27" s="15"/>
      <c r="G27" s="103"/>
      <c r="H27" s="103"/>
      <c r="I27" s="94"/>
      <c r="J27" s="94"/>
      <c r="K27" s="9"/>
      <c r="L27" s="51"/>
      <c r="M27" s="11"/>
      <c r="N27" s="11"/>
      <c r="O27" s="51"/>
      <c r="P27" s="11"/>
      <c r="Q27" s="51"/>
      <c r="R27" s="51"/>
      <c r="S27" s="57">
        <f t="shared" si="4"/>
        <v>0</v>
      </c>
      <c r="T27" s="11" t="str">
        <f t="shared" si="2"/>
        <v>DÉBIL</v>
      </c>
      <c r="U27" s="57" t="str">
        <f t="shared" si="5"/>
        <v>DÉBIL</v>
      </c>
      <c r="V27" s="51"/>
      <c r="W27" s="11" t="e">
        <f>VLOOKUP(T27,REFERENCIAS!$R$12:$S$20,2,FALSE)</f>
        <v>#N/A</v>
      </c>
      <c r="X27" s="11" t="e">
        <f t="shared" si="0"/>
        <v>#N/A</v>
      </c>
      <c r="Y27" s="113"/>
      <c r="Z27" s="108"/>
      <c r="AA27" s="108"/>
      <c r="AB27" s="108"/>
      <c r="AC27" s="108"/>
      <c r="AD27" s="108"/>
      <c r="AE27" s="96"/>
      <c r="AF27" s="96"/>
      <c r="AG27" s="96"/>
      <c r="AH27" s="94"/>
      <c r="AI27" s="105"/>
      <c r="AJ27" s="98"/>
      <c r="AK27" s="28"/>
      <c r="AL27" s="28"/>
      <c r="AM27" s="28"/>
      <c r="AN27" s="28"/>
      <c r="AO27" s="28"/>
    </row>
    <row r="28" spans="1:41" ht="25.9" customHeight="1" x14ac:dyDescent="0.2">
      <c r="A28" s="116"/>
      <c r="B28" s="100"/>
      <c r="C28" s="115"/>
      <c r="D28" s="111"/>
      <c r="E28" s="18"/>
      <c r="F28" s="17"/>
      <c r="G28" s="103"/>
      <c r="H28" s="103"/>
      <c r="I28" s="94"/>
      <c r="J28" s="94"/>
      <c r="K28" s="9"/>
      <c r="L28" s="51"/>
      <c r="M28" s="11"/>
      <c r="N28" s="11"/>
      <c r="O28" s="51"/>
      <c r="P28" s="11"/>
      <c r="Q28" s="51"/>
      <c r="R28" s="51"/>
      <c r="S28" s="57">
        <f t="shared" si="4"/>
        <v>0</v>
      </c>
      <c r="T28" s="11" t="str">
        <f t="shared" si="2"/>
        <v>DÉBIL</v>
      </c>
      <c r="U28" s="57" t="str">
        <f t="shared" si="5"/>
        <v>DÉBIL</v>
      </c>
      <c r="V28" s="51"/>
      <c r="W28" s="11" t="e">
        <f>VLOOKUP(T28,REFERENCIAS!$R$12:$S$20,2,FALSE)</f>
        <v>#N/A</v>
      </c>
      <c r="X28" s="11" t="e">
        <f t="shared" si="0"/>
        <v>#N/A</v>
      </c>
      <c r="Y28" s="113"/>
      <c r="Z28" s="108"/>
      <c r="AA28" s="108"/>
      <c r="AB28" s="108"/>
      <c r="AC28" s="108"/>
      <c r="AD28" s="108"/>
      <c r="AE28" s="96"/>
      <c r="AF28" s="96"/>
      <c r="AG28" s="96"/>
      <c r="AH28" s="94"/>
      <c r="AI28" s="105"/>
      <c r="AJ28" s="98"/>
      <c r="AK28" s="28"/>
      <c r="AL28" s="28"/>
      <c r="AM28" s="28"/>
      <c r="AN28" s="28"/>
      <c r="AO28" s="28"/>
    </row>
    <row r="29" spans="1:41" ht="25.9" customHeight="1" x14ac:dyDescent="0.2">
      <c r="A29" s="116"/>
      <c r="B29" s="100"/>
      <c r="C29" s="115"/>
      <c r="D29" s="111"/>
      <c r="E29" s="18"/>
      <c r="F29" s="17"/>
      <c r="G29" s="103"/>
      <c r="H29" s="103"/>
      <c r="I29" s="94"/>
      <c r="J29" s="94"/>
      <c r="K29" s="9"/>
      <c r="L29" s="51"/>
      <c r="M29" s="11"/>
      <c r="N29" s="11"/>
      <c r="O29" s="51"/>
      <c r="P29" s="11"/>
      <c r="Q29" s="51"/>
      <c r="R29" s="51"/>
      <c r="S29" s="57">
        <f t="shared" si="4"/>
        <v>0</v>
      </c>
      <c r="T29" s="11" t="str">
        <f t="shared" si="2"/>
        <v>DÉBIL</v>
      </c>
      <c r="U29" s="57" t="str">
        <f t="shared" si="5"/>
        <v>DÉBIL</v>
      </c>
      <c r="V29" s="51"/>
      <c r="W29" s="11" t="e">
        <f>VLOOKUP(T29,REFERENCIAS!$R$12:$S$20,2,FALSE)</f>
        <v>#N/A</v>
      </c>
      <c r="X29" s="11" t="e">
        <f t="shared" si="0"/>
        <v>#N/A</v>
      </c>
      <c r="Y29" s="113"/>
      <c r="Z29" s="108"/>
      <c r="AA29" s="108"/>
      <c r="AB29" s="108"/>
      <c r="AC29" s="108"/>
      <c r="AD29" s="108"/>
      <c r="AE29" s="96"/>
      <c r="AF29" s="96"/>
      <c r="AG29" s="96"/>
      <c r="AH29" s="94"/>
      <c r="AI29" s="105"/>
      <c r="AJ29" s="98"/>
      <c r="AK29" s="28"/>
      <c r="AL29" s="28"/>
      <c r="AM29" s="28"/>
      <c r="AN29" s="28"/>
      <c r="AO29" s="28"/>
    </row>
    <row r="30" spans="1:41" ht="25.9" customHeight="1" x14ac:dyDescent="0.2">
      <c r="A30" s="116"/>
      <c r="B30" s="100"/>
      <c r="C30" s="115"/>
      <c r="D30" s="111"/>
      <c r="E30" s="18"/>
      <c r="F30" s="17"/>
      <c r="G30" s="103"/>
      <c r="H30" s="103"/>
      <c r="I30" s="94"/>
      <c r="J30" s="94"/>
      <c r="K30" s="9"/>
      <c r="L30" s="51"/>
      <c r="M30" s="11"/>
      <c r="N30" s="11"/>
      <c r="O30" s="51"/>
      <c r="P30" s="11"/>
      <c r="Q30" s="51"/>
      <c r="R30" s="51"/>
      <c r="S30" s="57">
        <f t="shared" si="4"/>
        <v>0</v>
      </c>
      <c r="T30" s="11" t="str">
        <f t="shared" si="2"/>
        <v>DÉBIL</v>
      </c>
      <c r="U30" s="57" t="str">
        <f t="shared" si="5"/>
        <v>DÉBIL</v>
      </c>
      <c r="V30" s="51"/>
      <c r="W30" s="11" t="e">
        <f>VLOOKUP(T30,REFERENCIAS!$R$12:$S$20,2,FALSE)</f>
        <v>#N/A</v>
      </c>
      <c r="X30" s="11" t="e">
        <f t="shared" si="0"/>
        <v>#N/A</v>
      </c>
      <c r="Y30" s="113"/>
      <c r="Z30" s="108"/>
      <c r="AA30" s="108"/>
      <c r="AB30" s="108"/>
      <c r="AC30" s="108"/>
      <c r="AD30" s="108"/>
      <c r="AE30" s="96"/>
      <c r="AF30" s="96"/>
      <c r="AG30" s="96"/>
      <c r="AH30" s="94"/>
      <c r="AI30" s="105"/>
      <c r="AJ30" s="98"/>
      <c r="AK30" s="28"/>
      <c r="AL30" s="28"/>
      <c r="AM30" s="28"/>
      <c r="AN30" s="28"/>
      <c r="AO30" s="28"/>
    </row>
    <row r="31" spans="1:41" ht="25.9" customHeight="1" x14ac:dyDescent="0.2">
      <c r="A31" s="116"/>
      <c r="B31" s="100"/>
      <c r="C31" s="115"/>
      <c r="D31" s="111"/>
      <c r="E31" s="18"/>
      <c r="F31" s="17"/>
      <c r="G31" s="103"/>
      <c r="H31" s="103"/>
      <c r="I31" s="94"/>
      <c r="J31" s="94"/>
      <c r="K31" s="9"/>
      <c r="L31" s="51"/>
      <c r="M31" s="11"/>
      <c r="N31" s="11"/>
      <c r="O31" s="51"/>
      <c r="P31" s="11"/>
      <c r="Q31" s="51"/>
      <c r="R31" s="51"/>
      <c r="S31" s="57">
        <f t="shared" si="4"/>
        <v>0</v>
      </c>
      <c r="T31" s="11" t="str">
        <f t="shared" ref="T31:T48" si="6">CONCATENATE(U31,V31)</f>
        <v>DÉBIL</v>
      </c>
      <c r="U31" s="57" t="str">
        <f t="shared" si="5"/>
        <v>DÉBIL</v>
      </c>
      <c r="V31" s="51"/>
      <c r="W31" s="11" t="e">
        <f>VLOOKUP(T31,REFERENCIAS!$R$12:$S$20,2,FALSE)</f>
        <v>#N/A</v>
      </c>
      <c r="X31" s="11" t="e">
        <f t="shared" si="0"/>
        <v>#N/A</v>
      </c>
      <c r="Y31" s="113"/>
      <c r="Z31" s="108"/>
      <c r="AA31" s="108"/>
      <c r="AB31" s="108"/>
      <c r="AC31" s="108"/>
      <c r="AD31" s="108"/>
      <c r="AE31" s="96"/>
      <c r="AF31" s="96"/>
      <c r="AG31" s="96"/>
      <c r="AH31" s="94"/>
      <c r="AI31" s="105"/>
      <c r="AJ31" s="98"/>
      <c r="AK31" s="28"/>
      <c r="AL31" s="28"/>
      <c r="AM31" s="28"/>
      <c r="AN31" s="28"/>
      <c r="AO31" s="28"/>
    </row>
    <row r="32" spans="1:41" ht="25.9" customHeight="1" x14ac:dyDescent="0.2">
      <c r="A32" s="116"/>
      <c r="B32" s="100"/>
      <c r="C32" s="115"/>
      <c r="D32" s="111"/>
      <c r="E32" s="18"/>
      <c r="F32" s="17"/>
      <c r="G32" s="103"/>
      <c r="H32" s="103"/>
      <c r="I32" s="94"/>
      <c r="J32" s="94"/>
      <c r="K32" s="9"/>
      <c r="L32" s="51"/>
      <c r="M32" s="11"/>
      <c r="N32" s="11"/>
      <c r="O32" s="51"/>
      <c r="P32" s="11"/>
      <c r="Q32" s="51"/>
      <c r="R32" s="51"/>
      <c r="S32" s="57">
        <f t="shared" si="4"/>
        <v>0</v>
      </c>
      <c r="T32" s="11" t="str">
        <f t="shared" si="6"/>
        <v>DÉBIL</v>
      </c>
      <c r="U32" s="57" t="str">
        <f t="shared" si="5"/>
        <v>DÉBIL</v>
      </c>
      <c r="V32" s="51"/>
      <c r="W32" s="11" t="e">
        <f>VLOOKUP(T32,REFERENCIAS!$R$12:$S$20,2,FALSE)</f>
        <v>#N/A</v>
      </c>
      <c r="X32" s="11" t="e">
        <f t="shared" si="0"/>
        <v>#N/A</v>
      </c>
      <c r="Y32" s="113"/>
      <c r="Z32" s="108"/>
      <c r="AA32" s="108"/>
      <c r="AB32" s="108"/>
      <c r="AC32" s="108"/>
      <c r="AD32" s="108"/>
      <c r="AE32" s="96"/>
      <c r="AF32" s="96"/>
      <c r="AG32" s="96"/>
      <c r="AH32" s="94"/>
      <c r="AI32" s="105"/>
      <c r="AJ32" s="98"/>
      <c r="AK32" s="28"/>
      <c r="AL32" s="28"/>
      <c r="AM32" s="28"/>
      <c r="AN32" s="28"/>
      <c r="AO32" s="28"/>
    </row>
    <row r="33" spans="1:41" ht="25.9" customHeight="1" x14ac:dyDescent="0.2">
      <c r="A33" s="116"/>
      <c r="B33" s="100"/>
      <c r="C33" s="115"/>
      <c r="D33" s="111"/>
      <c r="E33" s="18"/>
      <c r="F33" s="17"/>
      <c r="G33" s="103"/>
      <c r="H33" s="103"/>
      <c r="I33" s="94"/>
      <c r="J33" s="94"/>
      <c r="K33" s="9"/>
      <c r="L33" s="51"/>
      <c r="M33" s="11"/>
      <c r="N33" s="11"/>
      <c r="O33" s="51"/>
      <c r="P33" s="11"/>
      <c r="Q33" s="51"/>
      <c r="R33" s="51"/>
      <c r="S33" s="57">
        <f t="shared" si="4"/>
        <v>0</v>
      </c>
      <c r="T33" s="11" t="str">
        <f t="shared" si="6"/>
        <v>DÉBIL</v>
      </c>
      <c r="U33" s="57" t="str">
        <f t="shared" si="5"/>
        <v>DÉBIL</v>
      </c>
      <c r="V33" s="51"/>
      <c r="W33" s="11" t="e">
        <f>VLOOKUP(T33,REFERENCIAS!$R$12:$S$20,2,FALSE)</f>
        <v>#N/A</v>
      </c>
      <c r="X33" s="11" t="e">
        <f t="shared" si="0"/>
        <v>#N/A</v>
      </c>
      <c r="Y33" s="114"/>
      <c r="Z33" s="109"/>
      <c r="AA33" s="109"/>
      <c r="AB33" s="109"/>
      <c r="AC33" s="109"/>
      <c r="AD33" s="109"/>
      <c r="AE33" s="96"/>
      <c r="AF33" s="96"/>
      <c r="AG33" s="96"/>
      <c r="AH33" s="94"/>
      <c r="AI33" s="106"/>
      <c r="AJ33" s="98"/>
      <c r="AK33" s="28"/>
      <c r="AL33" s="28"/>
      <c r="AM33" s="28"/>
      <c r="AN33" s="28"/>
      <c r="AO33" s="28"/>
    </row>
    <row r="34" spans="1:41" ht="25.9" customHeight="1" x14ac:dyDescent="0.25">
      <c r="A34" s="116"/>
      <c r="B34" s="100">
        <v>4</v>
      </c>
      <c r="C34" s="118"/>
      <c r="D34" s="111"/>
      <c r="E34" s="20"/>
      <c r="F34" s="17"/>
      <c r="G34" s="103"/>
      <c r="H34" s="103"/>
      <c r="I34" s="94" t="str">
        <f>CONCATENATE(G34,H34)</f>
        <v/>
      </c>
      <c r="J34" s="94" t="e">
        <f>VLOOKUP(I34,REFERENCIAS!$L$12:$M$36,2,FALSE)</f>
        <v>#N/A</v>
      </c>
      <c r="K34" s="9"/>
      <c r="L34" s="51"/>
      <c r="M34" s="11"/>
      <c r="N34" s="11"/>
      <c r="O34" s="51"/>
      <c r="P34" s="11"/>
      <c r="Q34" s="51"/>
      <c r="R34" s="51"/>
      <c r="S34" s="57">
        <f t="shared" si="4"/>
        <v>0</v>
      </c>
      <c r="T34" s="11" t="str">
        <f t="shared" si="6"/>
        <v>DÉBIL</v>
      </c>
      <c r="U34" s="57" t="str">
        <f t="shared" si="5"/>
        <v>DÉBIL</v>
      </c>
      <c r="V34" s="51"/>
      <c r="W34" s="11" t="e">
        <f>VLOOKUP(T34,REFERENCIAS!$R$12:$S$20,2,FALSE)</f>
        <v>#N/A</v>
      </c>
      <c r="X34" s="11" t="e">
        <f t="shared" si="0"/>
        <v>#N/A</v>
      </c>
      <c r="Y34" s="112" t="e">
        <f>IF(AVERAGE(W34:W43)&lt;50,"DÉBIL",IF(AVERAGE(W34:W43)&lt;100,"MODERADO","FUERTE"))</f>
        <v>#N/A</v>
      </c>
      <c r="Z34" s="107"/>
      <c r="AA34" s="107"/>
      <c r="AB34" s="107" t="e">
        <f>CONCATENATE(Y34,Z34,AA34)</f>
        <v>#N/A</v>
      </c>
      <c r="AC34" s="107" t="e">
        <f>VLOOKUP(AB34,REFERENCIAS!$X$11:$Z$19,2,FALSE)</f>
        <v>#N/A</v>
      </c>
      <c r="AD34" s="107" t="e">
        <f>VLOOKUP(AB34,REFERENCIAS!$X$11:$Z$19,3,FALSE)</f>
        <v>#N/A</v>
      </c>
      <c r="AE34" s="95" t="e">
        <f>IF(G34-AC34&lt;1,1,G34-AC34)</f>
        <v>#N/A</v>
      </c>
      <c r="AF34" s="95" t="e">
        <f>IF(H34-AD34&lt;1,1,H34-AD34)</f>
        <v>#N/A</v>
      </c>
      <c r="AG34" s="95" t="e">
        <f>CONCATENATE(AE34,AF34)</f>
        <v>#N/A</v>
      </c>
      <c r="AH34" s="94" t="e">
        <f>VLOOKUP(AG34,REFERENCIAS!$L$12:$M$36,2,FALSE)</f>
        <v>#N/A</v>
      </c>
      <c r="AI34" s="104"/>
      <c r="AJ34" s="98"/>
      <c r="AK34" s="28"/>
      <c r="AL34" s="28"/>
      <c r="AM34" s="28"/>
      <c r="AN34" s="28"/>
      <c r="AO34" s="28"/>
    </row>
    <row r="35" spans="1:41" ht="25.9" customHeight="1" x14ac:dyDescent="0.25">
      <c r="A35" s="116"/>
      <c r="B35" s="100"/>
      <c r="C35" s="118"/>
      <c r="D35" s="111"/>
      <c r="E35" s="21"/>
      <c r="F35" s="17"/>
      <c r="G35" s="103"/>
      <c r="H35" s="103"/>
      <c r="I35" s="94"/>
      <c r="J35" s="94"/>
      <c r="K35" s="9"/>
      <c r="L35" s="51"/>
      <c r="M35" s="11"/>
      <c r="N35" s="11"/>
      <c r="O35" s="51"/>
      <c r="P35" s="11"/>
      <c r="Q35" s="51"/>
      <c r="R35" s="51"/>
      <c r="S35" s="57">
        <f t="shared" si="4"/>
        <v>0</v>
      </c>
      <c r="T35" s="11" t="str">
        <f t="shared" si="6"/>
        <v>DÉBIL</v>
      </c>
      <c r="U35" s="57" t="str">
        <f t="shared" si="5"/>
        <v>DÉBIL</v>
      </c>
      <c r="V35" s="51"/>
      <c r="W35" s="11" t="e">
        <f>VLOOKUP(T35,REFERENCIAS!$R$12:$S$20,2,FALSE)</f>
        <v>#N/A</v>
      </c>
      <c r="X35" s="11" t="e">
        <f t="shared" si="0"/>
        <v>#N/A</v>
      </c>
      <c r="Y35" s="113"/>
      <c r="Z35" s="108"/>
      <c r="AA35" s="108"/>
      <c r="AB35" s="108"/>
      <c r="AC35" s="108"/>
      <c r="AD35" s="108"/>
      <c r="AE35" s="96"/>
      <c r="AF35" s="96"/>
      <c r="AG35" s="96"/>
      <c r="AH35" s="94"/>
      <c r="AI35" s="105"/>
      <c r="AJ35" s="98"/>
      <c r="AK35" s="28"/>
      <c r="AL35" s="28"/>
      <c r="AM35" s="28"/>
      <c r="AN35" s="28"/>
      <c r="AO35" s="28"/>
    </row>
    <row r="36" spans="1:41" ht="25.9" customHeight="1" x14ac:dyDescent="0.25">
      <c r="A36" s="116"/>
      <c r="B36" s="100"/>
      <c r="C36" s="118"/>
      <c r="D36" s="111"/>
      <c r="E36" s="21"/>
      <c r="F36" s="19"/>
      <c r="G36" s="103"/>
      <c r="H36" s="103"/>
      <c r="I36" s="94"/>
      <c r="J36" s="94"/>
      <c r="K36" s="9"/>
      <c r="L36" s="51"/>
      <c r="M36" s="11"/>
      <c r="N36" s="11"/>
      <c r="O36" s="51"/>
      <c r="P36" s="11"/>
      <c r="Q36" s="51"/>
      <c r="R36" s="51"/>
      <c r="S36" s="57">
        <f t="shared" si="4"/>
        <v>0</v>
      </c>
      <c r="T36" s="11" t="str">
        <f t="shared" si="6"/>
        <v>DÉBIL</v>
      </c>
      <c r="U36" s="57" t="str">
        <f t="shared" si="5"/>
        <v>DÉBIL</v>
      </c>
      <c r="V36" s="51"/>
      <c r="W36" s="11" t="e">
        <f>VLOOKUP(T36,REFERENCIAS!$R$12:$S$20,2,FALSE)</f>
        <v>#N/A</v>
      </c>
      <c r="X36" s="11" t="e">
        <f t="shared" si="0"/>
        <v>#N/A</v>
      </c>
      <c r="Y36" s="113"/>
      <c r="Z36" s="108"/>
      <c r="AA36" s="108"/>
      <c r="AB36" s="108"/>
      <c r="AC36" s="108"/>
      <c r="AD36" s="108"/>
      <c r="AE36" s="96"/>
      <c r="AF36" s="96"/>
      <c r="AG36" s="96"/>
      <c r="AH36" s="94"/>
      <c r="AI36" s="105"/>
      <c r="AJ36" s="98"/>
      <c r="AK36" s="28"/>
      <c r="AL36" s="28"/>
      <c r="AM36" s="28"/>
      <c r="AN36" s="28"/>
      <c r="AO36" s="28"/>
    </row>
    <row r="37" spans="1:41" ht="25.9" customHeight="1" x14ac:dyDescent="0.25">
      <c r="A37" s="116"/>
      <c r="B37" s="100"/>
      <c r="C37" s="118"/>
      <c r="D37" s="111"/>
      <c r="E37" s="21"/>
      <c r="F37" s="16"/>
      <c r="G37" s="103"/>
      <c r="H37" s="103"/>
      <c r="I37" s="94"/>
      <c r="J37" s="94"/>
      <c r="K37" s="9"/>
      <c r="L37" s="51"/>
      <c r="M37" s="11"/>
      <c r="N37" s="11"/>
      <c r="O37" s="51"/>
      <c r="P37" s="11"/>
      <c r="Q37" s="51"/>
      <c r="R37" s="51"/>
      <c r="S37" s="57">
        <f t="shared" si="4"/>
        <v>0</v>
      </c>
      <c r="T37" s="11" t="str">
        <f t="shared" si="6"/>
        <v>DÉBIL</v>
      </c>
      <c r="U37" s="57" t="str">
        <f t="shared" si="5"/>
        <v>DÉBIL</v>
      </c>
      <c r="V37" s="51"/>
      <c r="W37" s="11" t="e">
        <f>VLOOKUP(T37,REFERENCIAS!$R$12:$S$20,2,FALSE)</f>
        <v>#N/A</v>
      </c>
      <c r="X37" s="11" t="e">
        <f t="shared" si="0"/>
        <v>#N/A</v>
      </c>
      <c r="Y37" s="113"/>
      <c r="Z37" s="108"/>
      <c r="AA37" s="108"/>
      <c r="AB37" s="108"/>
      <c r="AC37" s="108"/>
      <c r="AD37" s="108"/>
      <c r="AE37" s="96"/>
      <c r="AF37" s="96"/>
      <c r="AG37" s="96"/>
      <c r="AH37" s="94"/>
      <c r="AI37" s="105"/>
      <c r="AJ37" s="98"/>
      <c r="AK37" s="28"/>
      <c r="AL37" s="28"/>
      <c r="AM37" s="28"/>
      <c r="AN37" s="28"/>
      <c r="AO37" s="28"/>
    </row>
    <row r="38" spans="1:41" ht="25.9" customHeight="1" x14ac:dyDescent="0.2">
      <c r="A38" s="116"/>
      <c r="B38" s="100"/>
      <c r="C38" s="118"/>
      <c r="D38" s="111"/>
      <c r="E38" s="17"/>
      <c r="F38" s="17"/>
      <c r="G38" s="103"/>
      <c r="H38" s="103"/>
      <c r="I38" s="94"/>
      <c r="J38" s="94"/>
      <c r="K38" s="9"/>
      <c r="L38" s="51"/>
      <c r="M38" s="11"/>
      <c r="N38" s="11"/>
      <c r="O38" s="51"/>
      <c r="P38" s="11"/>
      <c r="Q38" s="51"/>
      <c r="R38" s="51"/>
      <c r="S38" s="57">
        <f t="shared" si="4"/>
        <v>0</v>
      </c>
      <c r="T38" s="11" t="str">
        <f t="shared" si="6"/>
        <v>DÉBIL</v>
      </c>
      <c r="U38" s="57" t="str">
        <f t="shared" si="5"/>
        <v>DÉBIL</v>
      </c>
      <c r="V38" s="51"/>
      <c r="W38" s="11" t="e">
        <f>VLOOKUP(T38,REFERENCIAS!$R$12:$S$20,2,FALSE)</f>
        <v>#N/A</v>
      </c>
      <c r="X38" s="11" t="e">
        <f t="shared" si="0"/>
        <v>#N/A</v>
      </c>
      <c r="Y38" s="113"/>
      <c r="Z38" s="108"/>
      <c r="AA38" s="108"/>
      <c r="AB38" s="108"/>
      <c r="AC38" s="108"/>
      <c r="AD38" s="108"/>
      <c r="AE38" s="96"/>
      <c r="AF38" s="96"/>
      <c r="AG38" s="96"/>
      <c r="AH38" s="94"/>
      <c r="AI38" s="105"/>
      <c r="AJ38" s="98"/>
      <c r="AK38" s="28"/>
      <c r="AL38" s="28"/>
      <c r="AM38" s="28"/>
      <c r="AN38" s="28"/>
      <c r="AO38" s="28"/>
    </row>
    <row r="39" spans="1:41" ht="25.9" customHeight="1" x14ac:dyDescent="0.2">
      <c r="A39" s="116"/>
      <c r="B39" s="100"/>
      <c r="C39" s="118"/>
      <c r="D39" s="111"/>
      <c r="E39" s="17"/>
      <c r="F39" s="17"/>
      <c r="G39" s="103"/>
      <c r="H39" s="103"/>
      <c r="I39" s="94"/>
      <c r="J39" s="94"/>
      <c r="K39" s="9"/>
      <c r="L39" s="51"/>
      <c r="M39" s="11"/>
      <c r="N39" s="11"/>
      <c r="O39" s="51"/>
      <c r="P39" s="11"/>
      <c r="Q39" s="51"/>
      <c r="R39" s="51"/>
      <c r="S39" s="57">
        <f t="shared" si="4"/>
        <v>0</v>
      </c>
      <c r="T39" s="11" t="str">
        <f t="shared" si="6"/>
        <v>DÉBIL</v>
      </c>
      <c r="U39" s="57" t="str">
        <f t="shared" si="5"/>
        <v>DÉBIL</v>
      </c>
      <c r="V39" s="51"/>
      <c r="W39" s="11" t="e">
        <f>VLOOKUP(T39,REFERENCIAS!$R$12:$S$20,2,FALSE)</f>
        <v>#N/A</v>
      </c>
      <c r="X39" s="11" t="e">
        <f t="shared" si="0"/>
        <v>#N/A</v>
      </c>
      <c r="Y39" s="113"/>
      <c r="Z39" s="108"/>
      <c r="AA39" s="108"/>
      <c r="AB39" s="108"/>
      <c r="AC39" s="108"/>
      <c r="AD39" s="108"/>
      <c r="AE39" s="96"/>
      <c r="AF39" s="96"/>
      <c r="AG39" s="96"/>
      <c r="AH39" s="94"/>
      <c r="AI39" s="105"/>
      <c r="AJ39" s="98"/>
      <c r="AK39" s="28"/>
      <c r="AL39" s="28"/>
      <c r="AM39" s="28"/>
      <c r="AN39" s="28"/>
      <c r="AO39" s="28"/>
    </row>
    <row r="40" spans="1:41" ht="25.9" customHeight="1" x14ac:dyDescent="0.2">
      <c r="A40" s="116"/>
      <c r="B40" s="100"/>
      <c r="C40" s="118"/>
      <c r="D40" s="111"/>
      <c r="E40" s="17"/>
      <c r="F40" s="17"/>
      <c r="G40" s="103"/>
      <c r="H40" s="103"/>
      <c r="I40" s="94"/>
      <c r="J40" s="94"/>
      <c r="K40" s="9"/>
      <c r="L40" s="51"/>
      <c r="M40" s="11"/>
      <c r="N40" s="11"/>
      <c r="O40" s="51"/>
      <c r="P40" s="11"/>
      <c r="Q40" s="51"/>
      <c r="R40" s="51"/>
      <c r="S40" s="57">
        <f t="shared" si="4"/>
        <v>0</v>
      </c>
      <c r="T40" s="11" t="str">
        <f t="shared" si="6"/>
        <v>DÉBIL</v>
      </c>
      <c r="U40" s="57" t="str">
        <f t="shared" si="5"/>
        <v>DÉBIL</v>
      </c>
      <c r="V40" s="51"/>
      <c r="W40" s="11" t="e">
        <f>VLOOKUP(T40,REFERENCIAS!$R$12:$S$20,2,FALSE)</f>
        <v>#N/A</v>
      </c>
      <c r="X40" s="11" t="e">
        <f t="shared" si="0"/>
        <v>#N/A</v>
      </c>
      <c r="Y40" s="113"/>
      <c r="Z40" s="108"/>
      <c r="AA40" s="108"/>
      <c r="AB40" s="108"/>
      <c r="AC40" s="108"/>
      <c r="AD40" s="108"/>
      <c r="AE40" s="96"/>
      <c r="AF40" s="96"/>
      <c r="AG40" s="96"/>
      <c r="AH40" s="94"/>
      <c r="AI40" s="105"/>
      <c r="AJ40" s="98"/>
      <c r="AK40" s="28"/>
      <c r="AL40" s="28"/>
      <c r="AM40" s="28"/>
      <c r="AN40" s="28"/>
      <c r="AO40" s="28"/>
    </row>
    <row r="41" spans="1:41" ht="25.9" customHeight="1" x14ac:dyDescent="0.2">
      <c r="A41" s="116"/>
      <c r="B41" s="100"/>
      <c r="C41" s="118"/>
      <c r="D41" s="111"/>
      <c r="E41" s="17"/>
      <c r="F41" s="17"/>
      <c r="G41" s="103"/>
      <c r="H41" s="103"/>
      <c r="I41" s="94"/>
      <c r="J41" s="94"/>
      <c r="K41" s="9"/>
      <c r="L41" s="51"/>
      <c r="M41" s="11"/>
      <c r="N41" s="11"/>
      <c r="O41" s="51"/>
      <c r="P41" s="11"/>
      <c r="Q41" s="51"/>
      <c r="R41" s="51"/>
      <c r="S41" s="57">
        <f t="shared" si="4"/>
        <v>0</v>
      </c>
      <c r="T41" s="11" t="str">
        <f t="shared" si="6"/>
        <v>DÉBIL</v>
      </c>
      <c r="U41" s="57" t="str">
        <f t="shared" si="5"/>
        <v>DÉBIL</v>
      </c>
      <c r="V41" s="51"/>
      <c r="W41" s="11" t="e">
        <f>VLOOKUP(T41,REFERENCIAS!$R$12:$S$20,2,FALSE)</f>
        <v>#N/A</v>
      </c>
      <c r="X41" s="11" t="e">
        <f t="shared" si="0"/>
        <v>#N/A</v>
      </c>
      <c r="Y41" s="113"/>
      <c r="Z41" s="108"/>
      <c r="AA41" s="108"/>
      <c r="AB41" s="108"/>
      <c r="AC41" s="108"/>
      <c r="AD41" s="108"/>
      <c r="AE41" s="96"/>
      <c r="AF41" s="96"/>
      <c r="AG41" s="96"/>
      <c r="AH41" s="94"/>
      <c r="AI41" s="105"/>
      <c r="AJ41" s="98"/>
      <c r="AK41" s="28"/>
      <c r="AL41" s="28"/>
      <c r="AM41" s="28"/>
      <c r="AN41" s="28"/>
      <c r="AO41" s="28"/>
    </row>
    <row r="42" spans="1:41" ht="25.9" customHeight="1" x14ac:dyDescent="0.2">
      <c r="A42" s="116"/>
      <c r="B42" s="100"/>
      <c r="C42" s="118"/>
      <c r="D42" s="111"/>
      <c r="E42" s="17"/>
      <c r="F42" s="17"/>
      <c r="G42" s="103"/>
      <c r="H42" s="103"/>
      <c r="I42" s="94"/>
      <c r="J42" s="94"/>
      <c r="K42" s="9"/>
      <c r="L42" s="51"/>
      <c r="M42" s="11"/>
      <c r="N42" s="11"/>
      <c r="O42" s="51"/>
      <c r="P42" s="11"/>
      <c r="Q42" s="51"/>
      <c r="R42" s="51"/>
      <c r="S42" s="57">
        <f t="shared" si="4"/>
        <v>0</v>
      </c>
      <c r="T42" s="11" t="str">
        <f t="shared" si="6"/>
        <v>DÉBIL</v>
      </c>
      <c r="U42" s="57" t="str">
        <f t="shared" si="5"/>
        <v>DÉBIL</v>
      </c>
      <c r="V42" s="51"/>
      <c r="W42" s="11" t="e">
        <f>VLOOKUP(T42,REFERENCIAS!$R$12:$S$20,2,FALSE)</f>
        <v>#N/A</v>
      </c>
      <c r="X42" s="11" t="e">
        <f t="shared" si="0"/>
        <v>#N/A</v>
      </c>
      <c r="Y42" s="113"/>
      <c r="Z42" s="108"/>
      <c r="AA42" s="108"/>
      <c r="AB42" s="108"/>
      <c r="AC42" s="108"/>
      <c r="AD42" s="108"/>
      <c r="AE42" s="96"/>
      <c r="AF42" s="96"/>
      <c r="AG42" s="96"/>
      <c r="AH42" s="94"/>
      <c r="AI42" s="105"/>
      <c r="AJ42" s="98"/>
      <c r="AK42" s="28"/>
      <c r="AL42" s="28"/>
      <c r="AM42" s="28"/>
      <c r="AN42" s="28"/>
      <c r="AO42" s="28"/>
    </row>
    <row r="43" spans="1:41" ht="25.9" customHeight="1" x14ac:dyDescent="0.2">
      <c r="A43" s="116"/>
      <c r="B43" s="100"/>
      <c r="C43" s="118"/>
      <c r="D43" s="111"/>
      <c r="E43" s="17"/>
      <c r="F43" s="17"/>
      <c r="G43" s="103"/>
      <c r="H43" s="103"/>
      <c r="I43" s="94"/>
      <c r="J43" s="94"/>
      <c r="K43" s="9"/>
      <c r="L43" s="51"/>
      <c r="M43" s="11"/>
      <c r="N43" s="11"/>
      <c r="O43" s="51"/>
      <c r="P43" s="11"/>
      <c r="Q43" s="51"/>
      <c r="R43" s="51"/>
      <c r="S43" s="57">
        <f t="shared" si="4"/>
        <v>0</v>
      </c>
      <c r="T43" s="11" t="str">
        <f t="shared" si="6"/>
        <v>DÉBIL</v>
      </c>
      <c r="U43" s="57" t="str">
        <f t="shared" si="5"/>
        <v>DÉBIL</v>
      </c>
      <c r="V43" s="51"/>
      <c r="W43" s="11" t="e">
        <f>VLOOKUP(T43,REFERENCIAS!$R$12:$S$20,2,FALSE)</f>
        <v>#N/A</v>
      </c>
      <c r="X43" s="11" t="e">
        <f t="shared" si="0"/>
        <v>#N/A</v>
      </c>
      <c r="Y43" s="114"/>
      <c r="Z43" s="109"/>
      <c r="AA43" s="109"/>
      <c r="AB43" s="109"/>
      <c r="AC43" s="109"/>
      <c r="AD43" s="109"/>
      <c r="AE43" s="96"/>
      <c r="AF43" s="96"/>
      <c r="AG43" s="96"/>
      <c r="AH43" s="94"/>
      <c r="AI43" s="106"/>
      <c r="AJ43" s="98"/>
      <c r="AK43" s="28"/>
      <c r="AL43" s="28"/>
      <c r="AM43" s="28"/>
      <c r="AN43" s="28"/>
      <c r="AO43" s="28"/>
    </row>
    <row r="44" spans="1:41" ht="26.25" x14ac:dyDescent="0.2">
      <c r="A44" s="116"/>
      <c r="B44" s="100">
        <v>5</v>
      </c>
      <c r="C44" s="110"/>
      <c r="D44" s="111"/>
      <c r="E44" s="22"/>
      <c r="F44" s="19"/>
      <c r="G44" s="103"/>
      <c r="H44" s="103"/>
      <c r="I44" s="94" t="str">
        <f>CONCATENATE(G44,H44)</f>
        <v/>
      </c>
      <c r="J44" s="94" t="e">
        <f>VLOOKUP(I44,REFERENCIAS!$L$12:$M$36,2,FALSE)</f>
        <v>#N/A</v>
      </c>
      <c r="K44" s="9"/>
      <c r="L44" s="51"/>
      <c r="M44" s="11"/>
      <c r="N44" s="11"/>
      <c r="O44" s="51"/>
      <c r="P44" s="11"/>
      <c r="Q44" s="51"/>
      <c r="R44" s="51"/>
      <c r="S44" s="57">
        <f t="shared" si="4"/>
        <v>0</v>
      </c>
      <c r="T44" s="11" t="str">
        <f t="shared" si="6"/>
        <v>DÉBIL</v>
      </c>
      <c r="U44" s="57" t="str">
        <f t="shared" si="5"/>
        <v>DÉBIL</v>
      </c>
      <c r="V44" s="51"/>
      <c r="W44" s="11" t="e">
        <f>VLOOKUP(T44,REFERENCIAS!$R$12:$S$20,2,FALSE)</f>
        <v>#N/A</v>
      </c>
      <c r="X44" s="11" t="e">
        <f t="shared" si="0"/>
        <v>#N/A</v>
      </c>
      <c r="Y44" s="112" t="e">
        <f>IF(AVERAGE(W44:W53)&lt;50,"DÉBIL",IF(AVERAGE(W44:W53)&lt;100,"MODERADO","FUERTE"))</f>
        <v>#N/A</v>
      </c>
      <c r="Z44" s="107"/>
      <c r="AA44" s="107"/>
      <c r="AB44" s="107" t="e">
        <f>CONCATENATE(Y44,Z44,AA44)</f>
        <v>#N/A</v>
      </c>
      <c r="AC44" s="107" t="e">
        <f>VLOOKUP(AB44,REFERENCIAS!$X$11:$Z$19,2,FALSE)</f>
        <v>#N/A</v>
      </c>
      <c r="AD44" s="107" t="e">
        <f>VLOOKUP(AB44,REFERENCIAS!$X$11:$Z$19,3,FALSE)</f>
        <v>#N/A</v>
      </c>
      <c r="AE44" s="95" t="e">
        <f>IF(G44-AC44&lt;1,1,G44-AC44)</f>
        <v>#N/A</v>
      </c>
      <c r="AF44" s="95" t="e">
        <f>IF(H44-AD44&lt;1,1,H44-AD44)</f>
        <v>#N/A</v>
      </c>
      <c r="AG44" s="95" t="e">
        <f>CONCATENATE(AE44,AF44)</f>
        <v>#N/A</v>
      </c>
      <c r="AH44" s="94" t="e">
        <f>VLOOKUP(AG44,REFERENCIAS!$L$12:$M$36,2,FALSE)</f>
        <v>#N/A</v>
      </c>
      <c r="AI44" s="104"/>
      <c r="AJ44" s="98"/>
      <c r="AK44" s="28"/>
      <c r="AL44" s="28"/>
      <c r="AM44" s="28"/>
      <c r="AN44" s="28"/>
      <c r="AO44" s="28"/>
    </row>
    <row r="45" spans="1:41" ht="26.25" x14ac:dyDescent="0.2">
      <c r="A45" s="116"/>
      <c r="B45" s="100"/>
      <c r="C45" s="110"/>
      <c r="D45" s="111"/>
      <c r="E45" s="22"/>
      <c r="F45" s="17"/>
      <c r="G45" s="103"/>
      <c r="H45" s="103"/>
      <c r="I45" s="94"/>
      <c r="J45" s="94"/>
      <c r="K45" s="9"/>
      <c r="L45" s="51"/>
      <c r="M45" s="11"/>
      <c r="N45" s="11"/>
      <c r="O45" s="51"/>
      <c r="P45" s="11"/>
      <c r="Q45" s="51"/>
      <c r="R45" s="51"/>
      <c r="S45" s="57">
        <f t="shared" si="4"/>
        <v>0</v>
      </c>
      <c r="T45" s="11" t="str">
        <f t="shared" si="6"/>
        <v>DÉBIL</v>
      </c>
      <c r="U45" s="57" t="str">
        <f t="shared" si="5"/>
        <v>DÉBIL</v>
      </c>
      <c r="V45" s="51"/>
      <c r="W45" s="11" t="e">
        <f>VLOOKUP(T45,REFERENCIAS!$R$12:$S$20,2,FALSE)</f>
        <v>#N/A</v>
      </c>
      <c r="X45" s="11" t="e">
        <f t="shared" si="0"/>
        <v>#N/A</v>
      </c>
      <c r="Y45" s="113"/>
      <c r="Z45" s="108"/>
      <c r="AA45" s="108"/>
      <c r="AB45" s="108"/>
      <c r="AC45" s="108"/>
      <c r="AD45" s="108"/>
      <c r="AE45" s="96"/>
      <c r="AF45" s="96"/>
      <c r="AG45" s="96"/>
      <c r="AH45" s="94"/>
      <c r="AI45" s="105"/>
      <c r="AJ45" s="98"/>
      <c r="AK45" s="28"/>
      <c r="AL45" s="28"/>
      <c r="AM45" s="28"/>
      <c r="AN45" s="28"/>
      <c r="AO45" s="28"/>
    </row>
    <row r="46" spans="1:41" ht="25.9" customHeight="1" x14ac:dyDescent="0.2">
      <c r="A46" s="116"/>
      <c r="B46" s="100"/>
      <c r="C46" s="110"/>
      <c r="D46" s="111"/>
      <c r="E46" s="22"/>
      <c r="F46" s="22"/>
      <c r="G46" s="103"/>
      <c r="H46" s="103"/>
      <c r="I46" s="94"/>
      <c r="J46" s="94"/>
      <c r="K46" s="9"/>
      <c r="L46" s="51"/>
      <c r="M46" s="11"/>
      <c r="N46" s="11"/>
      <c r="O46" s="51"/>
      <c r="P46" s="11"/>
      <c r="Q46" s="51"/>
      <c r="R46" s="51"/>
      <c r="S46" s="57">
        <f t="shared" si="4"/>
        <v>0</v>
      </c>
      <c r="T46" s="11" t="str">
        <f t="shared" si="6"/>
        <v>DÉBIL</v>
      </c>
      <c r="U46" s="57" t="str">
        <f t="shared" si="5"/>
        <v>DÉBIL</v>
      </c>
      <c r="V46" s="51"/>
      <c r="W46" s="11" t="e">
        <f>VLOOKUP(T46,REFERENCIAS!$R$12:$S$20,2,FALSE)</f>
        <v>#N/A</v>
      </c>
      <c r="X46" s="11" t="e">
        <f t="shared" si="0"/>
        <v>#N/A</v>
      </c>
      <c r="Y46" s="113"/>
      <c r="Z46" s="108"/>
      <c r="AA46" s="108"/>
      <c r="AB46" s="108"/>
      <c r="AC46" s="108"/>
      <c r="AD46" s="108"/>
      <c r="AE46" s="96"/>
      <c r="AF46" s="96"/>
      <c r="AG46" s="96"/>
      <c r="AH46" s="94"/>
      <c r="AI46" s="105"/>
      <c r="AJ46" s="98"/>
      <c r="AK46" s="28"/>
      <c r="AL46" s="28"/>
      <c r="AM46" s="28"/>
      <c r="AN46" s="28"/>
      <c r="AO46" s="28"/>
    </row>
    <row r="47" spans="1:41" ht="25.9" customHeight="1" x14ac:dyDescent="0.2">
      <c r="A47" s="116"/>
      <c r="B47" s="100"/>
      <c r="C47" s="110"/>
      <c r="D47" s="111"/>
      <c r="E47" s="22"/>
      <c r="F47" s="17"/>
      <c r="G47" s="103"/>
      <c r="H47" s="103"/>
      <c r="I47" s="94"/>
      <c r="J47" s="94"/>
      <c r="K47" s="9"/>
      <c r="L47" s="51"/>
      <c r="M47" s="11"/>
      <c r="N47" s="11"/>
      <c r="O47" s="51"/>
      <c r="P47" s="11"/>
      <c r="Q47" s="51"/>
      <c r="R47" s="51"/>
      <c r="S47" s="57">
        <f t="shared" si="4"/>
        <v>0</v>
      </c>
      <c r="T47" s="11" t="str">
        <f t="shared" si="6"/>
        <v>DÉBIL</v>
      </c>
      <c r="U47" s="57" t="str">
        <f t="shared" si="5"/>
        <v>DÉBIL</v>
      </c>
      <c r="V47" s="51"/>
      <c r="W47" s="11" t="e">
        <f>VLOOKUP(T47,REFERENCIAS!$R$12:$S$20,2,FALSE)</f>
        <v>#N/A</v>
      </c>
      <c r="X47" s="11" t="e">
        <f t="shared" si="0"/>
        <v>#N/A</v>
      </c>
      <c r="Y47" s="113"/>
      <c r="Z47" s="108"/>
      <c r="AA47" s="108"/>
      <c r="AB47" s="108"/>
      <c r="AC47" s="108"/>
      <c r="AD47" s="108"/>
      <c r="AE47" s="96"/>
      <c r="AF47" s="96"/>
      <c r="AG47" s="96"/>
      <c r="AH47" s="94"/>
      <c r="AI47" s="105"/>
      <c r="AJ47" s="98"/>
      <c r="AK47" s="28"/>
      <c r="AL47" s="28"/>
      <c r="AM47" s="28"/>
      <c r="AN47" s="28"/>
      <c r="AO47" s="28"/>
    </row>
    <row r="48" spans="1:41" ht="25.9" customHeight="1" x14ac:dyDescent="0.2">
      <c r="A48" s="116"/>
      <c r="B48" s="100"/>
      <c r="C48" s="110"/>
      <c r="D48" s="111"/>
      <c r="E48" s="17"/>
      <c r="F48" s="22"/>
      <c r="G48" s="103"/>
      <c r="H48" s="103"/>
      <c r="I48" s="94"/>
      <c r="J48" s="94"/>
      <c r="K48" s="9"/>
      <c r="L48" s="51"/>
      <c r="M48" s="11"/>
      <c r="N48" s="11"/>
      <c r="O48" s="51"/>
      <c r="P48" s="11"/>
      <c r="Q48" s="51"/>
      <c r="R48" s="51"/>
      <c r="S48" s="57">
        <f t="shared" si="4"/>
        <v>0</v>
      </c>
      <c r="T48" s="11" t="str">
        <f t="shared" si="6"/>
        <v>DÉBIL</v>
      </c>
      <c r="U48" s="57" t="str">
        <f t="shared" si="5"/>
        <v>DÉBIL</v>
      </c>
      <c r="V48" s="51"/>
      <c r="W48" s="11" t="e">
        <f>VLOOKUP(T48,REFERENCIAS!$R$12:$S$20,2,FALSE)</f>
        <v>#N/A</v>
      </c>
      <c r="X48" s="11" t="e">
        <f t="shared" si="0"/>
        <v>#N/A</v>
      </c>
      <c r="Y48" s="113"/>
      <c r="Z48" s="108"/>
      <c r="AA48" s="108"/>
      <c r="AB48" s="108"/>
      <c r="AC48" s="108"/>
      <c r="AD48" s="108"/>
      <c r="AE48" s="96"/>
      <c r="AF48" s="96"/>
      <c r="AG48" s="96"/>
      <c r="AH48" s="94"/>
      <c r="AI48" s="105"/>
      <c r="AJ48" s="98"/>
      <c r="AK48" s="28"/>
      <c r="AL48" s="28"/>
      <c r="AM48" s="28"/>
      <c r="AN48" s="28"/>
      <c r="AO48" s="28"/>
    </row>
    <row r="49" spans="1:41" ht="25.9" customHeight="1" x14ac:dyDescent="0.2">
      <c r="A49" s="116"/>
      <c r="B49" s="100"/>
      <c r="C49" s="110"/>
      <c r="D49" s="111"/>
      <c r="E49" s="17"/>
      <c r="F49" s="17"/>
      <c r="G49" s="103"/>
      <c r="H49" s="103"/>
      <c r="I49" s="94"/>
      <c r="J49" s="94"/>
      <c r="K49" s="9"/>
      <c r="L49" s="51"/>
      <c r="M49" s="11"/>
      <c r="N49" s="11"/>
      <c r="O49" s="51"/>
      <c r="P49" s="11"/>
      <c r="Q49" s="51"/>
      <c r="R49" s="51"/>
      <c r="S49" s="51">
        <f t="shared" si="1"/>
        <v>0</v>
      </c>
      <c r="T49" s="11" t="str">
        <f>CONCATENATE(U49,V49)</f>
        <v>DÉBIL</v>
      </c>
      <c r="U49" s="51" t="str">
        <f t="shared" si="3"/>
        <v>DÉBIL</v>
      </c>
      <c r="V49" s="51"/>
      <c r="W49" s="11" t="e">
        <f>VLOOKUP(T49,REFERENCIAS!$R$12:$S$20,2,FALSE)</f>
        <v>#N/A</v>
      </c>
      <c r="X49" s="11" t="e">
        <f t="shared" si="0"/>
        <v>#N/A</v>
      </c>
      <c r="Y49" s="113"/>
      <c r="Z49" s="108"/>
      <c r="AA49" s="108"/>
      <c r="AB49" s="108"/>
      <c r="AC49" s="108"/>
      <c r="AD49" s="108"/>
      <c r="AE49" s="96"/>
      <c r="AF49" s="96"/>
      <c r="AG49" s="96"/>
      <c r="AH49" s="94"/>
      <c r="AI49" s="105"/>
      <c r="AJ49" s="98"/>
      <c r="AK49" s="28"/>
      <c r="AL49" s="28"/>
      <c r="AM49" s="28"/>
      <c r="AN49" s="28"/>
      <c r="AO49" s="28"/>
    </row>
    <row r="50" spans="1:41" ht="25.9" customHeight="1" x14ac:dyDescent="0.2">
      <c r="A50" s="116"/>
      <c r="B50" s="100"/>
      <c r="C50" s="110"/>
      <c r="D50" s="111"/>
      <c r="E50" s="17"/>
      <c r="F50" s="17"/>
      <c r="G50" s="103"/>
      <c r="H50" s="103"/>
      <c r="I50" s="94"/>
      <c r="J50" s="94"/>
      <c r="K50" s="9"/>
      <c r="L50" s="51"/>
      <c r="M50" s="11"/>
      <c r="N50" s="11"/>
      <c r="O50" s="51"/>
      <c r="P50" s="11"/>
      <c r="Q50" s="51"/>
      <c r="R50" s="51"/>
      <c r="S50" s="51">
        <f t="shared" si="1"/>
        <v>0</v>
      </c>
      <c r="T50" s="11" t="str">
        <f>CONCATENATE(U50,V50)</f>
        <v>DÉBIL</v>
      </c>
      <c r="U50" s="51" t="str">
        <f t="shared" si="3"/>
        <v>DÉBIL</v>
      </c>
      <c r="V50" s="51"/>
      <c r="W50" s="11" t="e">
        <f>VLOOKUP(T50,REFERENCIAS!$R$12:$S$20,2,FALSE)</f>
        <v>#N/A</v>
      </c>
      <c r="X50" s="11" t="e">
        <f t="shared" si="0"/>
        <v>#N/A</v>
      </c>
      <c r="Y50" s="113"/>
      <c r="Z50" s="108"/>
      <c r="AA50" s="108"/>
      <c r="AB50" s="108"/>
      <c r="AC50" s="108"/>
      <c r="AD50" s="108"/>
      <c r="AE50" s="96"/>
      <c r="AF50" s="96"/>
      <c r="AG50" s="96"/>
      <c r="AH50" s="94"/>
      <c r="AI50" s="105"/>
      <c r="AJ50" s="98"/>
      <c r="AK50" s="28"/>
      <c r="AL50" s="28"/>
      <c r="AM50" s="28"/>
      <c r="AN50" s="28"/>
      <c r="AO50" s="28"/>
    </row>
    <row r="51" spans="1:41" ht="25.9" customHeight="1" x14ac:dyDescent="0.2">
      <c r="A51" s="116"/>
      <c r="B51" s="100"/>
      <c r="C51" s="110"/>
      <c r="D51" s="111"/>
      <c r="E51" s="17"/>
      <c r="F51" s="17"/>
      <c r="G51" s="103"/>
      <c r="H51" s="103"/>
      <c r="I51" s="94"/>
      <c r="J51" s="94"/>
      <c r="K51" s="9"/>
      <c r="L51" s="51"/>
      <c r="M51" s="11"/>
      <c r="N51" s="11"/>
      <c r="O51" s="51"/>
      <c r="P51" s="11"/>
      <c r="Q51" s="51"/>
      <c r="R51" s="51"/>
      <c r="S51" s="51">
        <f t="shared" si="1"/>
        <v>0</v>
      </c>
      <c r="T51" s="11" t="str">
        <f>CONCATENATE(U51,V51)</f>
        <v>DÉBIL</v>
      </c>
      <c r="U51" s="51" t="str">
        <f t="shared" si="3"/>
        <v>DÉBIL</v>
      </c>
      <c r="V51" s="51"/>
      <c r="W51" s="11" t="e">
        <f>VLOOKUP(T51,REFERENCIAS!$R$12:$S$20,2,FALSE)</f>
        <v>#N/A</v>
      </c>
      <c r="X51" s="11" t="e">
        <f t="shared" si="0"/>
        <v>#N/A</v>
      </c>
      <c r="Y51" s="113"/>
      <c r="Z51" s="108"/>
      <c r="AA51" s="108"/>
      <c r="AB51" s="108"/>
      <c r="AC51" s="108"/>
      <c r="AD51" s="108"/>
      <c r="AE51" s="96"/>
      <c r="AF51" s="96"/>
      <c r="AG51" s="96"/>
      <c r="AH51" s="94"/>
      <c r="AI51" s="105"/>
      <c r="AJ51" s="98"/>
      <c r="AK51" s="28"/>
      <c r="AL51" s="28"/>
      <c r="AM51" s="28"/>
      <c r="AN51" s="28"/>
      <c r="AO51" s="28"/>
    </row>
    <row r="52" spans="1:41" ht="25.9" customHeight="1" x14ac:dyDescent="0.2">
      <c r="A52" s="116"/>
      <c r="B52" s="100"/>
      <c r="C52" s="110"/>
      <c r="D52" s="111"/>
      <c r="E52" s="17"/>
      <c r="F52" s="17"/>
      <c r="G52" s="103"/>
      <c r="H52" s="103"/>
      <c r="I52" s="94"/>
      <c r="J52" s="94"/>
      <c r="K52" s="9"/>
      <c r="L52" s="51"/>
      <c r="M52" s="11"/>
      <c r="N52" s="11"/>
      <c r="O52" s="51"/>
      <c r="P52" s="11"/>
      <c r="Q52" s="51"/>
      <c r="R52" s="51"/>
      <c r="S52" s="51">
        <f t="shared" si="1"/>
        <v>0</v>
      </c>
      <c r="T52" s="11" t="str">
        <f>CONCATENATE(U52,V52)</f>
        <v>DÉBIL</v>
      </c>
      <c r="U52" s="51" t="str">
        <f t="shared" si="3"/>
        <v>DÉBIL</v>
      </c>
      <c r="V52" s="51"/>
      <c r="W52" s="11" t="e">
        <f>VLOOKUP(T52,REFERENCIAS!$R$12:$S$20,2,FALSE)</f>
        <v>#N/A</v>
      </c>
      <c r="X52" s="11" t="e">
        <f t="shared" si="0"/>
        <v>#N/A</v>
      </c>
      <c r="Y52" s="113"/>
      <c r="Z52" s="108"/>
      <c r="AA52" s="108"/>
      <c r="AB52" s="108"/>
      <c r="AC52" s="108"/>
      <c r="AD52" s="108"/>
      <c r="AE52" s="96"/>
      <c r="AF52" s="96"/>
      <c r="AG52" s="96"/>
      <c r="AH52" s="94"/>
      <c r="AI52" s="105"/>
      <c r="AJ52" s="98"/>
      <c r="AK52" s="28"/>
      <c r="AL52" s="28"/>
      <c r="AM52" s="28"/>
      <c r="AN52" s="28"/>
      <c r="AO52" s="28"/>
    </row>
    <row r="53" spans="1:41" ht="25.9" customHeight="1" x14ac:dyDescent="0.2">
      <c r="A53" s="116"/>
      <c r="B53" s="100"/>
      <c r="C53" s="110"/>
      <c r="D53" s="111"/>
      <c r="E53" s="17"/>
      <c r="F53" s="17"/>
      <c r="G53" s="103"/>
      <c r="H53" s="103"/>
      <c r="I53" s="94"/>
      <c r="J53" s="94"/>
      <c r="K53" s="9"/>
      <c r="L53" s="51"/>
      <c r="M53" s="11"/>
      <c r="N53" s="11"/>
      <c r="O53" s="51"/>
      <c r="P53" s="11"/>
      <c r="Q53" s="51"/>
      <c r="R53" s="51"/>
      <c r="S53" s="51">
        <f t="shared" si="1"/>
        <v>0</v>
      </c>
      <c r="T53" s="11" t="str">
        <f>CONCATENATE(U53,V53)</f>
        <v>DÉBIL</v>
      </c>
      <c r="U53" s="51" t="str">
        <f t="shared" si="3"/>
        <v>DÉBIL</v>
      </c>
      <c r="V53" s="51"/>
      <c r="W53" s="11" t="e">
        <f>VLOOKUP(T53,REFERENCIAS!$R$12:$S$20,2,FALSE)</f>
        <v>#N/A</v>
      </c>
      <c r="X53" s="11" t="e">
        <f t="shared" si="0"/>
        <v>#N/A</v>
      </c>
      <c r="Y53" s="114"/>
      <c r="Z53" s="109"/>
      <c r="AA53" s="109"/>
      <c r="AB53" s="109"/>
      <c r="AC53" s="109"/>
      <c r="AD53" s="109"/>
      <c r="AE53" s="96"/>
      <c r="AF53" s="96"/>
      <c r="AG53" s="96"/>
      <c r="AH53" s="94"/>
      <c r="AI53" s="106"/>
      <c r="AJ53" s="99"/>
      <c r="AK53" s="28"/>
      <c r="AL53" s="28"/>
      <c r="AM53" s="28"/>
      <c r="AN53" s="28"/>
      <c r="AO53" s="28"/>
    </row>
    <row r="54" spans="1:41" ht="26.25" hidden="1" customHeight="1" x14ac:dyDescent="0.2">
      <c r="A54" s="116"/>
      <c r="B54" s="100">
        <v>7</v>
      </c>
      <c r="C54" s="101"/>
      <c r="D54" s="102"/>
      <c r="E54" s="13"/>
      <c r="F54" s="13"/>
      <c r="G54" s="103"/>
      <c r="H54" s="103"/>
      <c r="I54" s="94">
        <f>+G54*H54</f>
        <v>0</v>
      </c>
      <c r="J54" s="94" t="e">
        <f>VLOOKUP(I54,[1]TABLAS!$E$4:$F$13,2,FALSE)</f>
        <v>#N/A</v>
      </c>
      <c r="K54" s="14"/>
      <c r="L54" s="11"/>
      <c r="M54" s="11"/>
      <c r="N54" s="11"/>
      <c r="O54" s="11"/>
      <c r="P54" s="11"/>
      <c r="Q54" s="11"/>
      <c r="R54" s="11"/>
      <c r="S54" s="11"/>
      <c r="T54" s="11"/>
      <c r="U54" s="11"/>
      <c r="V54" s="11"/>
      <c r="W54" s="11"/>
      <c r="X54" s="11"/>
      <c r="Y54" s="11"/>
      <c r="Z54" s="11"/>
      <c r="AA54" s="11"/>
      <c r="AB54" s="11"/>
      <c r="AC54" s="11"/>
      <c r="AD54" s="11"/>
      <c r="AE54" s="95" t="e">
        <f>IF(#REF!="","",IF(AND(#REF!&lt;G54,G54&gt;2),G54-#REF!,IF(AND(OR(#REF!=2,#REF!=1),G54=2),G54-1,G54)))</f>
        <v>#REF!</v>
      </c>
      <c r="AF54" s="95" t="e">
        <f>IF(#REF!="","",IF(#REF!&lt;H54,H54-#REF!,H54))</f>
        <v>#REF!</v>
      </c>
      <c r="AG54" s="49"/>
      <c r="AH54" s="94" t="e">
        <f>VLOOKUP(#REF!,[1]TABLAS!$E$4:$F$13,2,FALSE)</f>
        <v>#REF!</v>
      </c>
      <c r="AI54" s="12"/>
      <c r="AJ54" s="97"/>
      <c r="AK54" s="28"/>
      <c r="AL54" s="28"/>
      <c r="AM54" s="28"/>
      <c r="AN54" s="28"/>
      <c r="AO54" s="28"/>
    </row>
    <row r="55" spans="1:41" ht="26.25" hidden="1" customHeight="1" x14ac:dyDescent="0.2">
      <c r="A55" s="116"/>
      <c r="B55" s="100"/>
      <c r="C55" s="101"/>
      <c r="D55" s="102"/>
      <c r="E55" s="13"/>
      <c r="F55" s="13"/>
      <c r="G55" s="103"/>
      <c r="H55" s="103"/>
      <c r="I55" s="94"/>
      <c r="J55" s="94"/>
      <c r="K55" s="14"/>
      <c r="L55" s="11"/>
      <c r="M55" s="11"/>
      <c r="N55" s="11"/>
      <c r="O55" s="11"/>
      <c r="P55" s="11"/>
      <c r="Q55" s="11"/>
      <c r="R55" s="11"/>
      <c r="S55" s="11"/>
      <c r="T55" s="11"/>
      <c r="U55" s="11"/>
      <c r="V55" s="11"/>
      <c r="W55" s="11"/>
      <c r="X55" s="11"/>
      <c r="Y55" s="11"/>
      <c r="Z55" s="11"/>
      <c r="AA55" s="11"/>
      <c r="AB55" s="11"/>
      <c r="AC55" s="11"/>
      <c r="AD55" s="11"/>
      <c r="AE55" s="96"/>
      <c r="AF55" s="96"/>
      <c r="AG55" s="50"/>
      <c r="AH55" s="94"/>
      <c r="AI55" s="12"/>
      <c r="AJ55" s="98"/>
      <c r="AK55" s="28"/>
      <c r="AL55" s="28"/>
      <c r="AM55" s="28"/>
      <c r="AN55" s="28"/>
      <c r="AO55" s="28"/>
    </row>
    <row r="56" spans="1:41" ht="26.25" hidden="1" customHeight="1" x14ac:dyDescent="0.2">
      <c r="A56" s="116"/>
      <c r="B56" s="100"/>
      <c r="C56" s="101"/>
      <c r="D56" s="102"/>
      <c r="E56" s="13"/>
      <c r="F56" s="13"/>
      <c r="G56" s="103"/>
      <c r="H56" s="103"/>
      <c r="I56" s="94"/>
      <c r="J56" s="94"/>
      <c r="K56" s="14"/>
      <c r="L56" s="11"/>
      <c r="M56" s="11"/>
      <c r="N56" s="11"/>
      <c r="O56" s="11"/>
      <c r="P56" s="11"/>
      <c r="Q56" s="11"/>
      <c r="R56" s="11"/>
      <c r="S56" s="11"/>
      <c r="T56" s="11"/>
      <c r="U56" s="11"/>
      <c r="V56" s="11"/>
      <c r="W56" s="11"/>
      <c r="X56" s="11"/>
      <c r="Y56" s="11"/>
      <c r="Z56" s="11"/>
      <c r="AA56" s="11"/>
      <c r="AB56" s="11"/>
      <c r="AC56" s="11"/>
      <c r="AD56" s="11"/>
      <c r="AE56" s="96"/>
      <c r="AF56" s="96"/>
      <c r="AG56" s="50"/>
      <c r="AH56" s="94"/>
      <c r="AI56" s="12"/>
      <c r="AJ56" s="98"/>
      <c r="AK56" s="28"/>
      <c r="AL56" s="28"/>
      <c r="AM56" s="28"/>
      <c r="AN56" s="28"/>
      <c r="AO56" s="28"/>
    </row>
    <row r="57" spans="1:41" ht="26.25" hidden="1" customHeight="1" x14ac:dyDescent="0.2">
      <c r="A57" s="116"/>
      <c r="B57" s="100"/>
      <c r="C57" s="101"/>
      <c r="D57" s="102"/>
      <c r="E57" s="13"/>
      <c r="F57" s="13"/>
      <c r="G57" s="103"/>
      <c r="H57" s="103"/>
      <c r="I57" s="94"/>
      <c r="J57" s="94"/>
      <c r="K57" s="14"/>
      <c r="L57" s="11"/>
      <c r="M57" s="11"/>
      <c r="N57" s="11"/>
      <c r="O57" s="11"/>
      <c r="P57" s="11"/>
      <c r="Q57" s="11"/>
      <c r="R57" s="11"/>
      <c r="S57" s="11"/>
      <c r="T57" s="11"/>
      <c r="U57" s="11"/>
      <c r="V57" s="11"/>
      <c r="W57" s="11"/>
      <c r="X57" s="11"/>
      <c r="Y57" s="11"/>
      <c r="Z57" s="11"/>
      <c r="AA57" s="11"/>
      <c r="AB57" s="11"/>
      <c r="AC57" s="11"/>
      <c r="AD57" s="11"/>
      <c r="AE57" s="96"/>
      <c r="AF57" s="96"/>
      <c r="AG57" s="50"/>
      <c r="AH57" s="94"/>
      <c r="AI57" s="12"/>
      <c r="AJ57" s="98"/>
      <c r="AK57" s="28"/>
      <c r="AL57" s="28"/>
      <c r="AM57" s="28"/>
      <c r="AN57" s="28"/>
      <c r="AO57" s="28"/>
    </row>
    <row r="58" spans="1:41" ht="26.25" hidden="1" customHeight="1" x14ac:dyDescent="0.2">
      <c r="A58" s="116"/>
      <c r="B58" s="100"/>
      <c r="C58" s="101"/>
      <c r="D58" s="102"/>
      <c r="E58" s="13"/>
      <c r="F58" s="13"/>
      <c r="G58" s="103"/>
      <c r="H58" s="103"/>
      <c r="I58" s="94"/>
      <c r="J58" s="94"/>
      <c r="K58" s="14"/>
      <c r="L58" s="11"/>
      <c r="M58" s="11"/>
      <c r="N58" s="11"/>
      <c r="O58" s="11"/>
      <c r="P58" s="11"/>
      <c r="Q58" s="11"/>
      <c r="R58" s="11"/>
      <c r="S58" s="11"/>
      <c r="T58" s="11"/>
      <c r="U58" s="11"/>
      <c r="V58" s="11"/>
      <c r="W58" s="11"/>
      <c r="X58" s="11"/>
      <c r="Y58" s="11"/>
      <c r="Z58" s="11"/>
      <c r="AA58" s="11"/>
      <c r="AB58" s="11"/>
      <c r="AC58" s="11"/>
      <c r="AD58" s="11"/>
      <c r="AE58" s="96"/>
      <c r="AF58" s="96"/>
      <c r="AG58" s="50"/>
      <c r="AH58" s="94"/>
      <c r="AI58" s="12"/>
      <c r="AJ58" s="98"/>
      <c r="AK58" s="28"/>
      <c r="AL58" s="28"/>
      <c r="AM58" s="28"/>
      <c r="AN58" s="28"/>
      <c r="AO58" s="28"/>
    </row>
    <row r="59" spans="1:41" ht="26.25" hidden="1" customHeight="1" x14ac:dyDescent="0.2">
      <c r="A59" s="116"/>
      <c r="B59" s="100"/>
      <c r="C59" s="101"/>
      <c r="D59" s="102"/>
      <c r="E59" s="13"/>
      <c r="F59" s="13"/>
      <c r="G59" s="103"/>
      <c r="H59" s="103"/>
      <c r="I59" s="94"/>
      <c r="J59" s="94"/>
      <c r="K59" s="14"/>
      <c r="L59" s="11"/>
      <c r="M59" s="11"/>
      <c r="N59" s="11"/>
      <c r="O59" s="11"/>
      <c r="P59" s="11"/>
      <c r="Q59" s="11"/>
      <c r="R59" s="11"/>
      <c r="S59" s="11"/>
      <c r="T59" s="11"/>
      <c r="U59" s="11"/>
      <c r="V59" s="11"/>
      <c r="W59" s="11"/>
      <c r="X59" s="11"/>
      <c r="Y59" s="11"/>
      <c r="Z59" s="11"/>
      <c r="AA59" s="11"/>
      <c r="AB59" s="11"/>
      <c r="AC59" s="11"/>
      <c r="AD59" s="11"/>
      <c r="AE59" s="96"/>
      <c r="AF59" s="96"/>
      <c r="AG59" s="50"/>
      <c r="AH59" s="94"/>
      <c r="AI59" s="12"/>
      <c r="AJ59" s="98"/>
      <c r="AK59" s="28"/>
      <c r="AL59" s="28"/>
      <c r="AM59" s="28"/>
      <c r="AN59" s="28"/>
      <c r="AO59" s="28"/>
    </row>
    <row r="60" spans="1:41" ht="26.25" hidden="1" customHeight="1" x14ac:dyDescent="0.2">
      <c r="A60" s="116"/>
      <c r="B60" s="100"/>
      <c r="C60" s="101"/>
      <c r="D60" s="102"/>
      <c r="E60" s="13"/>
      <c r="F60" s="13"/>
      <c r="G60" s="103"/>
      <c r="H60" s="103"/>
      <c r="I60" s="94"/>
      <c r="J60" s="94"/>
      <c r="K60" s="14"/>
      <c r="L60" s="11"/>
      <c r="M60" s="11"/>
      <c r="N60" s="11"/>
      <c r="O60" s="11"/>
      <c r="P60" s="11"/>
      <c r="Q60" s="11"/>
      <c r="R60" s="11"/>
      <c r="S60" s="11"/>
      <c r="T60" s="11"/>
      <c r="U60" s="11"/>
      <c r="V60" s="11"/>
      <c r="W60" s="11"/>
      <c r="X60" s="11"/>
      <c r="Y60" s="11"/>
      <c r="Z60" s="11"/>
      <c r="AA60" s="11"/>
      <c r="AB60" s="11"/>
      <c r="AC60" s="11"/>
      <c r="AD60" s="11"/>
      <c r="AE60" s="96"/>
      <c r="AF60" s="96"/>
      <c r="AG60" s="50"/>
      <c r="AH60" s="94"/>
      <c r="AI60" s="12"/>
      <c r="AJ60" s="98"/>
      <c r="AK60" s="28"/>
      <c r="AL60" s="28"/>
      <c r="AM60" s="28"/>
      <c r="AN60" s="28"/>
      <c r="AO60" s="28"/>
    </row>
    <row r="61" spans="1:41" ht="26.25" hidden="1" customHeight="1" x14ac:dyDescent="0.2">
      <c r="A61" s="116"/>
      <c r="B61" s="100"/>
      <c r="C61" s="101"/>
      <c r="D61" s="102"/>
      <c r="E61" s="13"/>
      <c r="F61" s="13"/>
      <c r="G61" s="103"/>
      <c r="H61" s="103"/>
      <c r="I61" s="94"/>
      <c r="J61" s="94"/>
      <c r="K61" s="14"/>
      <c r="L61" s="11"/>
      <c r="M61" s="11"/>
      <c r="N61" s="11"/>
      <c r="O61" s="11"/>
      <c r="P61" s="11"/>
      <c r="Q61" s="11"/>
      <c r="R61" s="11"/>
      <c r="S61" s="11"/>
      <c r="T61" s="11"/>
      <c r="U61" s="11"/>
      <c r="V61" s="11"/>
      <c r="W61" s="11"/>
      <c r="X61" s="11"/>
      <c r="Y61" s="11"/>
      <c r="Z61" s="11"/>
      <c r="AA61" s="11"/>
      <c r="AB61" s="11"/>
      <c r="AC61" s="11"/>
      <c r="AD61" s="11"/>
      <c r="AE61" s="96"/>
      <c r="AF61" s="96"/>
      <c r="AG61" s="50"/>
      <c r="AH61" s="94"/>
      <c r="AI61" s="12"/>
      <c r="AJ61" s="98"/>
      <c r="AK61" s="28"/>
      <c r="AL61" s="28"/>
      <c r="AM61" s="28"/>
      <c r="AN61" s="28"/>
      <c r="AO61" s="28"/>
    </row>
    <row r="62" spans="1:41" ht="26.25" hidden="1" customHeight="1" x14ac:dyDescent="0.2">
      <c r="A62" s="116"/>
      <c r="B62" s="100"/>
      <c r="C62" s="101"/>
      <c r="D62" s="102"/>
      <c r="E62" s="13"/>
      <c r="F62" s="13"/>
      <c r="G62" s="103"/>
      <c r="H62" s="103"/>
      <c r="I62" s="94"/>
      <c r="J62" s="94"/>
      <c r="K62" s="14"/>
      <c r="L62" s="11"/>
      <c r="M62" s="11"/>
      <c r="N62" s="11"/>
      <c r="O62" s="11"/>
      <c r="P62" s="11"/>
      <c r="Q62" s="11"/>
      <c r="R62" s="11"/>
      <c r="S62" s="11"/>
      <c r="T62" s="11"/>
      <c r="U62" s="11"/>
      <c r="V62" s="11"/>
      <c r="W62" s="11"/>
      <c r="X62" s="11"/>
      <c r="Y62" s="11"/>
      <c r="Z62" s="11"/>
      <c r="AA62" s="11"/>
      <c r="AB62" s="11"/>
      <c r="AC62" s="11"/>
      <c r="AD62" s="11"/>
      <c r="AE62" s="96"/>
      <c r="AF62" s="96"/>
      <c r="AG62" s="50"/>
      <c r="AH62" s="94"/>
      <c r="AI62" s="12"/>
      <c r="AJ62" s="98"/>
      <c r="AK62" s="28"/>
      <c r="AL62" s="28"/>
      <c r="AM62" s="28"/>
      <c r="AN62" s="28"/>
      <c r="AO62" s="28"/>
    </row>
    <row r="63" spans="1:41" ht="26.25" hidden="1" customHeight="1" x14ac:dyDescent="0.2">
      <c r="A63" s="116"/>
      <c r="B63" s="100"/>
      <c r="C63" s="101"/>
      <c r="D63" s="102"/>
      <c r="E63" s="13"/>
      <c r="F63" s="13"/>
      <c r="G63" s="103"/>
      <c r="H63" s="103"/>
      <c r="I63" s="94"/>
      <c r="J63" s="94"/>
      <c r="K63" s="14"/>
      <c r="L63" s="11"/>
      <c r="M63" s="11"/>
      <c r="N63" s="11"/>
      <c r="O63" s="11"/>
      <c r="P63" s="11"/>
      <c r="Q63" s="11"/>
      <c r="R63" s="11"/>
      <c r="S63" s="11"/>
      <c r="T63" s="11"/>
      <c r="U63" s="11"/>
      <c r="V63" s="11"/>
      <c r="W63" s="11"/>
      <c r="X63" s="11"/>
      <c r="Y63" s="11"/>
      <c r="Z63" s="11"/>
      <c r="AA63" s="11"/>
      <c r="AB63" s="11"/>
      <c r="AC63" s="11"/>
      <c r="AD63" s="11"/>
      <c r="AE63" s="96"/>
      <c r="AF63" s="96"/>
      <c r="AG63" s="50"/>
      <c r="AH63" s="94"/>
      <c r="AI63" s="12"/>
      <c r="AJ63" s="99"/>
      <c r="AK63" s="28"/>
      <c r="AL63" s="28"/>
      <c r="AM63" s="28"/>
      <c r="AN63" s="28"/>
      <c r="AO63" s="28"/>
    </row>
    <row r="64" spans="1:41" ht="26.25" hidden="1" customHeight="1" x14ac:dyDescent="0.2">
      <c r="A64" s="116"/>
      <c r="B64" s="100">
        <v>8</v>
      </c>
      <c r="C64" s="101"/>
      <c r="D64" s="102"/>
      <c r="E64" s="13"/>
      <c r="F64" s="13"/>
      <c r="G64" s="103"/>
      <c r="H64" s="103"/>
      <c r="I64" s="94">
        <f>+G64*H64</f>
        <v>0</v>
      </c>
      <c r="J64" s="94" t="e">
        <f>VLOOKUP(I64,[1]TABLAS!$E$4:$F$13,2,FALSE)</f>
        <v>#N/A</v>
      </c>
      <c r="K64" s="14"/>
      <c r="L64" s="11"/>
      <c r="M64" s="11"/>
      <c r="N64" s="11"/>
      <c r="O64" s="11"/>
      <c r="P64" s="11"/>
      <c r="Q64" s="11"/>
      <c r="R64" s="11"/>
      <c r="S64" s="11"/>
      <c r="T64" s="11"/>
      <c r="U64" s="11"/>
      <c r="V64" s="11"/>
      <c r="W64" s="11"/>
      <c r="X64" s="11"/>
      <c r="Y64" s="11"/>
      <c r="Z64" s="11"/>
      <c r="AA64" s="11"/>
      <c r="AB64" s="11"/>
      <c r="AC64" s="11"/>
      <c r="AD64" s="11"/>
      <c r="AE64" s="95" t="e">
        <f>IF(#REF!="","",IF(AND(#REF!&lt;G64,G64&gt;2),G64-#REF!,IF(AND(OR(#REF!=2,#REF!=1),G64=2),G64-1,G64)))</f>
        <v>#REF!</v>
      </c>
      <c r="AF64" s="95" t="e">
        <f>IF(#REF!="","",IF(#REF!&lt;H64,H64-#REF!,H64))</f>
        <v>#REF!</v>
      </c>
      <c r="AG64" s="49"/>
      <c r="AH64" s="94" t="e">
        <f>VLOOKUP(#REF!,[1]TABLAS!$E$4:$F$13,2,FALSE)</f>
        <v>#REF!</v>
      </c>
      <c r="AI64" s="12"/>
      <c r="AJ64" s="97"/>
      <c r="AK64" s="28"/>
      <c r="AL64" s="28"/>
      <c r="AM64" s="28"/>
      <c r="AN64" s="28"/>
      <c r="AO64" s="28"/>
    </row>
    <row r="65" spans="1:41" ht="26.25" hidden="1" customHeight="1" x14ac:dyDescent="0.2">
      <c r="A65" s="116"/>
      <c r="B65" s="100"/>
      <c r="C65" s="101"/>
      <c r="D65" s="102"/>
      <c r="E65" s="13"/>
      <c r="F65" s="13"/>
      <c r="G65" s="103"/>
      <c r="H65" s="103"/>
      <c r="I65" s="94"/>
      <c r="J65" s="94"/>
      <c r="K65" s="14"/>
      <c r="L65" s="11"/>
      <c r="M65" s="11"/>
      <c r="N65" s="11"/>
      <c r="O65" s="11"/>
      <c r="P65" s="11"/>
      <c r="Q65" s="11"/>
      <c r="R65" s="11"/>
      <c r="S65" s="11"/>
      <c r="T65" s="11"/>
      <c r="U65" s="11"/>
      <c r="V65" s="11"/>
      <c r="W65" s="11"/>
      <c r="X65" s="11"/>
      <c r="Y65" s="11"/>
      <c r="Z65" s="11"/>
      <c r="AA65" s="11"/>
      <c r="AB65" s="11"/>
      <c r="AC65" s="11"/>
      <c r="AD65" s="11"/>
      <c r="AE65" s="96"/>
      <c r="AF65" s="96"/>
      <c r="AG65" s="50"/>
      <c r="AH65" s="94"/>
      <c r="AI65" s="12"/>
      <c r="AJ65" s="98"/>
      <c r="AK65" s="28"/>
      <c r="AL65" s="28"/>
      <c r="AM65" s="28"/>
      <c r="AN65" s="28"/>
      <c r="AO65" s="28"/>
    </row>
    <row r="66" spans="1:41" ht="26.25" hidden="1" customHeight="1" x14ac:dyDescent="0.2">
      <c r="A66" s="116"/>
      <c r="B66" s="100"/>
      <c r="C66" s="101"/>
      <c r="D66" s="102"/>
      <c r="E66" s="13"/>
      <c r="F66" s="13"/>
      <c r="G66" s="103"/>
      <c r="H66" s="103"/>
      <c r="I66" s="94"/>
      <c r="J66" s="94"/>
      <c r="K66" s="14"/>
      <c r="L66" s="11"/>
      <c r="M66" s="11"/>
      <c r="N66" s="11"/>
      <c r="O66" s="11"/>
      <c r="P66" s="11"/>
      <c r="Q66" s="11"/>
      <c r="R66" s="11"/>
      <c r="S66" s="11"/>
      <c r="T66" s="11"/>
      <c r="U66" s="11"/>
      <c r="V66" s="11"/>
      <c r="W66" s="11"/>
      <c r="X66" s="11"/>
      <c r="Y66" s="11"/>
      <c r="Z66" s="11"/>
      <c r="AA66" s="11"/>
      <c r="AB66" s="11"/>
      <c r="AC66" s="11"/>
      <c r="AD66" s="11"/>
      <c r="AE66" s="96"/>
      <c r="AF66" s="96"/>
      <c r="AG66" s="50"/>
      <c r="AH66" s="94"/>
      <c r="AI66" s="12"/>
      <c r="AJ66" s="98"/>
      <c r="AK66" s="28"/>
      <c r="AL66" s="28"/>
      <c r="AM66" s="28"/>
      <c r="AN66" s="28"/>
      <c r="AO66" s="28"/>
    </row>
    <row r="67" spans="1:41" ht="26.25" hidden="1" customHeight="1" x14ac:dyDescent="0.2">
      <c r="A67" s="116"/>
      <c r="B67" s="100"/>
      <c r="C67" s="101"/>
      <c r="D67" s="102"/>
      <c r="E67" s="13"/>
      <c r="F67" s="13"/>
      <c r="G67" s="103"/>
      <c r="H67" s="103"/>
      <c r="I67" s="94"/>
      <c r="J67" s="94"/>
      <c r="K67" s="14"/>
      <c r="L67" s="11"/>
      <c r="M67" s="11"/>
      <c r="N67" s="11"/>
      <c r="O67" s="11"/>
      <c r="P67" s="11"/>
      <c r="Q67" s="11"/>
      <c r="R67" s="11"/>
      <c r="S67" s="11"/>
      <c r="T67" s="11"/>
      <c r="U67" s="11"/>
      <c r="V67" s="11"/>
      <c r="W67" s="11"/>
      <c r="X67" s="11"/>
      <c r="Y67" s="11"/>
      <c r="Z67" s="11"/>
      <c r="AA67" s="11"/>
      <c r="AB67" s="11"/>
      <c r="AC67" s="11"/>
      <c r="AD67" s="11"/>
      <c r="AE67" s="96"/>
      <c r="AF67" s="96"/>
      <c r="AG67" s="50"/>
      <c r="AH67" s="94"/>
      <c r="AI67" s="12"/>
      <c r="AJ67" s="98"/>
      <c r="AK67" s="28"/>
      <c r="AL67" s="28"/>
      <c r="AM67" s="28"/>
      <c r="AN67" s="28"/>
      <c r="AO67" s="28"/>
    </row>
    <row r="68" spans="1:41" ht="26.25" hidden="1" customHeight="1" x14ac:dyDescent="0.2">
      <c r="A68" s="116"/>
      <c r="B68" s="100"/>
      <c r="C68" s="101"/>
      <c r="D68" s="102"/>
      <c r="E68" s="13"/>
      <c r="F68" s="13"/>
      <c r="G68" s="103"/>
      <c r="H68" s="103"/>
      <c r="I68" s="94"/>
      <c r="J68" s="94"/>
      <c r="K68" s="14"/>
      <c r="L68" s="11"/>
      <c r="M68" s="11"/>
      <c r="N68" s="11"/>
      <c r="O68" s="11"/>
      <c r="P68" s="11"/>
      <c r="Q68" s="11"/>
      <c r="R68" s="11"/>
      <c r="S68" s="11"/>
      <c r="T68" s="11"/>
      <c r="U68" s="11"/>
      <c r="V68" s="11"/>
      <c r="W68" s="11"/>
      <c r="X68" s="11"/>
      <c r="Y68" s="11"/>
      <c r="Z68" s="11"/>
      <c r="AA68" s="11"/>
      <c r="AB68" s="11"/>
      <c r="AC68" s="11"/>
      <c r="AD68" s="11"/>
      <c r="AE68" s="96"/>
      <c r="AF68" s="96"/>
      <c r="AG68" s="50"/>
      <c r="AH68" s="94"/>
      <c r="AI68" s="12"/>
      <c r="AJ68" s="98"/>
      <c r="AK68" s="28"/>
      <c r="AL68" s="28"/>
      <c r="AM68" s="28"/>
      <c r="AN68" s="28"/>
      <c r="AO68" s="28"/>
    </row>
    <row r="69" spans="1:41" ht="26.25" hidden="1" customHeight="1" x14ac:dyDescent="0.2">
      <c r="A69" s="116"/>
      <c r="B69" s="100"/>
      <c r="C69" s="101"/>
      <c r="D69" s="102"/>
      <c r="E69" s="13"/>
      <c r="F69" s="13"/>
      <c r="G69" s="103"/>
      <c r="H69" s="103"/>
      <c r="I69" s="94"/>
      <c r="J69" s="94"/>
      <c r="K69" s="14"/>
      <c r="L69" s="11"/>
      <c r="M69" s="11"/>
      <c r="N69" s="11"/>
      <c r="O69" s="11"/>
      <c r="P69" s="11"/>
      <c r="Q69" s="11"/>
      <c r="R69" s="11"/>
      <c r="S69" s="11"/>
      <c r="T69" s="11"/>
      <c r="U69" s="11"/>
      <c r="V69" s="11"/>
      <c r="W69" s="11"/>
      <c r="X69" s="11"/>
      <c r="Y69" s="11"/>
      <c r="Z69" s="11"/>
      <c r="AA69" s="11"/>
      <c r="AB69" s="11"/>
      <c r="AC69" s="11"/>
      <c r="AD69" s="11"/>
      <c r="AE69" s="96"/>
      <c r="AF69" s="96"/>
      <c r="AG69" s="50"/>
      <c r="AH69" s="94"/>
      <c r="AI69" s="12"/>
      <c r="AJ69" s="98"/>
      <c r="AK69" s="28"/>
      <c r="AL69" s="28"/>
      <c r="AM69" s="28"/>
      <c r="AN69" s="28"/>
      <c r="AO69" s="28"/>
    </row>
    <row r="70" spans="1:41" ht="26.25" hidden="1" customHeight="1" x14ac:dyDescent="0.2">
      <c r="A70" s="116"/>
      <c r="B70" s="100"/>
      <c r="C70" s="101"/>
      <c r="D70" s="102"/>
      <c r="E70" s="13"/>
      <c r="F70" s="13"/>
      <c r="G70" s="103"/>
      <c r="H70" s="103"/>
      <c r="I70" s="94"/>
      <c r="J70" s="94"/>
      <c r="K70" s="14"/>
      <c r="L70" s="11"/>
      <c r="M70" s="11"/>
      <c r="N70" s="11"/>
      <c r="O70" s="11"/>
      <c r="P70" s="11"/>
      <c r="Q70" s="11"/>
      <c r="R70" s="11"/>
      <c r="S70" s="11"/>
      <c r="T70" s="11"/>
      <c r="U70" s="11"/>
      <c r="V70" s="11"/>
      <c r="W70" s="11"/>
      <c r="X70" s="11"/>
      <c r="Y70" s="11"/>
      <c r="Z70" s="11"/>
      <c r="AA70" s="11"/>
      <c r="AB70" s="11"/>
      <c r="AC70" s="11"/>
      <c r="AD70" s="11"/>
      <c r="AE70" s="96"/>
      <c r="AF70" s="96"/>
      <c r="AG70" s="50"/>
      <c r="AH70" s="94"/>
      <c r="AI70" s="12"/>
      <c r="AJ70" s="98"/>
      <c r="AK70" s="28"/>
      <c r="AL70" s="28"/>
      <c r="AM70" s="28"/>
      <c r="AN70" s="28"/>
      <c r="AO70" s="28"/>
    </row>
    <row r="71" spans="1:41" ht="26.25" hidden="1" customHeight="1" x14ac:dyDescent="0.2">
      <c r="A71" s="116"/>
      <c r="B71" s="100"/>
      <c r="C71" s="101"/>
      <c r="D71" s="102"/>
      <c r="E71" s="13"/>
      <c r="F71" s="13"/>
      <c r="G71" s="103"/>
      <c r="H71" s="103"/>
      <c r="I71" s="94"/>
      <c r="J71" s="94"/>
      <c r="K71" s="14"/>
      <c r="L71" s="11"/>
      <c r="M71" s="11"/>
      <c r="N71" s="11"/>
      <c r="O71" s="11"/>
      <c r="P71" s="11"/>
      <c r="Q71" s="11"/>
      <c r="R71" s="11"/>
      <c r="S71" s="11"/>
      <c r="T71" s="11"/>
      <c r="U71" s="11"/>
      <c r="V71" s="11"/>
      <c r="W71" s="11"/>
      <c r="X71" s="11"/>
      <c r="Y71" s="11"/>
      <c r="Z71" s="11"/>
      <c r="AA71" s="11"/>
      <c r="AB71" s="11"/>
      <c r="AC71" s="11"/>
      <c r="AD71" s="11"/>
      <c r="AE71" s="96"/>
      <c r="AF71" s="96"/>
      <c r="AG71" s="50"/>
      <c r="AH71" s="94"/>
      <c r="AI71" s="12"/>
      <c r="AJ71" s="98"/>
      <c r="AK71" s="28"/>
      <c r="AL71" s="28"/>
      <c r="AM71" s="28"/>
      <c r="AN71" s="28"/>
      <c r="AO71" s="28"/>
    </row>
    <row r="72" spans="1:41" ht="26.25" hidden="1" customHeight="1" x14ac:dyDescent="0.2">
      <c r="A72" s="116"/>
      <c r="B72" s="100"/>
      <c r="C72" s="101"/>
      <c r="D72" s="102"/>
      <c r="E72" s="13"/>
      <c r="F72" s="13"/>
      <c r="G72" s="103"/>
      <c r="H72" s="103"/>
      <c r="I72" s="94"/>
      <c r="J72" s="94"/>
      <c r="K72" s="14"/>
      <c r="L72" s="11"/>
      <c r="M72" s="11"/>
      <c r="N72" s="11"/>
      <c r="O72" s="11"/>
      <c r="P72" s="11"/>
      <c r="Q72" s="11"/>
      <c r="R72" s="11"/>
      <c r="S72" s="11"/>
      <c r="T72" s="11"/>
      <c r="U72" s="11"/>
      <c r="V72" s="11"/>
      <c r="W72" s="11"/>
      <c r="X72" s="11"/>
      <c r="Y72" s="11"/>
      <c r="Z72" s="11"/>
      <c r="AA72" s="11"/>
      <c r="AB72" s="11"/>
      <c r="AC72" s="11"/>
      <c r="AD72" s="11"/>
      <c r="AE72" s="96"/>
      <c r="AF72" s="96"/>
      <c r="AG72" s="50"/>
      <c r="AH72" s="94"/>
      <c r="AI72" s="12"/>
      <c r="AJ72" s="98"/>
      <c r="AK72" s="28"/>
      <c r="AL72" s="28"/>
      <c r="AM72" s="28"/>
      <c r="AN72" s="28"/>
      <c r="AO72" s="28"/>
    </row>
    <row r="73" spans="1:41" ht="26.25" hidden="1" customHeight="1" x14ac:dyDescent="0.2">
      <c r="A73" s="116"/>
      <c r="B73" s="100"/>
      <c r="C73" s="101"/>
      <c r="D73" s="102"/>
      <c r="E73" s="13"/>
      <c r="F73" s="13"/>
      <c r="G73" s="103"/>
      <c r="H73" s="103"/>
      <c r="I73" s="94"/>
      <c r="J73" s="94"/>
      <c r="K73" s="14"/>
      <c r="L73" s="11"/>
      <c r="M73" s="11"/>
      <c r="N73" s="11"/>
      <c r="O73" s="11"/>
      <c r="P73" s="11"/>
      <c r="Q73" s="11"/>
      <c r="R73" s="11"/>
      <c r="S73" s="11"/>
      <c r="T73" s="11"/>
      <c r="U73" s="11"/>
      <c r="V73" s="11"/>
      <c r="W73" s="11"/>
      <c r="X73" s="11"/>
      <c r="Y73" s="11"/>
      <c r="Z73" s="11"/>
      <c r="AA73" s="11"/>
      <c r="AB73" s="11"/>
      <c r="AC73" s="11"/>
      <c r="AD73" s="11"/>
      <c r="AE73" s="96"/>
      <c r="AF73" s="96"/>
      <c r="AG73" s="50"/>
      <c r="AH73" s="94"/>
      <c r="AI73" s="12"/>
      <c r="AJ73" s="99"/>
      <c r="AK73" s="28"/>
      <c r="AL73" s="28"/>
      <c r="AM73" s="28"/>
      <c r="AN73" s="28"/>
      <c r="AO73" s="28"/>
    </row>
    <row r="74" spans="1:41" ht="26.25" hidden="1" customHeight="1" x14ac:dyDescent="0.2">
      <c r="A74" s="116"/>
      <c r="B74" s="100">
        <v>9</v>
      </c>
      <c r="C74" s="101"/>
      <c r="D74" s="102"/>
      <c r="E74" s="13"/>
      <c r="F74" s="13"/>
      <c r="G74" s="103"/>
      <c r="H74" s="103"/>
      <c r="I74" s="94">
        <f>+G74*H74</f>
        <v>0</v>
      </c>
      <c r="J74" s="94" t="e">
        <f>VLOOKUP(I74,[1]TABLAS!$E$4:$F$13,2,FALSE)</f>
        <v>#N/A</v>
      </c>
      <c r="K74" s="14"/>
      <c r="L74" s="11"/>
      <c r="M74" s="11"/>
      <c r="N74" s="11"/>
      <c r="O74" s="11"/>
      <c r="P74" s="11"/>
      <c r="Q74" s="11"/>
      <c r="R74" s="11"/>
      <c r="S74" s="11"/>
      <c r="T74" s="11"/>
      <c r="U74" s="11"/>
      <c r="V74" s="11"/>
      <c r="W74" s="11"/>
      <c r="X74" s="11"/>
      <c r="Y74" s="11"/>
      <c r="Z74" s="11"/>
      <c r="AA74" s="11"/>
      <c r="AB74" s="11"/>
      <c r="AC74" s="11"/>
      <c r="AD74" s="11"/>
      <c r="AE74" s="95" t="e">
        <f>IF(#REF!="","",IF(AND(#REF!&lt;G74,G74&gt;2),G74-#REF!,IF(AND(OR(#REF!=2,#REF!=1),G74=2),G74-1,G74)))</f>
        <v>#REF!</v>
      </c>
      <c r="AF74" s="95" t="e">
        <f>IF(#REF!="","",IF(#REF!&lt;H74,H74-#REF!,H74))</f>
        <v>#REF!</v>
      </c>
      <c r="AG74" s="49"/>
      <c r="AH74" s="94" t="e">
        <f>VLOOKUP(#REF!,[1]TABLAS!$E$4:$F$13,2,FALSE)</f>
        <v>#REF!</v>
      </c>
      <c r="AI74" s="12"/>
      <c r="AJ74" s="97"/>
      <c r="AK74" s="28"/>
      <c r="AL74" s="28"/>
      <c r="AM74" s="28"/>
      <c r="AN74" s="28"/>
      <c r="AO74" s="28"/>
    </row>
    <row r="75" spans="1:41" ht="26.25" hidden="1" customHeight="1" x14ac:dyDescent="0.2">
      <c r="A75" s="116"/>
      <c r="B75" s="100"/>
      <c r="C75" s="101"/>
      <c r="D75" s="102"/>
      <c r="E75" s="13"/>
      <c r="F75" s="13"/>
      <c r="G75" s="103"/>
      <c r="H75" s="103"/>
      <c r="I75" s="94"/>
      <c r="J75" s="94"/>
      <c r="K75" s="14"/>
      <c r="L75" s="11"/>
      <c r="M75" s="11"/>
      <c r="N75" s="11"/>
      <c r="O75" s="11"/>
      <c r="P75" s="11"/>
      <c r="Q75" s="11"/>
      <c r="R75" s="11"/>
      <c r="S75" s="11"/>
      <c r="T75" s="11"/>
      <c r="U75" s="11"/>
      <c r="V75" s="11"/>
      <c r="W75" s="11"/>
      <c r="X75" s="11"/>
      <c r="Y75" s="11"/>
      <c r="Z75" s="11"/>
      <c r="AA75" s="11"/>
      <c r="AB75" s="11"/>
      <c r="AC75" s="11"/>
      <c r="AD75" s="11"/>
      <c r="AE75" s="96"/>
      <c r="AF75" s="96"/>
      <c r="AG75" s="50"/>
      <c r="AH75" s="94"/>
      <c r="AI75" s="12"/>
      <c r="AJ75" s="98"/>
      <c r="AK75" s="28"/>
      <c r="AL75" s="28"/>
      <c r="AM75" s="28"/>
      <c r="AN75" s="28"/>
      <c r="AO75" s="28"/>
    </row>
    <row r="76" spans="1:41" ht="26.25" hidden="1" customHeight="1" x14ac:dyDescent="0.2">
      <c r="A76" s="116"/>
      <c r="B76" s="100"/>
      <c r="C76" s="101"/>
      <c r="D76" s="102"/>
      <c r="E76" s="13"/>
      <c r="F76" s="13"/>
      <c r="G76" s="103"/>
      <c r="H76" s="103"/>
      <c r="I76" s="94"/>
      <c r="J76" s="94"/>
      <c r="K76" s="14"/>
      <c r="L76" s="11"/>
      <c r="M76" s="11"/>
      <c r="N76" s="11"/>
      <c r="O76" s="11"/>
      <c r="P76" s="11"/>
      <c r="Q76" s="11"/>
      <c r="R76" s="11"/>
      <c r="S76" s="11"/>
      <c r="T76" s="11"/>
      <c r="U76" s="11"/>
      <c r="V76" s="11"/>
      <c r="W76" s="11"/>
      <c r="X76" s="11"/>
      <c r="Y76" s="11"/>
      <c r="Z76" s="11"/>
      <c r="AA76" s="11"/>
      <c r="AB76" s="11"/>
      <c r="AC76" s="11"/>
      <c r="AD76" s="11"/>
      <c r="AE76" s="96"/>
      <c r="AF76" s="96"/>
      <c r="AG76" s="50"/>
      <c r="AH76" s="94"/>
      <c r="AI76" s="12"/>
      <c r="AJ76" s="98"/>
      <c r="AK76" s="28"/>
      <c r="AL76" s="28"/>
      <c r="AM76" s="28"/>
      <c r="AN76" s="28"/>
      <c r="AO76" s="28"/>
    </row>
    <row r="77" spans="1:41" ht="26.25" hidden="1" customHeight="1" x14ac:dyDescent="0.2">
      <c r="A77" s="116"/>
      <c r="B77" s="100"/>
      <c r="C77" s="101"/>
      <c r="D77" s="102"/>
      <c r="E77" s="13"/>
      <c r="F77" s="13"/>
      <c r="G77" s="103"/>
      <c r="H77" s="103"/>
      <c r="I77" s="94"/>
      <c r="J77" s="94"/>
      <c r="K77" s="14"/>
      <c r="L77" s="11"/>
      <c r="M77" s="11"/>
      <c r="N77" s="11"/>
      <c r="O77" s="11"/>
      <c r="P77" s="11"/>
      <c r="Q77" s="11"/>
      <c r="R77" s="11"/>
      <c r="S77" s="11"/>
      <c r="T77" s="11"/>
      <c r="U77" s="11"/>
      <c r="V77" s="11"/>
      <c r="W77" s="11"/>
      <c r="X77" s="11"/>
      <c r="Y77" s="11"/>
      <c r="Z77" s="11"/>
      <c r="AA77" s="11"/>
      <c r="AB77" s="11"/>
      <c r="AC77" s="11"/>
      <c r="AD77" s="11"/>
      <c r="AE77" s="96"/>
      <c r="AF77" s="96"/>
      <c r="AG77" s="50"/>
      <c r="AH77" s="94"/>
      <c r="AI77" s="12"/>
      <c r="AJ77" s="98"/>
      <c r="AK77" s="28"/>
      <c r="AL77" s="28"/>
      <c r="AM77" s="28"/>
      <c r="AN77" s="28"/>
      <c r="AO77" s="28"/>
    </row>
    <row r="78" spans="1:41" ht="26.25" hidden="1" customHeight="1" x14ac:dyDescent="0.2">
      <c r="A78" s="116"/>
      <c r="B78" s="100"/>
      <c r="C78" s="101"/>
      <c r="D78" s="102"/>
      <c r="E78" s="13"/>
      <c r="F78" s="13"/>
      <c r="G78" s="103"/>
      <c r="H78" s="103"/>
      <c r="I78" s="94"/>
      <c r="J78" s="94"/>
      <c r="K78" s="14"/>
      <c r="L78" s="11"/>
      <c r="M78" s="11"/>
      <c r="N78" s="11"/>
      <c r="O78" s="11"/>
      <c r="P78" s="11"/>
      <c r="Q78" s="11"/>
      <c r="R78" s="11"/>
      <c r="S78" s="11"/>
      <c r="T78" s="11"/>
      <c r="U78" s="11"/>
      <c r="V78" s="11"/>
      <c r="W78" s="11"/>
      <c r="X78" s="11"/>
      <c r="Y78" s="11"/>
      <c r="Z78" s="11"/>
      <c r="AA78" s="11"/>
      <c r="AB78" s="11"/>
      <c r="AC78" s="11"/>
      <c r="AD78" s="11"/>
      <c r="AE78" s="96"/>
      <c r="AF78" s="96"/>
      <c r="AG78" s="50"/>
      <c r="AH78" s="94"/>
      <c r="AI78" s="12"/>
      <c r="AJ78" s="98"/>
      <c r="AK78" s="28"/>
      <c r="AL78" s="28"/>
      <c r="AM78" s="28"/>
      <c r="AN78" s="28"/>
      <c r="AO78" s="28"/>
    </row>
    <row r="79" spans="1:41" ht="26.25" hidden="1" customHeight="1" x14ac:dyDescent="0.2">
      <c r="A79" s="116"/>
      <c r="B79" s="100"/>
      <c r="C79" s="101"/>
      <c r="D79" s="102"/>
      <c r="E79" s="13"/>
      <c r="F79" s="13"/>
      <c r="G79" s="103"/>
      <c r="H79" s="103"/>
      <c r="I79" s="94"/>
      <c r="J79" s="94"/>
      <c r="K79" s="14"/>
      <c r="L79" s="11"/>
      <c r="M79" s="11"/>
      <c r="N79" s="11"/>
      <c r="O79" s="11"/>
      <c r="P79" s="11"/>
      <c r="Q79" s="11"/>
      <c r="R79" s="11"/>
      <c r="S79" s="11"/>
      <c r="T79" s="11"/>
      <c r="U79" s="11"/>
      <c r="V79" s="11"/>
      <c r="W79" s="11"/>
      <c r="X79" s="11"/>
      <c r="Y79" s="11"/>
      <c r="Z79" s="11"/>
      <c r="AA79" s="11"/>
      <c r="AB79" s="11"/>
      <c r="AC79" s="11"/>
      <c r="AD79" s="11"/>
      <c r="AE79" s="96"/>
      <c r="AF79" s="96"/>
      <c r="AG79" s="50"/>
      <c r="AH79" s="94"/>
      <c r="AI79" s="12"/>
      <c r="AJ79" s="98"/>
      <c r="AK79" s="28"/>
      <c r="AL79" s="28"/>
      <c r="AM79" s="28"/>
      <c r="AN79" s="28"/>
      <c r="AO79" s="28"/>
    </row>
    <row r="80" spans="1:41" ht="26.25" hidden="1" customHeight="1" x14ac:dyDescent="0.2">
      <c r="A80" s="116"/>
      <c r="B80" s="100"/>
      <c r="C80" s="101"/>
      <c r="D80" s="102"/>
      <c r="E80" s="13"/>
      <c r="F80" s="13"/>
      <c r="G80" s="103"/>
      <c r="H80" s="103"/>
      <c r="I80" s="94"/>
      <c r="J80" s="94"/>
      <c r="K80" s="14"/>
      <c r="L80" s="11"/>
      <c r="M80" s="11"/>
      <c r="N80" s="11"/>
      <c r="O80" s="11"/>
      <c r="P80" s="11"/>
      <c r="Q80" s="11"/>
      <c r="R80" s="11"/>
      <c r="S80" s="11"/>
      <c r="T80" s="11"/>
      <c r="U80" s="11"/>
      <c r="V80" s="11"/>
      <c r="W80" s="11"/>
      <c r="X80" s="11"/>
      <c r="Y80" s="11"/>
      <c r="Z80" s="11"/>
      <c r="AA80" s="11"/>
      <c r="AB80" s="11"/>
      <c r="AC80" s="11"/>
      <c r="AD80" s="11"/>
      <c r="AE80" s="96"/>
      <c r="AF80" s="96"/>
      <c r="AG80" s="50"/>
      <c r="AH80" s="94"/>
      <c r="AI80" s="12"/>
      <c r="AJ80" s="98"/>
      <c r="AK80" s="28"/>
      <c r="AL80" s="28"/>
      <c r="AM80" s="28"/>
      <c r="AN80" s="28"/>
      <c r="AO80" s="28"/>
    </row>
    <row r="81" spans="1:41" ht="26.25" hidden="1" customHeight="1" x14ac:dyDescent="0.2">
      <c r="A81" s="116"/>
      <c r="B81" s="100"/>
      <c r="C81" s="101"/>
      <c r="D81" s="102"/>
      <c r="E81" s="13"/>
      <c r="F81" s="13"/>
      <c r="G81" s="103"/>
      <c r="H81" s="103"/>
      <c r="I81" s="94"/>
      <c r="J81" s="94"/>
      <c r="K81" s="14"/>
      <c r="L81" s="11"/>
      <c r="M81" s="11"/>
      <c r="N81" s="11"/>
      <c r="O81" s="11"/>
      <c r="P81" s="11"/>
      <c r="Q81" s="11"/>
      <c r="R81" s="11"/>
      <c r="S81" s="11"/>
      <c r="T81" s="11"/>
      <c r="U81" s="11"/>
      <c r="V81" s="11"/>
      <c r="W81" s="11"/>
      <c r="X81" s="11"/>
      <c r="Y81" s="11"/>
      <c r="Z81" s="11"/>
      <c r="AA81" s="11"/>
      <c r="AB81" s="11"/>
      <c r="AC81" s="11"/>
      <c r="AD81" s="11"/>
      <c r="AE81" s="96"/>
      <c r="AF81" s="96"/>
      <c r="AG81" s="50"/>
      <c r="AH81" s="94"/>
      <c r="AI81" s="12"/>
      <c r="AJ81" s="98"/>
      <c r="AK81" s="28"/>
      <c r="AL81" s="28"/>
      <c r="AM81" s="28"/>
      <c r="AN81" s="28"/>
      <c r="AO81" s="28"/>
    </row>
    <row r="82" spans="1:41" ht="26.25" hidden="1" customHeight="1" x14ac:dyDescent="0.2">
      <c r="A82" s="116"/>
      <c r="B82" s="100"/>
      <c r="C82" s="101"/>
      <c r="D82" s="102"/>
      <c r="E82" s="13"/>
      <c r="F82" s="13"/>
      <c r="G82" s="103"/>
      <c r="H82" s="103"/>
      <c r="I82" s="94"/>
      <c r="J82" s="94"/>
      <c r="K82" s="14"/>
      <c r="L82" s="11"/>
      <c r="M82" s="11"/>
      <c r="N82" s="11"/>
      <c r="O82" s="11"/>
      <c r="P82" s="11"/>
      <c r="Q82" s="11"/>
      <c r="R82" s="11"/>
      <c r="S82" s="11"/>
      <c r="T82" s="11"/>
      <c r="U82" s="11"/>
      <c r="V82" s="11"/>
      <c r="W82" s="11"/>
      <c r="X82" s="11"/>
      <c r="Y82" s="11"/>
      <c r="Z82" s="11"/>
      <c r="AA82" s="11"/>
      <c r="AB82" s="11"/>
      <c r="AC82" s="11"/>
      <c r="AD82" s="11"/>
      <c r="AE82" s="96"/>
      <c r="AF82" s="96"/>
      <c r="AG82" s="50"/>
      <c r="AH82" s="94"/>
      <c r="AI82" s="12"/>
      <c r="AJ82" s="98"/>
      <c r="AK82" s="28"/>
      <c r="AL82" s="28"/>
      <c r="AM82" s="28"/>
      <c r="AN82" s="28"/>
      <c r="AO82" s="28"/>
    </row>
    <row r="83" spans="1:41" ht="26.25" hidden="1" customHeight="1" x14ac:dyDescent="0.2">
      <c r="A83" s="116"/>
      <c r="B83" s="100"/>
      <c r="C83" s="101"/>
      <c r="D83" s="102"/>
      <c r="E83" s="13"/>
      <c r="F83" s="13"/>
      <c r="G83" s="103"/>
      <c r="H83" s="103"/>
      <c r="I83" s="94"/>
      <c r="J83" s="94"/>
      <c r="K83" s="14"/>
      <c r="L83" s="11"/>
      <c r="M83" s="11"/>
      <c r="N83" s="11"/>
      <c r="O83" s="11"/>
      <c r="P83" s="11"/>
      <c r="Q83" s="11"/>
      <c r="R83" s="11"/>
      <c r="S83" s="11"/>
      <c r="T83" s="11"/>
      <c r="U83" s="11"/>
      <c r="V83" s="11"/>
      <c r="W83" s="11"/>
      <c r="X83" s="11"/>
      <c r="Y83" s="11"/>
      <c r="Z83" s="11"/>
      <c r="AA83" s="11"/>
      <c r="AB83" s="11"/>
      <c r="AC83" s="11"/>
      <c r="AD83" s="11"/>
      <c r="AE83" s="96"/>
      <c r="AF83" s="96"/>
      <c r="AG83" s="50"/>
      <c r="AH83" s="94"/>
      <c r="AI83" s="12"/>
      <c r="AJ83" s="99"/>
      <c r="AK83" s="28"/>
      <c r="AL83" s="28"/>
      <c r="AM83" s="28"/>
      <c r="AN83" s="28"/>
      <c r="AO83" s="28"/>
    </row>
    <row r="84" spans="1:41" ht="26.25" hidden="1" customHeight="1" x14ac:dyDescent="0.2">
      <c r="A84" s="116"/>
      <c r="B84" s="100">
        <v>10</v>
      </c>
      <c r="C84" s="101"/>
      <c r="D84" s="102"/>
      <c r="E84" s="13"/>
      <c r="F84" s="13"/>
      <c r="G84" s="103"/>
      <c r="H84" s="103"/>
      <c r="I84" s="94">
        <f>+G84*H84</f>
        <v>0</v>
      </c>
      <c r="J84" s="94" t="e">
        <f>VLOOKUP(I84,[1]TABLAS!$E$4:$F$13,2,FALSE)</f>
        <v>#N/A</v>
      </c>
      <c r="K84" s="14"/>
      <c r="L84" s="11"/>
      <c r="M84" s="11"/>
      <c r="N84" s="11"/>
      <c r="O84" s="11"/>
      <c r="P84" s="11"/>
      <c r="Q84" s="11"/>
      <c r="R84" s="11"/>
      <c r="S84" s="11"/>
      <c r="T84" s="11"/>
      <c r="U84" s="11"/>
      <c r="V84" s="11"/>
      <c r="W84" s="11"/>
      <c r="X84" s="11"/>
      <c r="Y84" s="11"/>
      <c r="Z84" s="11"/>
      <c r="AA84" s="11"/>
      <c r="AB84" s="11"/>
      <c r="AC84" s="11"/>
      <c r="AD84" s="11"/>
      <c r="AE84" s="95" t="e">
        <f>IF(#REF!="","",IF(AND(#REF!&lt;G84,G84&gt;2),G84-#REF!,IF(AND(OR(#REF!=2,#REF!=1),G84=2),G84-1,G84)))</f>
        <v>#REF!</v>
      </c>
      <c r="AF84" s="95" t="e">
        <f>IF(#REF!="","",IF(#REF!&lt;H84,H84-#REF!,H84))</f>
        <v>#REF!</v>
      </c>
      <c r="AG84" s="49"/>
      <c r="AH84" s="94" t="e">
        <f>VLOOKUP(#REF!,[1]TABLAS!$E$4:$F$13,2,FALSE)</f>
        <v>#REF!</v>
      </c>
      <c r="AI84" s="12"/>
      <c r="AJ84" s="97"/>
      <c r="AK84" s="28"/>
      <c r="AL84" s="28"/>
      <c r="AM84" s="28"/>
      <c r="AN84" s="28"/>
      <c r="AO84" s="28"/>
    </row>
    <row r="85" spans="1:41" ht="26.25" hidden="1" customHeight="1" x14ac:dyDescent="0.2">
      <c r="A85" s="116"/>
      <c r="B85" s="100"/>
      <c r="C85" s="101"/>
      <c r="D85" s="102"/>
      <c r="E85" s="13"/>
      <c r="F85" s="13"/>
      <c r="G85" s="103"/>
      <c r="H85" s="103"/>
      <c r="I85" s="94"/>
      <c r="J85" s="94"/>
      <c r="K85" s="14"/>
      <c r="L85" s="11"/>
      <c r="M85" s="11"/>
      <c r="N85" s="11"/>
      <c r="O85" s="11"/>
      <c r="P85" s="11"/>
      <c r="Q85" s="11"/>
      <c r="R85" s="11"/>
      <c r="S85" s="11"/>
      <c r="T85" s="11"/>
      <c r="U85" s="11"/>
      <c r="V85" s="11"/>
      <c r="W85" s="11"/>
      <c r="X85" s="11"/>
      <c r="Y85" s="11"/>
      <c r="Z85" s="11"/>
      <c r="AA85" s="11"/>
      <c r="AB85" s="11"/>
      <c r="AC85" s="11"/>
      <c r="AD85" s="11"/>
      <c r="AE85" s="96"/>
      <c r="AF85" s="96"/>
      <c r="AG85" s="50"/>
      <c r="AH85" s="94"/>
      <c r="AI85" s="12"/>
      <c r="AJ85" s="98"/>
      <c r="AK85" s="28"/>
      <c r="AL85" s="28"/>
      <c r="AM85" s="28"/>
      <c r="AN85" s="28"/>
      <c r="AO85" s="28"/>
    </row>
    <row r="86" spans="1:41" ht="26.25" hidden="1" customHeight="1" x14ac:dyDescent="0.2">
      <c r="A86" s="116"/>
      <c r="B86" s="100"/>
      <c r="C86" s="101"/>
      <c r="D86" s="102"/>
      <c r="E86" s="13"/>
      <c r="F86" s="13"/>
      <c r="G86" s="103"/>
      <c r="H86" s="103"/>
      <c r="I86" s="94"/>
      <c r="J86" s="94"/>
      <c r="K86" s="14"/>
      <c r="L86" s="11"/>
      <c r="M86" s="11"/>
      <c r="N86" s="11"/>
      <c r="O86" s="11"/>
      <c r="P86" s="11"/>
      <c r="Q86" s="11"/>
      <c r="R86" s="11"/>
      <c r="S86" s="11"/>
      <c r="T86" s="11"/>
      <c r="U86" s="11"/>
      <c r="V86" s="11"/>
      <c r="W86" s="11"/>
      <c r="X86" s="11"/>
      <c r="Y86" s="11"/>
      <c r="Z86" s="11"/>
      <c r="AA86" s="11"/>
      <c r="AB86" s="11"/>
      <c r="AC86" s="11"/>
      <c r="AD86" s="11"/>
      <c r="AE86" s="96"/>
      <c r="AF86" s="96"/>
      <c r="AG86" s="50"/>
      <c r="AH86" s="94"/>
      <c r="AI86" s="12"/>
      <c r="AJ86" s="98"/>
      <c r="AK86" s="28"/>
      <c r="AL86" s="28"/>
      <c r="AM86" s="28"/>
      <c r="AN86" s="28"/>
      <c r="AO86" s="28"/>
    </row>
    <row r="87" spans="1:41" ht="26.25" hidden="1" customHeight="1" x14ac:dyDescent="0.2">
      <c r="A87" s="116"/>
      <c r="B87" s="100"/>
      <c r="C87" s="101"/>
      <c r="D87" s="102"/>
      <c r="E87" s="13"/>
      <c r="F87" s="13"/>
      <c r="G87" s="103"/>
      <c r="H87" s="103"/>
      <c r="I87" s="94"/>
      <c r="J87" s="94"/>
      <c r="K87" s="14"/>
      <c r="L87" s="11"/>
      <c r="M87" s="11"/>
      <c r="N87" s="11"/>
      <c r="O87" s="11"/>
      <c r="P87" s="11"/>
      <c r="Q87" s="11"/>
      <c r="R87" s="11"/>
      <c r="S87" s="11"/>
      <c r="T87" s="11"/>
      <c r="U87" s="11"/>
      <c r="V87" s="11"/>
      <c r="W87" s="11"/>
      <c r="X87" s="11"/>
      <c r="Y87" s="11"/>
      <c r="Z87" s="11"/>
      <c r="AA87" s="11"/>
      <c r="AB87" s="11"/>
      <c r="AC87" s="11"/>
      <c r="AD87" s="11"/>
      <c r="AE87" s="96"/>
      <c r="AF87" s="96"/>
      <c r="AG87" s="50"/>
      <c r="AH87" s="94"/>
      <c r="AI87" s="12"/>
      <c r="AJ87" s="98"/>
      <c r="AK87" s="28"/>
      <c r="AL87" s="28"/>
      <c r="AM87" s="28"/>
      <c r="AN87" s="28"/>
      <c r="AO87" s="28"/>
    </row>
    <row r="88" spans="1:41" ht="26.25" hidden="1" customHeight="1" x14ac:dyDescent="0.2">
      <c r="A88" s="116"/>
      <c r="B88" s="100"/>
      <c r="C88" s="101"/>
      <c r="D88" s="102"/>
      <c r="E88" s="13"/>
      <c r="F88" s="13"/>
      <c r="G88" s="103"/>
      <c r="H88" s="103"/>
      <c r="I88" s="94"/>
      <c r="J88" s="94"/>
      <c r="K88" s="14"/>
      <c r="L88" s="11"/>
      <c r="M88" s="11"/>
      <c r="N88" s="11"/>
      <c r="O88" s="11"/>
      <c r="P88" s="11"/>
      <c r="Q88" s="11"/>
      <c r="R88" s="11"/>
      <c r="S88" s="11"/>
      <c r="T88" s="11"/>
      <c r="U88" s="11"/>
      <c r="V88" s="11"/>
      <c r="W88" s="11"/>
      <c r="X88" s="11"/>
      <c r="Y88" s="11"/>
      <c r="Z88" s="11"/>
      <c r="AA88" s="11"/>
      <c r="AB88" s="11"/>
      <c r="AC88" s="11"/>
      <c r="AD88" s="11"/>
      <c r="AE88" s="96"/>
      <c r="AF88" s="96"/>
      <c r="AG88" s="50"/>
      <c r="AH88" s="94"/>
      <c r="AI88" s="12"/>
      <c r="AJ88" s="98"/>
      <c r="AK88" s="28"/>
      <c r="AL88" s="28"/>
      <c r="AM88" s="28"/>
      <c r="AN88" s="28"/>
      <c r="AO88" s="28"/>
    </row>
    <row r="89" spans="1:41" ht="26.25" hidden="1" customHeight="1" x14ac:dyDescent="0.2">
      <c r="A89" s="116"/>
      <c r="B89" s="100"/>
      <c r="C89" s="101"/>
      <c r="D89" s="102"/>
      <c r="E89" s="13"/>
      <c r="F89" s="13"/>
      <c r="G89" s="103"/>
      <c r="H89" s="103"/>
      <c r="I89" s="94"/>
      <c r="J89" s="94"/>
      <c r="K89" s="14"/>
      <c r="L89" s="11"/>
      <c r="M89" s="11"/>
      <c r="N89" s="11"/>
      <c r="O89" s="11"/>
      <c r="P89" s="11"/>
      <c r="Q89" s="11"/>
      <c r="R89" s="11"/>
      <c r="S89" s="11"/>
      <c r="T89" s="11"/>
      <c r="U89" s="11"/>
      <c r="V89" s="11"/>
      <c r="W89" s="11"/>
      <c r="X89" s="11"/>
      <c r="Y89" s="11"/>
      <c r="Z89" s="11"/>
      <c r="AA89" s="11"/>
      <c r="AB89" s="11"/>
      <c r="AC89" s="11"/>
      <c r="AD89" s="11"/>
      <c r="AE89" s="96"/>
      <c r="AF89" s="96"/>
      <c r="AG89" s="50"/>
      <c r="AH89" s="94"/>
      <c r="AI89" s="12"/>
      <c r="AJ89" s="98"/>
      <c r="AK89" s="28"/>
      <c r="AL89" s="28"/>
      <c r="AM89" s="28"/>
      <c r="AN89" s="28"/>
      <c r="AO89" s="28"/>
    </row>
    <row r="90" spans="1:41" ht="26.25" hidden="1" customHeight="1" x14ac:dyDescent="0.2">
      <c r="A90" s="116"/>
      <c r="B90" s="100"/>
      <c r="C90" s="101"/>
      <c r="D90" s="102"/>
      <c r="E90" s="13"/>
      <c r="F90" s="13"/>
      <c r="G90" s="103"/>
      <c r="H90" s="103"/>
      <c r="I90" s="94"/>
      <c r="J90" s="94"/>
      <c r="K90" s="14"/>
      <c r="L90" s="11"/>
      <c r="M90" s="11"/>
      <c r="N90" s="11"/>
      <c r="O90" s="11"/>
      <c r="P90" s="11"/>
      <c r="Q90" s="11"/>
      <c r="R90" s="11"/>
      <c r="S90" s="11"/>
      <c r="T90" s="11"/>
      <c r="U90" s="11"/>
      <c r="V90" s="11"/>
      <c r="W90" s="11"/>
      <c r="X90" s="11"/>
      <c r="Y90" s="11"/>
      <c r="Z90" s="11"/>
      <c r="AA90" s="11"/>
      <c r="AB90" s="11"/>
      <c r="AC90" s="11"/>
      <c r="AD90" s="11"/>
      <c r="AE90" s="96"/>
      <c r="AF90" s="96"/>
      <c r="AG90" s="50"/>
      <c r="AH90" s="94"/>
      <c r="AI90" s="12"/>
      <c r="AJ90" s="98"/>
      <c r="AK90" s="28"/>
      <c r="AL90" s="28"/>
      <c r="AM90" s="28"/>
      <c r="AN90" s="28"/>
      <c r="AO90" s="28"/>
    </row>
    <row r="91" spans="1:41" ht="26.25" hidden="1" customHeight="1" x14ac:dyDescent="0.2">
      <c r="A91" s="116"/>
      <c r="B91" s="100"/>
      <c r="C91" s="101"/>
      <c r="D91" s="102"/>
      <c r="E91" s="13"/>
      <c r="F91" s="13"/>
      <c r="G91" s="103"/>
      <c r="H91" s="103"/>
      <c r="I91" s="94"/>
      <c r="J91" s="94"/>
      <c r="K91" s="14"/>
      <c r="L91" s="11"/>
      <c r="M91" s="11"/>
      <c r="N91" s="11"/>
      <c r="O91" s="11"/>
      <c r="P91" s="11"/>
      <c r="Q91" s="11"/>
      <c r="R91" s="11"/>
      <c r="S91" s="11"/>
      <c r="T91" s="11"/>
      <c r="U91" s="11"/>
      <c r="V91" s="11"/>
      <c r="W91" s="11"/>
      <c r="X91" s="11"/>
      <c r="Y91" s="11"/>
      <c r="Z91" s="11"/>
      <c r="AA91" s="11"/>
      <c r="AB91" s="11"/>
      <c r="AC91" s="11"/>
      <c r="AD91" s="11"/>
      <c r="AE91" s="96"/>
      <c r="AF91" s="96"/>
      <c r="AG91" s="50"/>
      <c r="AH91" s="94"/>
      <c r="AI91" s="12"/>
      <c r="AJ91" s="98"/>
      <c r="AK91" s="28"/>
      <c r="AL91" s="28"/>
      <c r="AM91" s="28"/>
      <c r="AN91" s="28"/>
      <c r="AO91" s="28"/>
    </row>
    <row r="92" spans="1:41" ht="26.25" hidden="1" customHeight="1" x14ac:dyDescent="0.2">
      <c r="A92" s="116"/>
      <c r="B92" s="100"/>
      <c r="C92" s="101"/>
      <c r="D92" s="102"/>
      <c r="E92" s="13"/>
      <c r="F92" s="13"/>
      <c r="G92" s="103"/>
      <c r="H92" s="103"/>
      <c r="I92" s="94"/>
      <c r="J92" s="94"/>
      <c r="K92" s="14"/>
      <c r="L92" s="11"/>
      <c r="M92" s="11"/>
      <c r="N92" s="11"/>
      <c r="O92" s="11"/>
      <c r="P92" s="11"/>
      <c r="Q92" s="11"/>
      <c r="R92" s="11"/>
      <c r="S92" s="11"/>
      <c r="T92" s="11"/>
      <c r="U92" s="11"/>
      <c r="V92" s="11"/>
      <c r="W92" s="11"/>
      <c r="X92" s="11"/>
      <c r="Y92" s="11"/>
      <c r="Z92" s="11"/>
      <c r="AA92" s="11"/>
      <c r="AB92" s="11"/>
      <c r="AC92" s="11"/>
      <c r="AD92" s="11"/>
      <c r="AE92" s="96"/>
      <c r="AF92" s="96"/>
      <c r="AG92" s="50"/>
      <c r="AH92" s="94"/>
      <c r="AI92" s="12"/>
      <c r="AJ92" s="98"/>
      <c r="AK92" s="28"/>
      <c r="AL92" s="28"/>
      <c r="AM92" s="28"/>
      <c r="AN92" s="28"/>
      <c r="AO92" s="28"/>
    </row>
    <row r="93" spans="1:41" ht="26.25" hidden="1" customHeight="1" x14ac:dyDescent="0.2">
      <c r="A93" s="116"/>
      <c r="B93" s="100"/>
      <c r="C93" s="101"/>
      <c r="D93" s="102"/>
      <c r="E93" s="13"/>
      <c r="F93" s="13"/>
      <c r="G93" s="103"/>
      <c r="H93" s="103"/>
      <c r="I93" s="94"/>
      <c r="J93" s="94"/>
      <c r="K93" s="14"/>
      <c r="L93" s="11"/>
      <c r="M93" s="11"/>
      <c r="N93" s="11"/>
      <c r="O93" s="11"/>
      <c r="P93" s="11"/>
      <c r="Q93" s="11"/>
      <c r="R93" s="11"/>
      <c r="S93" s="11"/>
      <c r="T93" s="11"/>
      <c r="U93" s="11"/>
      <c r="V93" s="11"/>
      <c r="W93" s="11"/>
      <c r="X93" s="11"/>
      <c r="Y93" s="11"/>
      <c r="Z93" s="11"/>
      <c r="AA93" s="11"/>
      <c r="AB93" s="11"/>
      <c r="AC93" s="11"/>
      <c r="AD93" s="11"/>
      <c r="AE93" s="96"/>
      <c r="AF93" s="96"/>
      <c r="AG93" s="50"/>
      <c r="AH93" s="94"/>
      <c r="AI93" s="12"/>
      <c r="AJ93" s="99"/>
      <c r="AK93" s="28"/>
      <c r="AL93" s="28"/>
      <c r="AM93" s="28"/>
      <c r="AN93" s="28"/>
      <c r="AO93" s="28"/>
    </row>
    <row r="94" spans="1:41" ht="26.25" hidden="1" customHeight="1" x14ac:dyDescent="0.2">
      <c r="A94" s="116"/>
      <c r="B94" s="100">
        <v>11</v>
      </c>
      <c r="C94" s="101"/>
      <c r="D94" s="102"/>
      <c r="E94" s="13"/>
      <c r="F94" s="13"/>
      <c r="G94" s="103"/>
      <c r="H94" s="103"/>
      <c r="I94" s="94">
        <f>+G94*H94</f>
        <v>0</v>
      </c>
      <c r="J94" s="94" t="e">
        <f>VLOOKUP(I94,[1]TABLAS!$E$4:$F$13,2,FALSE)</f>
        <v>#N/A</v>
      </c>
      <c r="K94" s="14"/>
      <c r="L94" s="11"/>
      <c r="M94" s="11"/>
      <c r="N94" s="11"/>
      <c r="O94" s="11"/>
      <c r="P94" s="11"/>
      <c r="Q94" s="11"/>
      <c r="R94" s="11"/>
      <c r="S94" s="11"/>
      <c r="T94" s="11"/>
      <c r="U94" s="11"/>
      <c r="V94" s="11"/>
      <c r="W94" s="11"/>
      <c r="X94" s="11"/>
      <c r="Y94" s="11"/>
      <c r="Z94" s="11"/>
      <c r="AA94" s="11"/>
      <c r="AB94" s="11"/>
      <c r="AC94" s="11"/>
      <c r="AD94" s="11"/>
      <c r="AE94" s="95" t="e">
        <f>IF(#REF!="","",IF(AND(#REF!&lt;G94,G94&gt;2),G94-#REF!,IF(AND(OR(#REF!=2,#REF!=1),G94=2),G94-1,G94)))</f>
        <v>#REF!</v>
      </c>
      <c r="AF94" s="95" t="e">
        <f>IF(#REF!="","",IF(#REF!&lt;H94,H94-#REF!,H94))</f>
        <v>#REF!</v>
      </c>
      <c r="AG94" s="49"/>
      <c r="AH94" s="94" t="e">
        <f>VLOOKUP(#REF!,[1]TABLAS!$E$4:$F$13,2,FALSE)</f>
        <v>#REF!</v>
      </c>
      <c r="AI94" s="12"/>
      <c r="AJ94" s="97"/>
      <c r="AK94" s="28"/>
      <c r="AL94" s="28"/>
      <c r="AM94" s="28"/>
      <c r="AN94" s="28"/>
      <c r="AO94" s="28"/>
    </row>
    <row r="95" spans="1:41" ht="26.25" hidden="1" customHeight="1" x14ac:dyDescent="0.2">
      <c r="A95" s="116"/>
      <c r="B95" s="100"/>
      <c r="C95" s="101"/>
      <c r="D95" s="102"/>
      <c r="E95" s="13"/>
      <c r="F95" s="13"/>
      <c r="G95" s="103"/>
      <c r="H95" s="103"/>
      <c r="I95" s="94"/>
      <c r="J95" s="94"/>
      <c r="K95" s="14"/>
      <c r="L95" s="11"/>
      <c r="M95" s="11"/>
      <c r="N95" s="11"/>
      <c r="O95" s="11"/>
      <c r="P95" s="11"/>
      <c r="Q95" s="11"/>
      <c r="R95" s="11"/>
      <c r="S95" s="11"/>
      <c r="T95" s="11"/>
      <c r="U95" s="11"/>
      <c r="V95" s="11"/>
      <c r="W95" s="11"/>
      <c r="X95" s="11"/>
      <c r="Y95" s="11"/>
      <c r="Z95" s="11"/>
      <c r="AA95" s="11"/>
      <c r="AB95" s="11"/>
      <c r="AC95" s="11"/>
      <c r="AD95" s="11"/>
      <c r="AE95" s="96"/>
      <c r="AF95" s="96"/>
      <c r="AG95" s="50"/>
      <c r="AH95" s="94"/>
      <c r="AI95" s="12"/>
      <c r="AJ95" s="98"/>
      <c r="AK95" s="28"/>
      <c r="AL95" s="28"/>
      <c r="AM95" s="28"/>
      <c r="AN95" s="28"/>
      <c r="AO95" s="28"/>
    </row>
    <row r="96" spans="1:41" ht="26.25" hidden="1" customHeight="1" x14ac:dyDescent="0.2">
      <c r="A96" s="116"/>
      <c r="B96" s="100"/>
      <c r="C96" s="101"/>
      <c r="D96" s="102"/>
      <c r="E96" s="13"/>
      <c r="F96" s="13"/>
      <c r="G96" s="103"/>
      <c r="H96" s="103"/>
      <c r="I96" s="94"/>
      <c r="J96" s="94"/>
      <c r="K96" s="14"/>
      <c r="L96" s="11"/>
      <c r="M96" s="11"/>
      <c r="N96" s="11"/>
      <c r="O96" s="11"/>
      <c r="P96" s="11"/>
      <c r="Q96" s="11"/>
      <c r="R96" s="11"/>
      <c r="S96" s="11"/>
      <c r="T96" s="11"/>
      <c r="U96" s="11"/>
      <c r="V96" s="11"/>
      <c r="W96" s="11"/>
      <c r="X96" s="11"/>
      <c r="Y96" s="11"/>
      <c r="Z96" s="11"/>
      <c r="AA96" s="11"/>
      <c r="AB96" s="11"/>
      <c r="AC96" s="11"/>
      <c r="AD96" s="11"/>
      <c r="AE96" s="96"/>
      <c r="AF96" s="96"/>
      <c r="AG96" s="50"/>
      <c r="AH96" s="94"/>
      <c r="AI96" s="12"/>
      <c r="AJ96" s="98"/>
      <c r="AK96" s="28"/>
      <c r="AL96" s="28"/>
      <c r="AM96" s="28"/>
      <c r="AN96" s="28"/>
      <c r="AO96" s="28"/>
    </row>
    <row r="97" spans="1:41" ht="26.25" hidden="1" customHeight="1" x14ac:dyDescent="0.2">
      <c r="A97" s="116"/>
      <c r="B97" s="100"/>
      <c r="C97" s="101"/>
      <c r="D97" s="102"/>
      <c r="E97" s="13"/>
      <c r="F97" s="13"/>
      <c r="G97" s="103"/>
      <c r="H97" s="103"/>
      <c r="I97" s="94"/>
      <c r="J97" s="94"/>
      <c r="K97" s="14"/>
      <c r="L97" s="11"/>
      <c r="M97" s="11"/>
      <c r="N97" s="11"/>
      <c r="O97" s="11"/>
      <c r="P97" s="11"/>
      <c r="Q97" s="11"/>
      <c r="R97" s="11"/>
      <c r="S97" s="11"/>
      <c r="T97" s="11"/>
      <c r="U97" s="11"/>
      <c r="V97" s="11"/>
      <c r="W97" s="11"/>
      <c r="X97" s="11"/>
      <c r="Y97" s="11"/>
      <c r="Z97" s="11"/>
      <c r="AA97" s="11"/>
      <c r="AB97" s="11"/>
      <c r="AC97" s="11"/>
      <c r="AD97" s="11"/>
      <c r="AE97" s="96"/>
      <c r="AF97" s="96"/>
      <c r="AG97" s="50"/>
      <c r="AH97" s="94"/>
      <c r="AI97" s="12"/>
      <c r="AJ97" s="98"/>
      <c r="AK97" s="28"/>
      <c r="AL97" s="28"/>
      <c r="AM97" s="28"/>
      <c r="AN97" s="28"/>
      <c r="AO97" s="28"/>
    </row>
    <row r="98" spans="1:41" ht="26.25" hidden="1" customHeight="1" x14ac:dyDescent="0.2">
      <c r="A98" s="116"/>
      <c r="B98" s="100"/>
      <c r="C98" s="101"/>
      <c r="D98" s="102"/>
      <c r="E98" s="13"/>
      <c r="F98" s="13"/>
      <c r="G98" s="103"/>
      <c r="H98" s="103"/>
      <c r="I98" s="94"/>
      <c r="J98" s="94"/>
      <c r="K98" s="14"/>
      <c r="L98" s="11"/>
      <c r="M98" s="11"/>
      <c r="N98" s="11"/>
      <c r="O98" s="11"/>
      <c r="P98" s="11"/>
      <c r="Q98" s="11"/>
      <c r="R98" s="11"/>
      <c r="S98" s="11"/>
      <c r="T98" s="11"/>
      <c r="U98" s="11"/>
      <c r="V98" s="11"/>
      <c r="W98" s="11"/>
      <c r="X98" s="11"/>
      <c r="Y98" s="11"/>
      <c r="Z98" s="11"/>
      <c r="AA98" s="11"/>
      <c r="AB98" s="11"/>
      <c r="AC98" s="11"/>
      <c r="AD98" s="11"/>
      <c r="AE98" s="96"/>
      <c r="AF98" s="96"/>
      <c r="AG98" s="50"/>
      <c r="AH98" s="94"/>
      <c r="AI98" s="12"/>
      <c r="AJ98" s="98"/>
      <c r="AK98" s="28"/>
      <c r="AL98" s="28"/>
      <c r="AM98" s="28"/>
      <c r="AN98" s="28"/>
      <c r="AO98" s="28"/>
    </row>
    <row r="99" spans="1:41" ht="26.25" hidden="1" customHeight="1" x14ac:dyDescent="0.2">
      <c r="A99" s="116"/>
      <c r="B99" s="100"/>
      <c r="C99" s="101"/>
      <c r="D99" s="102"/>
      <c r="E99" s="13"/>
      <c r="F99" s="13"/>
      <c r="G99" s="103"/>
      <c r="H99" s="103"/>
      <c r="I99" s="94"/>
      <c r="J99" s="94"/>
      <c r="K99" s="14"/>
      <c r="L99" s="11"/>
      <c r="M99" s="11"/>
      <c r="N99" s="11"/>
      <c r="O99" s="11"/>
      <c r="P99" s="11"/>
      <c r="Q99" s="11"/>
      <c r="R99" s="11"/>
      <c r="S99" s="11"/>
      <c r="T99" s="11"/>
      <c r="U99" s="11"/>
      <c r="V99" s="11"/>
      <c r="W99" s="11"/>
      <c r="X99" s="11"/>
      <c r="Y99" s="11"/>
      <c r="Z99" s="11"/>
      <c r="AA99" s="11"/>
      <c r="AB99" s="11"/>
      <c r="AC99" s="11"/>
      <c r="AD99" s="11"/>
      <c r="AE99" s="96"/>
      <c r="AF99" s="96"/>
      <c r="AG99" s="50"/>
      <c r="AH99" s="94"/>
      <c r="AI99" s="12"/>
      <c r="AJ99" s="98"/>
      <c r="AK99" s="28"/>
      <c r="AL99" s="28"/>
      <c r="AM99" s="28"/>
      <c r="AN99" s="28"/>
      <c r="AO99" s="28"/>
    </row>
    <row r="100" spans="1:41" ht="26.25" hidden="1" customHeight="1" x14ac:dyDescent="0.2">
      <c r="A100" s="116"/>
      <c r="B100" s="100"/>
      <c r="C100" s="101"/>
      <c r="D100" s="102"/>
      <c r="E100" s="13"/>
      <c r="F100" s="13"/>
      <c r="G100" s="103"/>
      <c r="H100" s="103"/>
      <c r="I100" s="94"/>
      <c r="J100" s="94"/>
      <c r="K100" s="14"/>
      <c r="L100" s="11"/>
      <c r="M100" s="11"/>
      <c r="N100" s="11"/>
      <c r="O100" s="11"/>
      <c r="P100" s="11"/>
      <c r="Q100" s="11"/>
      <c r="R100" s="11"/>
      <c r="S100" s="11"/>
      <c r="T100" s="11"/>
      <c r="U100" s="11"/>
      <c r="V100" s="11"/>
      <c r="W100" s="11"/>
      <c r="X100" s="11"/>
      <c r="Y100" s="11"/>
      <c r="Z100" s="11"/>
      <c r="AA100" s="11"/>
      <c r="AB100" s="11"/>
      <c r="AC100" s="11"/>
      <c r="AD100" s="11"/>
      <c r="AE100" s="96"/>
      <c r="AF100" s="96"/>
      <c r="AG100" s="50"/>
      <c r="AH100" s="94"/>
      <c r="AI100" s="12"/>
      <c r="AJ100" s="98"/>
      <c r="AK100" s="28"/>
      <c r="AL100" s="28"/>
      <c r="AM100" s="28"/>
      <c r="AN100" s="28"/>
      <c r="AO100" s="28"/>
    </row>
    <row r="101" spans="1:41" ht="26.25" hidden="1" customHeight="1" x14ac:dyDescent="0.2">
      <c r="A101" s="116"/>
      <c r="B101" s="100"/>
      <c r="C101" s="101"/>
      <c r="D101" s="102"/>
      <c r="E101" s="13"/>
      <c r="F101" s="13"/>
      <c r="G101" s="103"/>
      <c r="H101" s="103"/>
      <c r="I101" s="94"/>
      <c r="J101" s="94"/>
      <c r="K101" s="14"/>
      <c r="L101" s="11"/>
      <c r="M101" s="11"/>
      <c r="N101" s="11"/>
      <c r="O101" s="11"/>
      <c r="P101" s="11"/>
      <c r="Q101" s="11"/>
      <c r="R101" s="11"/>
      <c r="S101" s="11"/>
      <c r="T101" s="11"/>
      <c r="U101" s="11"/>
      <c r="V101" s="11"/>
      <c r="W101" s="11"/>
      <c r="X101" s="11"/>
      <c r="Y101" s="11"/>
      <c r="Z101" s="11"/>
      <c r="AA101" s="11"/>
      <c r="AB101" s="11"/>
      <c r="AC101" s="11"/>
      <c r="AD101" s="11"/>
      <c r="AE101" s="96"/>
      <c r="AF101" s="96"/>
      <c r="AG101" s="50"/>
      <c r="AH101" s="94"/>
      <c r="AI101" s="12"/>
      <c r="AJ101" s="98"/>
      <c r="AK101" s="28"/>
      <c r="AL101" s="28"/>
      <c r="AM101" s="28"/>
      <c r="AN101" s="28"/>
      <c r="AO101" s="28"/>
    </row>
    <row r="102" spans="1:41" ht="26.25" hidden="1" customHeight="1" x14ac:dyDescent="0.2">
      <c r="A102" s="116"/>
      <c r="B102" s="100"/>
      <c r="C102" s="101"/>
      <c r="D102" s="102"/>
      <c r="E102" s="13"/>
      <c r="F102" s="13"/>
      <c r="G102" s="103"/>
      <c r="H102" s="103"/>
      <c r="I102" s="94"/>
      <c r="J102" s="94"/>
      <c r="K102" s="14"/>
      <c r="L102" s="11"/>
      <c r="M102" s="11"/>
      <c r="N102" s="11"/>
      <c r="O102" s="11"/>
      <c r="P102" s="11"/>
      <c r="Q102" s="11"/>
      <c r="R102" s="11"/>
      <c r="S102" s="11"/>
      <c r="T102" s="11"/>
      <c r="U102" s="11"/>
      <c r="V102" s="11"/>
      <c r="W102" s="11"/>
      <c r="X102" s="11"/>
      <c r="Y102" s="11"/>
      <c r="Z102" s="11"/>
      <c r="AA102" s="11"/>
      <c r="AB102" s="11"/>
      <c r="AC102" s="11"/>
      <c r="AD102" s="11"/>
      <c r="AE102" s="96"/>
      <c r="AF102" s="96"/>
      <c r="AG102" s="50"/>
      <c r="AH102" s="94"/>
      <c r="AI102" s="12"/>
      <c r="AJ102" s="98"/>
      <c r="AK102" s="28"/>
      <c r="AL102" s="28"/>
      <c r="AM102" s="28"/>
      <c r="AN102" s="28"/>
      <c r="AO102" s="28"/>
    </row>
    <row r="103" spans="1:41" ht="26.25" hidden="1" customHeight="1" x14ac:dyDescent="0.2">
      <c r="A103" s="116"/>
      <c r="B103" s="100"/>
      <c r="C103" s="101"/>
      <c r="D103" s="102"/>
      <c r="E103" s="13"/>
      <c r="F103" s="13"/>
      <c r="G103" s="103"/>
      <c r="H103" s="103"/>
      <c r="I103" s="94"/>
      <c r="J103" s="94"/>
      <c r="K103" s="14"/>
      <c r="L103" s="11"/>
      <c r="M103" s="11"/>
      <c r="N103" s="11"/>
      <c r="O103" s="11"/>
      <c r="P103" s="11"/>
      <c r="Q103" s="11"/>
      <c r="R103" s="11"/>
      <c r="S103" s="11"/>
      <c r="T103" s="11"/>
      <c r="U103" s="11"/>
      <c r="V103" s="11"/>
      <c r="W103" s="11"/>
      <c r="X103" s="11"/>
      <c r="Y103" s="11"/>
      <c r="Z103" s="11"/>
      <c r="AA103" s="11"/>
      <c r="AB103" s="11"/>
      <c r="AC103" s="11"/>
      <c r="AD103" s="11"/>
      <c r="AE103" s="96"/>
      <c r="AF103" s="96"/>
      <c r="AG103" s="50"/>
      <c r="AH103" s="94"/>
      <c r="AI103" s="12"/>
      <c r="AJ103" s="99"/>
      <c r="AK103" s="28"/>
      <c r="AL103" s="28"/>
      <c r="AM103" s="28"/>
      <c r="AN103" s="28"/>
      <c r="AO103" s="28"/>
    </row>
    <row r="104" spans="1:41" ht="26.25" hidden="1" customHeight="1" x14ac:dyDescent="0.2">
      <c r="A104" s="116"/>
      <c r="B104" s="100">
        <v>12</v>
      </c>
      <c r="C104" s="101"/>
      <c r="D104" s="102"/>
      <c r="E104" s="13"/>
      <c r="F104" s="13"/>
      <c r="G104" s="103"/>
      <c r="H104" s="103"/>
      <c r="I104" s="94">
        <f>+G104*H104</f>
        <v>0</v>
      </c>
      <c r="J104" s="94" t="e">
        <f>VLOOKUP(I104,[1]TABLAS!$E$4:$F$13,2,FALSE)</f>
        <v>#N/A</v>
      </c>
      <c r="K104" s="14"/>
      <c r="L104" s="11"/>
      <c r="M104" s="11"/>
      <c r="N104" s="11"/>
      <c r="O104" s="11"/>
      <c r="P104" s="11"/>
      <c r="Q104" s="11"/>
      <c r="R104" s="11"/>
      <c r="S104" s="11"/>
      <c r="T104" s="11"/>
      <c r="U104" s="11"/>
      <c r="V104" s="11"/>
      <c r="W104" s="11"/>
      <c r="X104" s="11"/>
      <c r="Y104" s="11"/>
      <c r="Z104" s="11"/>
      <c r="AA104" s="11"/>
      <c r="AB104" s="11"/>
      <c r="AC104" s="11"/>
      <c r="AD104" s="11"/>
      <c r="AE104" s="95" t="e">
        <f>IF(#REF!="","",IF(AND(#REF!&lt;G104,G104&gt;2),G104-#REF!,IF(AND(OR(#REF!=2,#REF!=1),G104=2),G104-1,G104)))</f>
        <v>#REF!</v>
      </c>
      <c r="AF104" s="95" t="e">
        <f>IF(#REF!="","",IF(#REF!&lt;H104,H104-#REF!,H104))</f>
        <v>#REF!</v>
      </c>
      <c r="AG104" s="49"/>
      <c r="AH104" s="94" t="e">
        <f>VLOOKUP(#REF!,[1]TABLAS!$E$4:$F$13,2,FALSE)</f>
        <v>#REF!</v>
      </c>
      <c r="AI104" s="12"/>
      <c r="AJ104" s="97"/>
      <c r="AK104" s="28"/>
      <c r="AL104" s="28"/>
      <c r="AM104" s="28"/>
      <c r="AN104" s="28"/>
      <c r="AO104" s="28"/>
    </row>
    <row r="105" spans="1:41" ht="26.25" hidden="1" customHeight="1" x14ac:dyDescent="0.2">
      <c r="A105" s="116"/>
      <c r="B105" s="100"/>
      <c r="C105" s="101"/>
      <c r="D105" s="102"/>
      <c r="E105" s="13"/>
      <c r="F105" s="13"/>
      <c r="G105" s="103"/>
      <c r="H105" s="103"/>
      <c r="I105" s="94"/>
      <c r="J105" s="94"/>
      <c r="K105" s="14"/>
      <c r="L105" s="11"/>
      <c r="M105" s="11"/>
      <c r="N105" s="11"/>
      <c r="O105" s="11"/>
      <c r="P105" s="11"/>
      <c r="Q105" s="11"/>
      <c r="R105" s="11"/>
      <c r="S105" s="11"/>
      <c r="T105" s="11"/>
      <c r="U105" s="11"/>
      <c r="V105" s="11"/>
      <c r="W105" s="11"/>
      <c r="X105" s="11"/>
      <c r="Y105" s="11"/>
      <c r="Z105" s="11"/>
      <c r="AA105" s="11"/>
      <c r="AB105" s="11"/>
      <c r="AC105" s="11"/>
      <c r="AD105" s="11"/>
      <c r="AE105" s="96"/>
      <c r="AF105" s="96"/>
      <c r="AG105" s="50"/>
      <c r="AH105" s="94"/>
      <c r="AI105" s="12"/>
      <c r="AJ105" s="98"/>
      <c r="AK105" s="28"/>
      <c r="AL105" s="28"/>
      <c r="AM105" s="28"/>
      <c r="AN105" s="28"/>
      <c r="AO105" s="28"/>
    </row>
    <row r="106" spans="1:41" ht="26.25" hidden="1" customHeight="1" x14ac:dyDescent="0.2">
      <c r="A106" s="116"/>
      <c r="B106" s="100"/>
      <c r="C106" s="101"/>
      <c r="D106" s="102"/>
      <c r="E106" s="13"/>
      <c r="F106" s="13"/>
      <c r="G106" s="103"/>
      <c r="H106" s="103"/>
      <c r="I106" s="94"/>
      <c r="J106" s="94"/>
      <c r="K106" s="14"/>
      <c r="L106" s="11"/>
      <c r="M106" s="11"/>
      <c r="N106" s="11"/>
      <c r="O106" s="11"/>
      <c r="P106" s="11"/>
      <c r="Q106" s="11"/>
      <c r="R106" s="11"/>
      <c r="S106" s="11"/>
      <c r="T106" s="11"/>
      <c r="U106" s="11"/>
      <c r="V106" s="11"/>
      <c r="W106" s="11"/>
      <c r="X106" s="11"/>
      <c r="Y106" s="11"/>
      <c r="Z106" s="11"/>
      <c r="AA106" s="11"/>
      <c r="AB106" s="11"/>
      <c r="AC106" s="11"/>
      <c r="AD106" s="11"/>
      <c r="AE106" s="96"/>
      <c r="AF106" s="96"/>
      <c r="AG106" s="50"/>
      <c r="AH106" s="94"/>
      <c r="AI106" s="12"/>
      <c r="AJ106" s="98"/>
      <c r="AK106" s="28"/>
      <c r="AL106" s="28"/>
      <c r="AM106" s="28"/>
      <c r="AN106" s="28"/>
      <c r="AO106" s="28"/>
    </row>
    <row r="107" spans="1:41" ht="26.25" hidden="1" customHeight="1" x14ac:dyDescent="0.2">
      <c r="A107" s="116"/>
      <c r="B107" s="100"/>
      <c r="C107" s="101"/>
      <c r="D107" s="102"/>
      <c r="E107" s="13"/>
      <c r="F107" s="13"/>
      <c r="G107" s="103"/>
      <c r="H107" s="103"/>
      <c r="I107" s="94"/>
      <c r="J107" s="94"/>
      <c r="K107" s="14"/>
      <c r="L107" s="11"/>
      <c r="M107" s="11"/>
      <c r="N107" s="11"/>
      <c r="O107" s="11"/>
      <c r="P107" s="11"/>
      <c r="Q107" s="11"/>
      <c r="R107" s="11"/>
      <c r="S107" s="11"/>
      <c r="T107" s="11"/>
      <c r="U107" s="11"/>
      <c r="V107" s="11"/>
      <c r="W107" s="11"/>
      <c r="X107" s="11"/>
      <c r="Y107" s="11"/>
      <c r="Z107" s="11"/>
      <c r="AA107" s="11"/>
      <c r="AB107" s="11"/>
      <c r="AC107" s="11"/>
      <c r="AD107" s="11"/>
      <c r="AE107" s="96"/>
      <c r="AF107" s="96"/>
      <c r="AG107" s="50"/>
      <c r="AH107" s="94"/>
      <c r="AI107" s="12"/>
      <c r="AJ107" s="98"/>
      <c r="AK107" s="28"/>
      <c r="AL107" s="28"/>
      <c r="AM107" s="28"/>
      <c r="AN107" s="28"/>
      <c r="AO107" s="28"/>
    </row>
    <row r="108" spans="1:41" ht="26.25" hidden="1" customHeight="1" x14ac:dyDescent="0.2">
      <c r="A108" s="116"/>
      <c r="B108" s="100"/>
      <c r="C108" s="101"/>
      <c r="D108" s="102"/>
      <c r="E108" s="13"/>
      <c r="F108" s="13"/>
      <c r="G108" s="103"/>
      <c r="H108" s="103"/>
      <c r="I108" s="94"/>
      <c r="J108" s="94"/>
      <c r="K108" s="14"/>
      <c r="L108" s="11"/>
      <c r="M108" s="11"/>
      <c r="N108" s="11"/>
      <c r="O108" s="11"/>
      <c r="P108" s="11"/>
      <c r="Q108" s="11"/>
      <c r="R108" s="11"/>
      <c r="S108" s="11"/>
      <c r="T108" s="11"/>
      <c r="U108" s="11"/>
      <c r="V108" s="11"/>
      <c r="W108" s="11"/>
      <c r="X108" s="11"/>
      <c r="Y108" s="11"/>
      <c r="Z108" s="11"/>
      <c r="AA108" s="11"/>
      <c r="AB108" s="11"/>
      <c r="AC108" s="11"/>
      <c r="AD108" s="11"/>
      <c r="AE108" s="96"/>
      <c r="AF108" s="96"/>
      <c r="AG108" s="50"/>
      <c r="AH108" s="94"/>
      <c r="AI108" s="12"/>
      <c r="AJ108" s="98"/>
      <c r="AK108" s="28"/>
      <c r="AL108" s="28"/>
      <c r="AM108" s="28"/>
      <c r="AN108" s="28"/>
      <c r="AO108" s="28"/>
    </row>
    <row r="109" spans="1:41" ht="26.25" hidden="1" customHeight="1" x14ac:dyDescent="0.2">
      <c r="A109" s="116"/>
      <c r="B109" s="100"/>
      <c r="C109" s="101"/>
      <c r="D109" s="102"/>
      <c r="E109" s="13"/>
      <c r="F109" s="13"/>
      <c r="G109" s="103"/>
      <c r="H109" s="103"/>
      <c r="I109" s="94"/>
      <c r="J109" s="94"/>
      <c r="K109" s="14"/>
      <c r="L109" s="11"/>
      <c r="M109" s="11"/>
      <c r="N109" s="11"/>
      <c r="O109" s="11"/>
      <c r="P109" s="11"/>
      <c r="Q109" s="11"/>
      <c r="R109" s="11"/>
      <c r="S109" s="11"/>
      <c r="T109" s="11"/>
      <c r="U109" s="11"/>
      <c r="V109" s="11"/>
      <c r="W109" s="11"/>
      <c r="X109" s="11"/>
      <c r="Y109" s="11"/>
      <c r="Z109" s="11"/>
      <c r="AA109" s="11"/>
      <c r="AB109" s="11"/>
      <c r="AC109" s="11"/>
      <c r="AD109" s="11"/>
      <c r="AE109" s="96"/>
      <c r="AF109" s="96"/>
      <c r="AG109" s="50"/>
      <c r="AH109" s="94"/>
      <c r="AI109" s="12"/>
      <c r="AJ109" s="98"/>
      <c r="AK109" s="28"/>
      <c r="AL109" s="28"/>
      <c r="AM109" s="28"/>
      <c r="AN109" s="28"/>
      <c r="AO109" s="28"/>
    </row>
    <row r="110" spans="1:41" ht="26.25" hidden="1" customHeight="1" x14ac:dyDescent="0.2">
      <c r="A110" s="116"/>
      <c r="B110" s="100"/>
      <c r="C110" s="101"/>
      <c r="D110" s="102"/>
      <c r="E110" s="13"/>
      <c r="F110" s="13"/>
      <c r="G110" s="103"/>
      <c r="H110" s="103"/>
      <c r="I110" s="94"/>
      <c r="J110" s="94"/>
      <c r="K110" s="14"/>
      <c r="L110" s="11"/>
      <c r="M110" s="11"/>
      <c r="N110" s="11"/>
      <c r="O110" s="11"/>
      <c r="P110" s="11"/>
      <c r="Q110" s="11"/>
      <c r="R110" s="11"/>
      <c r="S110" s="11"/>
      <c r="T110" s="11"/>
      <c r="U110" s="11"/>
      <c r="V110" s="11"/>
      <c r="W110" s="11"/>
      <c r="X110" s="11"/>
      <c r="Y110" s="11"/>
      <c r="Z110" s="11"/>
      <c r="AA110" s="11"/>
      <c r="AB110" s="11"/>
      <c r="AC110" s="11"/>
      <c r="AD110" s="11"/>
      <c r="AE110" s="96"/>
      <c r="AF110" s="96"/>
      <c r="AG110" s="50"/>
      <c r="AH110" s="94"/>
      <c r="AI110" s="12"/>
      <c r="AJ110" s="98"/>
      <c r="AK110" s="28"/>
      <c r="AL110" s="28"/>
      <c r="AM110" s="28"/>
      <c r="AN110" s="28"/>
      <c r="AO110" s="28"/>
    </row>
    <row r="111" spans="1:41" ht="26.25" hidden="1" customHeight="1" x14ac:dyDescent="0.2">
      <c r="A111" s="116"/>
      <c r="B111" s="100"/>
      <c r="C111" s="101"/>
      <c r="D111" s="102"/>
      <c r="E111" s="13"/>
      <c r="F111" s="13"/>
      <c r="G111" s="103"/>
      <c r="H111" s="103"/>
      <c r="I111" s="94"/>
      <c r="J111" s="94"/>
      <c r="K111" s="14"/>
      <c r="L111" s="11"/>
      <c r="M111" s="11"/>
      <c r="N111" s="11"/>
      <c r="O111" s="11"/>
      <c r="P111" s="11"/>
      <c r="Q111" s="11"/>
      <c r="R111" s="11"/>
      <c r="S111" s="11"/>
      <c r="T111" s="11"/>
      <c r="U111" s="11"/>
      <c r="V111" s="11"/>
      <c r="W111" s="11"/>
      <c r="X111" s="11"/>
      <c r="Y111" s="11"/>
      <c r="Z111" s="11"/>
      <c r="AA111" s="11"/>
      <c r="AB111" s="11"/>
      <c r="AC111" s="11"/>
      <c r="AD111" s="11"/>
      <c r="AE111" s="96"/>
      <c r="AF111" s="96"/>
      <c r="AG111" s="50"/>
      <c r="AH111" s="94"/>
      <c r="AI111" s="12"/>
      <c r="AJ111" s="98"/>
      <c r="AK111" s="28"/>
      <c r="AL111" s="28"/>
      <c r="AM111" s="28"/>
      <c r="AN111" s="28"/>
      <c r="AO111" s="28"/>
    </row>
    <row r="112" spans="1:41" ht="26.25" hidden="1" customHeight="1" x14ac:dyDescent="0.2">
      <c r="A112" s="116"/>
      <c r="B112" s="100"/>
      <c r="C112" s="101"/>
      <c r="D112" s="102"/>
      <c r="E112" s="13"/>
      <c r="F112" s="13"/>
      <c r="G112" s="103"/>
      <c r="H112" s="103"/>
      <c r="I112" s="94"/>
      <c r="J112" s="94"/>
      <c r="K112" s="14"/>
      <c r="L112" s="11"/>
      <c r="M112" s="11"/>
      <c r="N112" s="11"/>
      <c r="O112" s="11"/>
      <c r="P112" s="11"/>
      <c r="Q112" s="11"/>
      <c r="R112" s="11"/>
      <c r="S112" s="11"/>
      <c r="T112" s="11"/>
      <c r="U112" s="11"/>
      <c r="V112" s="11"/>
      <c r="W112" s="11"/>
      <c r="X112" s="11"/>
      <c r="Y112" s="11"/>
      <c r="Z112" s="11"/>
      <c r="AA112" s="11"/>
      <c r="AB112" s="11"/>
      <c r="AC112" s="11"/>
      <c r="AD112" s="11"/>
      <c r="AE112" s="96"/>
      <c r="AF112" s="96"/>
      <c r="AG112" s="50"/>
      <c r="AH112" s="94"/>
      <c r="AI112" s="12"/>
      <c r="AJ112" s="98"/>
      <c r="AK112" s="28"/>
      <c r="AL112" s="28"/>
      <c r="AM112" s="28"/>
      <c r="AN112" s="28"/>
      <c r="AO112" s="28"/>
    </row>
    <row r="113" spans="1:41" ht="26.25" hidden="1" customHeight="1" x14ac:dyDescent="0.2">
      <c r="A113" s="116"/>
      <c r="B113" s="100"/>
      <c r="C113" s="101"/>
      <c r="D113" s="102"/>
      <c r="E113" s="13"/>
      <c r="F113" s="13"/>
      <c r="G113" s="103"/>
      <c r="H113" s="103"/>
      <c r="I113" s="94"/>
      <c r="J113" s="94"/>
      <c r="K113" s="14"/>
      <c r="L113" s="11"/>
      <c r="M113" s="11"/>
      <c r="N113" s="11"/>
      <c r="O113" s="11"/>
      <c r="P113" s="11"/>
      <c r="Q113" s="11"/>
      <c r="R113" s="11"/>
      <c r="S113" s="11"/>
      <c r="T113" s="11"/>
      <c r="U113" s="11"/>
      <c r="V113" s="11"/>
      <c r="W113" s="11"/>
      <c r="X113" s="11"/>
      <c r="Y113" s="11"/>
      <c r="Z113" s="11"/>
      <c r="AA113" s="11"/>
      <c r="AB113" s="11"/>
      <c r="AC113" s="11"/>
      <c r="AD113" s="11"/>
      <c r="AE113" s="96"/>
      <c r="AF113" s="96"/>
      <c r="AG113" s="50"/>
      <c r="AH113" s="94"/>
      <c r="AI113" s="12"/>
      <c r="AJ113" s="99"/>
      <c r="AK113" s="28"/>
      <c r="AL113" s="28"/>
      <c r="AM113" s="28"/>
      <c r="AN113" s="28"/>
      <c r="AO113" s="28"/>
    </row>
    <row r="114" spans="1:41" ht="26.25" hidden="1" customHeight="1" x14ac:dyDescent="0.2">
      <c r="A114" s="116"/>
      <c r="B114" s="100">
        <v>13</v>
      </c>
      <c r="C114" s="101"/>
      <c r="D114" s="102"/>
      <c r="E114" s="13"/>
      <c r="F114" s="13"/>
      <c r="G114" s="103"/>
      <c r="H114" s="103"/>
      <c r="I114" s="94">
        <f>+G114*H114</f>
        <v>0</v>
      </c>
      <c r="J114" s="94" t="e">
        <f>VLOOKUP(I114,[1]TABLAS!$E$4:$F$13,2,FALSE)</f>
        <v>#N/A</v>
      </c>
      <c r="K114" s="14"/>
      <c r="L114" s="11"/>
      <c r="M114" s="11"/>
      <c r="N114" s="11"/>
      <c r="O114" s="11"/>
      <c r="P114" s="11"/>
      <c r="Q114" s="11"/>
      <c r="R114" s="11"/>
      <c r="S114" s="11"/>
      <c r="T114" s="11"/>
      <c r="U114" s="11"/>
      <c r="V114" s="11"/>
      <c r="W114" s="11"/>
      <c r="X114" s="11"/>
      <c r="Y114" s="11"/>
      <c r="Z114" s="11"/>
      <c r="AA114" s="11"/>
      <c r="AB114" s="11"/>
      <c r="AC114" s="11"/>
      <c r="AD114" s="11"/>
      <c r="AE114" s="95" t="e">
        <f>IF(#REF!="","",IF(AND(#REF!&lt;G114,G114&gt;2),G114-#REF!,IF(AND(OR(#REF!=2,#REF!=1),G114=2),G114-1,G114)))</f>
        <v>#REF!</v>
      </c>
      <c r="AF114" s="95" t="e">
        <f>IF(#REF!="","",IF(#REF!&lt;H114,H114-#REF!,H114))</f>
        <v>#REF!</v>
      </c>
      <c r="AG114" s="49"/>
      <c r="AH114" s="94" t="e">
        <f>VLOOKUP(#REF!,[1]TABLAS!$E$4:$F$13,2,FALSE)</f>
        <v>#REF!</v>
      </c>
      <c r="AI114" s="12"/>
      <c r="AJ114" s="97"/>
      <c r="AK114" s="28"/>
      <c r="AL114" s="28"/>
      <c r="AM114" s="28"/>
      <c r="AN114" s="28"/>
      <c r="AO114" s="28"/>
    </row>
    <row r="115" spans="1:41" ht="26.25" hidden="1" customHeight="1" x14ac:dyDescent="0.2">
      <c r="A115" s="116"/>
      <c r="B115" s="100"/>
      <c r="C115" s="101"/>
      <c r="D115" s="102"/>
      <c r="E115" s="13"/>
      <c r="F115" s="13"/>
      <c r="G115" s="103"/>
      <c r="H115" s="103"/>
      <c r="I115" s="94"/>
      <c r="J115" s="94"/>
      <c r="K115" s="14"/>
      <c r="L115" s="11"/>
      <c r="M115" s="11"/>
      <c r="N115" s="11"/>
      <c r="O115" s="11"/>
      <c r="P115" s="11"/>
      <c r="Q115" s="11"/>
      <c r="R115" s="11"/>
      <c r="S115" s="11"/>
      <c r="T115" s="11"/>
      <c r="U115" s="11"/>
      <c r="V115" s="11"/>
      <c r="W115" s="11"/>
      <c r="X115" s="11"/>
      <c r="Y115" s="11"/>
      <c r="Z115" s="11"/>
      <c r="AA115" s="11"/>
      <c r="AB115" s="11"/>
      <c r="AC115" s="11"/>
      <c r="AD115" s="11"/>
      <c r="AE115" s="96"/>
      <c r="AF115" s="96"/>
      <c r="AG115" s="50"/>
      <c r="AH115" s="94"/>
      <c r="AI115" s="12"/>
      <c r="AJ115" s="98"/>
      <c r="AK115" s="28"/>
      <c r="AL115" s="28"/>
      <c r="AM115" s="28"/>
      <c r="AN115" s="28"/>
      <c r="AO115" s="28"/>
    </row>
    <row r="116" spans="1:41" ht="26.25" hidden="1" customHeight="1" x14ac:dyDescent="0.2">
      <c r="A116" s="116"/>
      <c r="B116" s="100"/>
      <c r="C116" s="101"/>
      <c r="D116" s="102"/>
      <c r="E116" s="13"/>
      <c r="F116" s="13"/>
      <c r="G116" s="103"/>
      <c r="H116" s="103"/>
      <c r="I116" s="94"/>
      <c r="J116" s="94"/>
      <c r="K116" s="14"/>
      <c r="L116" s="11"/>
      <c r="M116" s="11"/>
      <c r="N116" s="11"/>
      <c r="O116" s="11"/>
      <c r="P116" s="11"/>
      <c r="Q116" s="11"/>
      <c r="R116" s="11"/>
      <c r="S116" s="11"/>
      <c r="T116" s="11"/>
      <c r="U116" s="11"/>
      <c r="V116" s="11"/>
      <c r="W116" s="11"/>
      <c r="X116" s="11"/>
      <c r="Y116" s="11"/>
      <c r="Z116" s="11"/>
      <c r="AA116" s="11"/>
      <c r="AB116" s="11"/>
      <c r="AC116" s="11"/>
      <c r="AD116" s="11"/>
      <c r="AE116" s="96"/>
      <c r="AF116" s="96"/>
      <c r="AG116" s="50"/>
      <c r="AH116" s="94"/>
      <c r="AI116" s="12"/>
      <c r="AJ116" s="98"/>
      <c r="AK116" s="28"/>
      <c r="AL116" s="28"/>
      <c r="AM116" s="28"/>
      <c r="AN116" s="28"/>
      <c r="AO116" s="28"/>
    </row>
    <row r="117" spans="1:41" ht="26.25" hidden="1" customHeight="1" x14ac:dyDescent="0.2">
      <c r="A117" s="116"/>
      <c r="B117" s="100"/>
      <c r="C117" s="101"/>
      <c r="D117" s="102"/>
      <c r="E117" s="13"/>
      <c r="F117" s="13"/>
      <c r="G117" s="103"/>
      <c r="H117" s="103"/>
      <c r="I117" s="94"/>
      <c r="J117" s="94"/>
      <c r="K117" s="14"/>
      <c r="L117" s="11"/>
      <c r="M117" s="11"/>
      <c r="N117" s="11"/>
      <c r="O117" s="11"/>
      <c r="P117" s="11"/>
      <c r="Q117" s="11"/>
      <c r="R117" s="11"/>
      <c r="S117" s="11"/>
      <c r="T117" s="11"/>
      <c r="U117" s="11"/>
      <c r="V117" s="11"/>
      <c r="W117" s="11"/>
      <c r="X117" s="11"/>
      <c r="Y117" s="11"/>
      <c r="Z117" s="11"/>
      <c r="AA117" s="11"/>
      <c r="AB117" s="11"/>
      <c r="AC117" s="11"/>
      <c r="AD117" s="11"/>
      <c r="AE117" s="96"/>
      <c r="AF117" s="96"/>
      <c r="AG117" s="50"/>
      <c r="AH117" s="94"/>
      <c r="AI117" s="12"/>
      <c r="AJ117" s="98"/>
      <c r="AK117" s="28"/>
      <c r="AL117" s="28"/>
      <c r="AM117" s="28"/>
      <c r="AN117" s="28"/>
      <c r="AO117" s="28"/>
    </row>
    <row r="118" spans="1:41" ht="26.25" hidden="1" customHeight="1" x14ac:dyDescent="0.2">
      <c r="A118" s="116"/>
      <c r="B118" s="100"/>
      <c r="C118" s="101"/>
      <c r="D118" s="102"/>
      <c r="E118" s="13"/>
      <c r="F118" s="13"/>
      <c r="G118" s="103"/>
      <c r="H118" s="103"/>
      <c r="I118" s="94"/>
      <c r="J118" s="94"/>
      <c r="K118" s="14"/>
      <c r="L118" s="11"/>
      <c r="M118" s="11"/>
      <c r="N118" s="11"/>
      <c r="O118" s="11"/>
      <c r="P118" s="11"/>
      <c r="Q118" s="11"/>
      <c r="R118" s="11"/>
      <c r="S118" s="11"/>
      <c r="T118" s="11"/>
      <c r="U118" s="11"/>
      <c r="V118" s="11"/>
      <c r="W118" s="11"/>
      <c r="X118" s="11"/>
      <c r="Y118" s="11"/>
      <c r="Z118" s="11"/>
      <c r="AA118" s="11"/>
      <c r="AB118" s="11"/>
      <c r="AC118" s="11"/>
      <c r="AD118" s="11"/>
      <c r="AE118" s="96"/>
      <c r="AF118" s="96"/>
      <c r="AG118" s="50"/>
      <c r="AH118" s="94"/>
      <c r="AI118" s="12"/>
      <c r="AJ118" s="98"/>
      <c r="AK118" s="28"/>
      <c r="AL118" s="28"/>
      <c r="AM118" s="28"/>
      <c r="AN118" s="28"/>
      <c r="AO118" s="28"/>
    </row>
    <row r="119" spans="1:41" ht="26.25" hidden="1" customHeight="1" x14ac:dyDescent="0.2">
      <c r="A119" s="116"/>
      <c r="B119" s="100"/>
      <c r="C119" s="101"/>
      <c r="D119" s="102"/>
      <c r="E119" s="13"/>
      <c r="F119" s="13"/>
      <c r="G119" s="103"/>
      <c r="H119" s="103"/>
      <c r="I119" s="94"/>
      <c r="J119" s="94"/>
      <c r="K119" s="14"/>
      <c r="L119" s="11"/>
      <c r="M119" s="11"/>
      <c r="N119" s="11"/>
      <c r="O119" s="11"/>
      <c r="P119" s="11"/>
      <c r="Q119" s="11"/>
      <c r="R119" s="11"/>
      <c r="S119" s="11"/>
      <c r="T119" s="11"/>
      <c r="U119" s="11"/>
      <c r="V119" s="11"/>
      <c r="W119" s="11"/>
      <c r="X119" s="11"/>
      <c r="Y119" s="11"/>
      <c r="Z119" s="11"/>
      <c r="AA119" s="11"/>
      <c r="AB119" s="11"/>
      <c r="AC119" s="11"/>
      <c r="AD119" s="11"/>
      <c r="AE119" s="96"/>
      <c r="AF119" s="96"/>
      <c r="AG119" s="50"/>
      <c r="AH119" s="94"/>
      <c r="AI119" s="12"/>
      <c r="AJ119" s="98"/>
      <c r="AK119" s="28"/>
      <c r="AL119" s="28"/>
      <c r="AM119" s="28"/>
      <c r="AN119" s="28"/>
      <c r="AO119" s="28"/>
    </row>
    <row r="120" spans="1:41" ht="26.25" hidden="1" customHeight="1" x14ac:dyDescent="0.2">
      <c r="A120" s="116"/>
      <c r="B120" s="100"/>
      <c r="C120" s="101"/>
      <c r="D120" s="102"/>
      <c r="E120" s="13"/>
      <c r="F120" s="13"/>
      <c r="G120" s="103"/>
      <c r="H120" s="103"/>
      <c r="I120" s="94"/>
      <c r="J120" s="94"/>
      <c r="K120" s="14"/>
      <c r="L120" s="11"/>
      <c r="M120" s="11"/>
      <c r="N120" s="11"/>
      <c r="O120" s="11"/>
      <c r="P120" s="11"/>
      <c r="Q120" s="11"/>
      <c r="R120" s="11"/>
      <c r="S120" s="11"/>
      <c r="T120" s="11"/>
      <c r="U120" s="11"/>
      <c r="V120" s="11"/>
      <c r="W120" s="11"/>
      <c r="X120" s="11"/>
      <c r="Y120" s="11"/>
      <c r="Z120" s="11"/>
      <c r="AA120" s="11"/>
      <c r="AB120" s="11"/>
      <c r="AC120" s="11"/>
      <c r="AD120" s="11"/>
      <c r="AE120" s="96"/>
      <c r="AF120" s="96"/>
      <c r="AG120" s="50"/>
      <c r="AH120" s="94"/>
      <c r="AI120" s="12"/>
      <c r="AJ120" s="98"/>
      <c r="AK120" s="28"/>
      <c r="AL120" s="28"/>
      <c r="AM120" s="28"/>
      <c r="AN120" s="28"/>
      <c r="AO120" s="28"/>
    </row>
    <row r="121" spans="1:41" ht="26.25" hidden="1" customHeight="1" x14ac:dyDescent="0.2">
      <c r="A121" s="116"/>
      <c r="B121" s="100"/>
      <c r="C121" s="101"/>
      <c r="D121" s="102"/>
      <c r="E121" s="13"/>
      <c r="F121" s="13"/>
      <c r="G121" s="103"/>
      <c r="H121" s="103"/>
      <c r="I121" s="94"/>
      <c r="J121" s="94"/>
      <c r="K121" s="14"/>
      <c r="L121" s="11"/>
      <c r="M121" s="11"/>
      <c r="N121" s="11"/>
      <c r="O121" s="11"/>
      <c r="P121" s="11"/>
      <c r="Q121" s="11"/>
      <c r="R121" s="11"/>
      <c r="S121" s="11"/>
      <c r="T121" s="11"/>
      <c r="U121" s="11"/>
      <c r="V121" s="11"/>
      <c r="W121" s="11"/>
      <c r="X121" s="11"/>
      <c r="Y121" s="11"/>
      <c r="Z121" s="11"/>
      <c r="AA121" s="11"/>
      <c r="AB121" s="11"/>
      <c r="AC121" s="11"/>
      <c r="AD121" s="11"/>
      <c r="AE121" s="96"/>
      <c r="AF121" s="96"/>
      <c r="AG121" s="50"/>
      <c r="AH121" s="94"/>
      <c r="AI121" s="12"/>
      <c r="AJ121" s="98"/>
      <c r="AK121" s="28"/>
      <c r="AL121" s="28"/>
      <c r="AM121" s="28"/>
      <c r="AN121" s="28"/>
      <c r="AO121" s="28"/>
    </row>
    <row r="122" spans="1:41" ht="26.25" hidden="1" customHeight="1" x14ac:dyDescent="0.2">
      <c r="A122" s="116"/>
      <c r="B122" s="100"/>
      <c r="C122" s="101"/>
      <c r="D122" s="102"/>
      <c r="E122" s="13"/>
      <c r="F122" s="13"/>
      <c r="G122" s="103"/>
      <c r="H122" s="103"/>
      <c r="I122" s="94"/>
      <c r="J122" s="94"/>
      <c r="K122" s="14"/>
      <c r="L122" s="11"/>
      <c r="M122" s="11"/>
      <c r="N122" s="11"/>
      <c r="O122" s="11"/>
      <c r="P122" s="11"/>
      <c r="Q122" s="11"/>
      <c r="R122" s="11"/>
      <c r="S122" s="11"/>
      <c r="T122" s="11"/>
      <c r="U122" s="11"/>
      <c r="V122" s="11"/>
      <c r="W122" s="11"/>
      <c r="X122" s="11"/>
      <c r="Y122" s="11"/>
      <c r="Z122" s="11"/>
      <c r="AA122" s="11"/>
      <c r="AB122" s="11"/>
      <c r="AC122" s="11"/>
      <c r="AD122" s="11"/>
      <c r="AE122" s="96"/>
      <c r="AF122" s="96"/>
      <c r="AG122" s="50"/>
      <c r="AH122" s="94"/>
      <c r="AI122" s="12"/>
      <c r="AJ122" s="98"/>
      <c r="AK122" s="28"/>
      <c r="AL122" s="28"/>
      <c r="AM122" s="28"/>
      <c r="AN122" s="28"/>
      <c r="AO122" s="28"/>
    </row>
    <row r="123" spans="1:41" ht="26.25" hidden="1" customHeight="1" x14ac:dyDescent="0.2">
      <c r="A123" s="116"/>
      <c r="B123" s="100"/>
      <c r="C123" s="101"/>
      <c r="D123" s="102"/>
      <c r="E123" s="13"/>
      <c r="F123" s="13"/>
      <c r="G123" s="103"/>
      <c r="H123" s="103"/>
      <c r="I123" s="94"/>
      <c r="J123" s="94"/>
      <c r="K123" s="14"/>
      <c r="L123" s="11"/>
      <c r="M123" s="11"/>
      <c r="N123" s="11"/>
      <c r="O123" s="11"/>
      <c r="P123" s="11"/>
      <c r="Q123" s="11"/>
      <c r="R123" s="11"/>
      <c r="S123" s="11"/>
      <c r="T123" s="11"/>
      <c r="U123" s="11"/>
      <c r="V123" s="11"/>
      <c r="W123" s="11"/>
      <c r="X123" s="11"/>
      <c r="Y123" s="11"/>
      <c r="Z123" s="11"/>
      <c r="AA123" s="11"/>
      <c r="AB123" s="11"/>
      <c r="AC123" s="11"/>
      <c r="AD123" s="11"/>
      <c r="AE123" s="96"/>
      <c r="AF123" s="96"/>
      <c r="AG123" s="50"/>
      <c r="AH123" s="94"/>
      <c r="AI123" s="12"/>
      <c r="AJ123" s="99"/>
      <c r="AK123" s="28"/>
      <c r="AL123" s="28"/>
      <c r="AM123" s="28"/>
      <c r="AN123" s="28"/>
      <c r="AO123" s="28"/>
    </row>
    <row r="124" spans="1:41" ht="26.25" hidden="1" customHeight="1" x14ac:dyDescent="0.2">
      <c r="A124" s="116"/>
      <c r="B124" s="100">
        <v>14</v>
      </c>
      <c r="C124" s="101"/>
      <c r="D124" s="102"/>
      <c r="E124" s="13"/>
      <c r="F124" s="13"/>
      <c r="G124" s="103"/>
      <c r="H124" s="103"/>
      <c r="I124" s="94">
        <f>+G124*H124</f>
        <v>0</v>
      </c>
      <c r="J124" s="94" t="e">
        <f>VLOOKUP(I124,[1]TABLAS!$E$4:$F$13,2,FALSE)</f>
        <v>#N/A</v>
      </c>
      <c r="K124" s="14"/>
      <c r="L124" s="11"/>
      <c r="M124" s="11"/>
      <c r="N124" s="11"/>
      <c r="O124" s="11"/>
      <c r="P124" s="11"/>
      <c r="Q124" s="11"/>
      <c r="R124" s="11"/>
      <c r="S124" s="11"/>
      <c r="T124" s="11"/>
      <c r="U124" s="11"/>
      <c r="V124" s="11"/>
      <c r="W124" s="11"/>
      <c r="X124" s="11"/>
      <c r="Y124" s="11"/>
      <c r="Z124" s="11"/>
      <c r="AA124" s="11"/>
      <c r="AB124" s="11"/>
      <c r="AC124" s="11"/>
      <c r="AD124" s="11"/>
      <c r="AE124" s="95" t="e">
        <f>IF(#REF!="","",IF(AND(#REF!&lt;G124,G124&gt;2),G124-#REF!,IF(AND(OR(#REF!=2,#REF!=1),G124=2),G124-1,G124)))</f>
        <v>#REF!</v>
      </c>
      <c r="AF124" s="95" t="e">
        <f>IF(#REF!="","",IF(#REF!&lt;H124,H124-#REF!,H124))</f>
        <v>#REF!</v>
      </c>
      <c r="AG124" s="49"/>
      <c r="AH124" s="94" t="e">
        <f>VLOOKUP(#REF!,[1]TABLAS!$E$4:$F$13,2,FALSE)</f>
        <v>#REF!</v>
      </c>
      <c r="AI124" s="12"/>
      <c r="AJ124" s="97"/>
      <c r="AK124" s="28"/>
      <c r="AL124" s="28"/>
      <c r="AM124" s="28"/>
      <c r="AN124" s="28"/>
      <c r="AO124" s="28"/>
    </row>
    <row r="125" spans="1:41" ht="26.25" hidden="1" customHeight="1" x14ac:dyDescent="0.2">
      <c r="A125" s="116"/>
      <c r="B125" s="100"/>
      <c r="C125" s="101"/>
      <c r="D125" s="102"/>
      <c r="E125" s="13"/>
      <c r="F125" s="13"/>
      <c r="G125" s="103"/>
      <c r="H125" s="103"/>
      <c r="I125" s="94"/>
      <c r="J125" s="94"/>
      <c r="K125" s="14"/>
      <c r="L125" s="11"/>
      <c r="M125" s="11"/>
      <c r="N125" s="11"/>
      <c r="O125" s="11"/>
      <c r="P125" s="11"/>
      <c r="Q125" s="11"/>
      <c r="R125" s="11"/>
      <c r="S125" s="11"/>
      <c r="T125" s="11"/>
      <c r="U125" s="11"/>
      <c r="V125" s="11"/>
      <c r="W125" s="11"/>
      <c r="X125" s="11"/>
      <c r="Y125" s="11"/>
      <c r="Z125" s="11"/>
      <c r="AA125" s="11"/>
      <c r="AB125" s="11"/>
      <c r="AC125" s="11"/>
      <c r="AD125" s="11"/>
      <c r="AE125" s="96"/>
      <c r="AF125" s="96"/>
      <c r="AG125" s="50"/>
      <c r="AH125" s="94"/>
      <c r="AI125" s="12"/>
      <c r="AJ125" s="98"/>
      <c r="AK125" s="28"/>
      <c r="AL125" s="28"/>
      <c r="AM125" s="28"/>
      <c r="AN125" s="28"/>
      <c r="AO125" s="28"/>
    </row>
    <row r="126" spans="1:41" ht="26.25" hidden="1" customHeight="1" x14ac:dyDescent="0.2">
      <c r="A126" s="116"/>
      <c r="B126" s="100"/>
      <c r="C126" s="101"/>
      <c r="D126" s="102"/>
      <c r="E126" s="13"/>
      <c r="F126" s="13"/>
      <c r="G126" s="103"/>
      <c r="H126" s="103"/>
      <c r="I126" s="94"/>
      <c r="J126" s="94"/>
      <c r="K126" s="14"/>
      <c r="L126" s="11"/>
      <c r="M126" s="11"/>
      <c r="N126" s="11"/>
      <c r="O126" s="11"/>
      <c r="P126" s="11"/>
      <c r="Q126" s="11"/>
      <c r="R126" s="11"/>
      <c r="S126" s="11"/>
      <c r="T126" s="11"/>
      <c r="U126" s="11"/>
      <c r="V126" s="11"/>
      <c r="W126" s="11"/>
      <c r="X126" s="11"/>
      <c r="Y126" s="11"/>
      <c r="Z126" s="11"/>
      <c r="AA126" s="11"/>
      <c r="AB126" s="11"/>
      <c r="AC126" s="11"/>
      <c r="AD126" s="11"/>
      <c r="AE126" s="96"/>
      <c r="AF126" s="96"/>
      <c r="AG126" s="50"/>
      <c r="AH126" s="94"/>
      <c r="AI126" s="12"/>
      <c r="AJ126" s="98"/>
      <c r="AK126" s="28"/>
      <c r="AL126" s="28"/>
      <c r="AM126" s="28"/>
      <c r="AN126" s="28"/>
      <c r="AO126" s="28"/>
    </row>
    <row r="127" spans="1:41" ht="26.25" hidden="1" customHeight="1" x14ac:dyDescent="0.2">
      <c r="A127" s="116"/>
      <c r="B127" s="100"/>
      <c r="C127" s="101"/>
      <c r="D127" s="102"/>
      <c r="E127" s="13"/>
      <c r="F127" s="13"/>
      <c r="G127" s="103"/>
      <c r="H127" s="103"/>
      <c r="I127" s="94"/>
      <c r="J127" s="94"/>
      <c r="K127" s="14"/>
      <c r="L127" s="11"/>
      <c r="M127" s="11"/>
      <c r="N127" s="11"/>
      <c r="O127" s="11"/>
      <c r="P127" s="11"/>
      <c r="Q127" s="11"/>
      <c r="R127" s="11"/>
      <c r="S127" s="11"/>
      <c r="T127" s="11"/>
      <c r="U127" s="11"/>
      <c r="V127" s="11"/>
      <c r="W127" s="11"/>
      <c r="X127" s="11"/>
      <c r="Y127" s="11"/>
      <c r="Z127" s="11"/>
      <c r="AA127" s="11"/>
      <c r="AB127" s="11"/>
      <c r="AC127" s="11"/>
      <c r="AD127" s="11"/>
      <c r="AE127" s="96"/>
      <c r="AF127" s="96"/>
      <c r="AG127" s="50"/>
      <c r="AH127" s="94"/>
      <c r="AI127" s="12"/>
      <c r="AJ127" s="98"/>
      <c r="AK127" s="28"/>
      <c r="AL127" s="28"/>
      <c r="AM127" s="28"/>
      <c r="AN127" s="28"/>
      <c r="AO127" s="28"/>
    </row>
    <row r="128" spans="1:41" ht="26.25" hidden="1" customHeight="1" x14ac:dyDescent="0.2">
      <c r="A128" s="116"/>
      <c r="B128" s="100"/>
      <c r="C128" s="101"/>
      <c r="D128" s="102"/>
      <c r="E128" s="13"/>
      <c r="F128" s="13"/>
      <c r="G128" s="103"/>
      <c r="H128" s="103"/>
      <c r="I128" s="94"/>
      <c r="J128" s="94"/>
      <c r="K128" s="14"/>
      <c r="L128" s="11"/>
      <c r="M128" s="11"/>
      <c r="N128" s="11"/>
      <c r="O128" s="11"/>
      <c r="P128" s="11"/>
      <c r="Q128" s="11"/>
      <c r="R128" s="11"/>
      <c r="S128" s="11"/>
      <c r="T128" s="11"/>
      <c r="U128" s="11"/>
      <c r="V128" s="11"/>
      <c r="W128" s="11"/>
      <c r="X128" s="11"/>
      <c r="Y128" s="11"/>
      <c r="Z128" s="11"/>
      <c r="AA128" s="11"/>
      <c r="AB128" s="11"/>
      <c r="AC128" s="11"/>
      <c r="AD128" s="11"/>
      <c r="AE128" s="96"/>
      <c r="AF128" s="96"/>
      <c r="AG128" s="50"/>
      <c r="AH128" s="94"/>
      <c r="AI128" s="12"/>
      <c r="AJ128" s="98"/>
      <c r="AK128" s="28"/>
      <c r="AL128" s="28"/>
      <c r="AM128" s="28"/>
      <c r="AN128" s="28"/>
      <c r="AO128" s="28"/>
    </row>
    <row r="129" spans="1:41" ht="26.25" hidden="1" customHeight="1" x14ac:dyDescent="0.2">
      <c r="A129" s="116"/>
      <c r="B129" s="100"/>
      <c r="C129" s="101"/>
      <c r="D129" s="102"/>
      <c r="E129" s="13"/>
      <c r="F129" s="13"/>
      <c r="G129" s="103"/>
      <c r="H129" s="103"/>
      <c r="I129" s="94"/>
      <c r="J129" s="94"/>
      <c r="K129" s="14"/>
      <c r="L129" s="11"/>
      <c r="M129" s="11"/>
      <c r="N129" s="11"/>
      <c r="O129" s="11"/>
      <c r="P129" s="11"/>
      <c r="Q129" s="11"/>
      <c r="R129" s="11"/>
      <c r="S129" s="11"/>
      <c r="T129" s="11"/>
      <c r="U129" s="11"/>
      <c r="V129" s="11"/>
      <c r="W129" s="11"/>
      <c r="X129" s="11"/>
      <c r="Y129" s="11"/>
      <c r="Z129" s="11"/>
      <c r="AA129" s="11"/>
      <c r="AB129" s="11"/>
      <c r="AC129" s="11"/>
      <c r="AD129" s="11"/>
      <c r="AE129" s="96"/>
      <c r="AF129" s="96"/>
      <c r="AG129" s="50"/>
      <c r="AH129" s="94"/>
      <c r="AI129" s="12"/>
      <c r="AJ129" s="98"/>
      <c r="AK129" s="28"/>
      <c r="AL129" s="28"/>
      <c r="AM129" s="28"/>
      <c r="AN129" s="28"/>
      <c r="AO129" s="28"/>
    </row>
    <row r="130" spans="1:41" ht="26.25" hidden="1" customHeight="1" x14ac:dyDescent="0.2">
      <c r="A130" s="116"/>
      <c r="B130" s="100"/>
      <c r="C130" s="101"/>
      <c r="D130" s="102"/>
      <c r="E130" s="13"/>
      <c r="F130" s="13"/>
      <c r="G130" s="103"/>
      <c r="H130" s="103"/>
      <c r="I130" s="94"/>
      <c r="J130" s="94"/>
      <c r="K130" s="14"/>
      <c r="L130" s="11"/>
      <c r="M130" s="11"/>
      <c r="N130" s="11"/>
      <c r="O130" s="11"/>
      <c r="P130" s="11"/>
      <c r="Q130" s="11"/>
      <c r="R130" s="11"/>
      <c r="S130" s="11"/>
      <c r="T130" s="11"/>
      <c r="U130" s="11"/>
      <c r="V130" s="11"/>
      <c r="W130" s="11"/>
      <c r="X130" s="11"/>
      <c r="Y130" s="11"/>
      <c r="Z130" s="11"/>
      <c r="AA130" s="11"/>
      <c r="AB130" s="11"/>
      <c r="AC130" s="11"/>
      <c r="AD130" s="11"/>
      <c r="AE130" s="96"/>
      <c r="AF130" s="96"/>
      <c r="AG130" s="50"/>
      <c r="AH130" s="94"/>
      <c r="AI130" s="12"/>
      <c r="AJ130" s="98"/>
      <c r="AK130" s="28"/>
      <c r="AL130" s="28"/>
      <c r="AM130" s="28"/>
      <c r="AN130" s="28"/>
      <c r="AO130" s="28"/>
    </row>
    <row r="131" spans="1:41" ht="26.25" hidden="1" customHeight="1" x14ac:dyDescent="0.2">
      <c r="A131" s="116"/>
      <c r="B131" s="100"/>
      <c r="C131" s="101"/>
      <c r="D131" s="102"/>
      <c r="E131" s="13"/>
      <c r="F131" s="13"/>
      <c r="G131" s="103"/>
      <c r="H131" s="103"/>
      <c r="I131" s="94"/>
      <c r="J131" s="94"/>
      <c r="K131" s="14"/>
      <c r="L131" s="11"/>
      <c r="M131" s="11"/>
      <c r="N131" s="11"/>
      <c r="O131" s="11"/>
      <c r="P131" s="11"/>
      <c r="Q131" s="11"/>
      <c r="R131" s="11"/>
      <c r="S131" s="11"/>
      <c r="T131" s="11"/>
      <c r="U131" s="11"/>
      <c r="V131" s="11"/>
      <c r="W131" s="11"/>
      <c r="X131" s="11"/>
      <c r="Y131" s="11"/>
      <c r="Z131" s="11"/>
      <c r="AA131" s="11"/>
      <c r="AB131" s="11"/>
      <c r="AC131" s="11"/>
      <c r="AD131" s="11"/>
      <c r="AE131" s="96"/>
      <c r="AF131" s="96"/>
      <c r="AG131" s="50"/>
      <c r="AH131" s="94"/>
      <c r="AI131" s="12"/>
      <c r="AJ131" s="98"/>
      <c r="AK131" s="28"/>
      <c r="AL131" s="28"/>
      <c r="AM131" s="28"/>
      <c r="AN131" s="28"/>
      <c r="AO131" s="28"/>
    </row>
    <row r="132" spans="1:41" ht="26.25" hidden="1" customHeight="1" x14ac:dyDescent="0.2">
      <c r="A132" s="116"/>
      <c r="B132" s="100"/>
      <c r="C132" s="101"/>
      <c r="D132" s="102"/>
      <c r="E132" s="13"/>
      <c r="F132" s="13"/>
      <c r="G132" s="103"/>
      <c r="H132" s="103"/>
      <c r="I132" s="94"/>
      <c r="J132" s="94"/>
      <c r="K132" s="14"/>
      <c r="L132" s="11"/>
      <c r="M132" s="11"/>
      <c r="N132" s="11"/>
      <c r="O132" s="11"/>
      <c r="P132" s="11"/>
      <c r="Q132" s="11"/>
      <c r="R132" s="11"/>
      <c r="S132" s="11"/>
      <c r="T132" s="11"/>
      <c r="U132" s="11"/>
      <c r="V132" s="11"/>
      <c r="W132" s="11"/>
      <c r="X132" s="11"/>
      <c r="Y132" s="11"/>
      <c r="Z132" s="11"/>
      <c r="AA132" s="11"/>
      <c r="AB132" s="11"/>
      <c r="AC132" s="11"/>
      <c r="AD132" s="11"/>
      <c r="AE132" s="96"/>
      <c r="AF132" s="96"/>
      <c r="AG132" s="50"/>
      <c r="AH132" s="94"/>
      <c r="AI132" s="12"/>
      <c r="AJ132" s="98"/>
      <c r="AK132" s="28"/>
      <c r="AL132" s="28"/>
      <c r="AM132" s="28"/>
      <c r="AN132" s="28"/>
      <c r="AO132" s="28"/>
    </row>
    <row r="133" spans="1:41" ht="26.25" hidden="1" customHeight="1" x14ac:dyDescent="0.2">
      <c r="A133" s="116"/>
      <c r="B133" s="100"/>
      <c r="C133" s="101"/>
      <c r="D133" s="102"/>
      <c r="E133" s="13"/>
      <c r="F133" s="13"/>
      <c r="G133" s="103"/>
      <c r="H133" s="103"/>
      <c r="I133" s="94"/>
      <c r="J133" s="94"/>
      <c r="K133" s="14"/>
      <c r="L133" s="11"/>
      <c r="M133" s="11"/>
      <c r="N133" s="11"/>
      <c r="O133" s="11"/>
      <c r="P133" s="11"/>
      <c r="Q133" s="11"/>
      <c r="R133" s="11"/>
      <c r="S133" s="11"/>
      <c r="T133" s="11"/>
      <c r="U133" s="11"/>
      <c r="V133" s="11"/>
      <c r="W133" s="11"/>
      <c r="X133" s="11"/>
      <c r="Y133" s="11"/>
      <c r="Z133" s="11"/>
      <c r="AA133" s="11"/>
      <c r="AB133" s="11"/>
      <c r="AC133" s="11"/>
      <c r="AD133" s="11"/>
      <c r="AE133" s="96"/>
      <c r="AF133" s="96"/>
      <c r="AG133" s="50"/>
      <c r="AH133" s="94"/>
      <c r="AI133" s="12"/>
      <c r="AJ133" s="99"/>
      <c r="AK133" s="28"/>
      <c r="AL133" s="28"/>
      <c r="AM133" s="28"/>
      <c r="AN133" s="28"/>
      <c r="AO133" s="28"/>
    </row>
    <row r="134" spans="1:41" ht="26.25" hidden="1" customHeight="1" x14ac:dyDescent="0.2">
      <c r="A134" s="116"/>
      <c r="B134" s="100">
        <v>15</v>
      </c>
      <c r="C134" s="101"/>
      <c r="D134" s="102"/>
      <c r="E134" s="13"/>
      <c r="F134" s="13"/>
      <c r="G134" s="103"/>
      <c r="H134" s="103"/>
      <c r="I134" s="94">
        <f>+G134*H134</f>
        <v>0</v>
      </c>
      <c r="J134" s="94" t="e">
        <f>VLOOKUP(I134,[1]TABLAS!$E$4:$F$13,2,FALSE)</f>
        <v>#N/A</v>
      </c>
      <c r="K134" s="14"/>
      <c r="L134" s="11"/>
      <c r="M134" s="11"/>
      <c r="N134" s="11"/>
      <c r="O134" s="11"/>
      <c r="P134" s="11"/>
      <c r="Q134" s="11"/>
      <c r="R134" s="11"/>
      <c r="S134" s="11"/>
      <c r="T134" s="11"/>
      <c r="U134" s="11"/>
      <c r="V134" s="11"/>
      <c r="W134" s="11"/>
      <c r="X134" s="11"/>
      <c r="Y134" s="11"/>
      <c r="Z134" s="11"/>
      <c r="AA134" s="11"/>
      <c r="AB134" s="11"/>
      <c r="AC134" s="11"/>
      <c r="AD134" s="11"/>
      <c r="AE134" s="95" t="e">
        <f>IF(#REF!="","",IF(AND(#REF!&lt;G134,G134&gt;2),G134-#REF!,IF(AND(OR(#REF!=2,#REF!=1),G134=2),G134-1,G134)))</f>
        <v>#REF!</v>
      </c>
      <c r="AF134" s="95" t="e">
        <f>IF(#REF!="","",IF(#REF!&lt;H134,H134-#REF!,H134))</f>
        <v>#REF!</v>
      </c>
      <c r="AG134" s="49"/>
      <c r="AH134" s="94" t="e">
        <f>VLOOKUP(#REF!,[1]TABLAS!$E$4:$F$13,2,FALSE)</f>
        <v>#REF!</v>
      </c>
      <c r="AI134" s="12"/>
      <c r="AJ134" s="97"/>
      <c r="AK134" s="28"/>
      <c r="AL134" s="28"/>
      <c r="AM134" s="28"/>
      <c r="AN134" s="28"/>
      <c r="AO134" s="28"/>
    </row>
    <row r="135" spans="1:41" ht="26.25" hidden="1" customHeight="1" x14ac:dyDescent="0.2">
      <c r="A135" s="116"/>
      <c r="B135" s="100"/>
      <c r="C135" s="101"/>
      <c r="D135" s="102"/>
      <c r="E135" s="13"/>
      <c r="F135" s="13"/>
      <c r="G135" s="103"/>
      <c r="H135" s="103"/>
      <c r="I135" s="94"/>
      <c r="J135" s="94"/>
      <c r="K135" s="14"/>
      <c r="L135" s="11"/>
      <c r="M135" s="11"/>
      <c r="N135" s="11"/>
      <c r="O135" s="11"/>
      <c r="P135" s="11"/>
      <c r="Q135" s="11"/>
      <c r="R135" s="11"/>
      <c r="S135" s="11"/>
      <c r="T135" s="11"/>
      <c r="U135" s="11"/>
      <c r="V135" s="11"/>
      <c r="W135" s="11"/>
      <c r="X135" s="11"/>
      <c r="Y135" s="11"/>
      <c r="Z135" s="11"/>
      <c r="AA135" s="11"/>
      <c r="AB135" s="11"/>
      <c r="AC135" s="11"/>
      <c r="AD135" s="11"/>
      <c r="AE135" s="96"/>
      <c r="AF135" s="96"/>
      <c r="AG135" s="50"/>
      <c r="AH135" s="94"/>
      <c r="AI135" s="12"/>
      <c r="AJ135" s="98"/>
      <c r="AK135" s="28"/>
      <c r="AL135" s="28"/>
      <c r="AM135" s="28"/>
      <c r="AN135" s="28"/>
      <c r="AO135" s="28"/>
    </row>
    <row r="136" spans="1:41" ht="26.25" hidden="1" customHeight="1" x14ac:dyDescent="0.2">
      <c r="A136" s="116"/>
      <c r="B136" s="100"/>
      <c r="C136" s="101"/>
      <c r="D136" s="102"/>
      <c r="E136" s="13"/>
      <c r="F136" s="13"/>
      <c r="G136" s="103"/>
      <c r="H136" s="103"/>
      <c r="I136" s="94"/>
      <c r="J136" s="94"/>
      <c r="K136" s="14"/>
      <c r="L136" s="11"/>
      <c r="M136" s="11"/>
      <c r="N136" s="11"/>
      <c r="O136" s="11"/>
      <c r="P136" s="11"/>
      <c r="Q136" s="11"/>
      <c r="R136" s="11"/>
      <c r="S136" s="11"/>
      <c r="T136" s="11"/>
      <c r="U136" s="11"/>
      <c r="V136" s="11"/>
      <c r="W136" s="11"/>
      <c r="X136" s="11"/>
      <c r="Y136" s="11"/>
      <c r="Z136" s="11"/>
      <c r="AA136" s="11"/>
      <c r="AB136" s="11"/>
      <c r="AC136" s="11"/>
      <c r="AD136" s="11"/>
      <c r="AE136" s="96"/>
      <c r="AF136" s="96"/>
      <c r="AG136" s="50"/>
      <c r="AH136" s="94"/>
      <c r="AI136" s="12"/>
      <c r="AJ136" s="98"/>
      <c r="AK136" s="28"/>
      <c r="AL136" s="28"/>
      <c r="AM136" s="28"/>
      <c r="AN136" s="28"/>
      <c r="AO136" s="28"/>
    </row>
    <row r="137" spans="1:41" ht="26.25" hidden="1" customHeight="1" x14ac:dyDescent="0.2">
      <c r="A137" s="116"/>
      <c r="B137" s="100"/>
      <c r="C137" s="101"/>
      <c r="D137" s="102"/>
      <c r="E137" s="13"/>
      <c r="F137" s="13"/>
      <c r="G137" s="103"/>
      <c r="H137" s="103"/>
      <c r="I137" s="94"/>
      <c r="J137" s="94"/>
      <c r="K137" s="14"/>
      <c r="L137" s="11"/>
      <c r="M137" s="11"/>
      <c r="N137" s="11"/>
      <c r="O137" s="11"/>
      <c r="P137" s="11"/>
      <c r="Q137" s="11"/>
      <c r="R137" s="11"/>
      <c r="S137" s="11"/>
      <c r="T137" s="11"/>
      <c r="U137" s="11"/>
      <c r="V137" s="11"/>
      <c r="W137" s="11"/>
      <c r="X137" s="11"/>
      <c r="Y137" s="11"/>
      <c r="Z137" s="11"/>
      <c r="AA137" s="11"/>
      <c r="AB137" s="11"/>
      <c r="AC137" s="11"/>
      <c r="AD137" s="11"/>
      <c r="AE137" s="96"/>
      <c r="AF137" s="96"/>
      <c r="AG137" s="50"/>
      <c r="AH137" s="94"/>
      <c r="AI137" s="12"/>
      <c r="AJ137" s="98"/>
      <c r="AK137" s="28"/>
      <c r="AL137" s="28"/>
      <c r="AM137" s="28"/>
      <c r="AN137" s="28"/>
      <c r="AO137" s="28"/>
    </row>
    <row r="138" spans="1:41" ht="26.25" hidden="1" customHeight="1" x14ac:dyDescent="0.2">
      <c r="A138" s="116"/>
      <c r="B138" s="100"/>
      <c r="C138" s="101"/>
      <c r="D138" s="102"/>
      <c r="E138" s="13"/>
      <c r="F138" s="13"/>
      <c r="G138" s="103"/>
      <c r="H138" s="103"/>
      <c r="I138" s="94"/>
      <c r="J138" s="94"/>
      <c r="K138" s="14"/>
      <c r="L138" s="11"/>
      <c r="M138" s="11"/>
      <c r="N138" s="11"/>
      <c r="O138" s="11"/>
      <c r="P138" s="11"/>
      <c r="Q138" s="11"/>
      <c r="R138" s="11"/>
      <c r="S138" s="11"/>
      <c r="T138" s="11"/>
      <c r="U138" s="11"/>
      <c r="V138" s="11"/>
      <c r="W138" s="11"/>
      <c r="X138" s="11"/>
      <c r="Y138" s="11"/>
      <c r="Z138" s="11"/>
      <c r="AA138" s="11"/>
      <c r="AB138" s="11"/>
      <c r="AC138" s="11"/>
      <c r="AD138" s="11"/>
      <c r="AE138" s="96"/>
      <c r="AF138" s="96"/>
      <c r="AG138" s="50"/>
      <c r="AH138" s="94"/>
      <c r="AI138" s="12"/>
      <c r="AJ138" s="98"/>
      <c r="AK138" s="28"/>
      <c r="AL138" s="28"/>
      <c r="AM138" s="28"/>
      <c r="AN138" s="28"/>
      <c r="AO138" s="28"/>
    </row>
    <row r="139" spans="1:41" ht="26.25" hidden="1" customHeight="1" x14ac:dyDescent="0.2">
      <c r="A139" s="116"/>
      <c r="B139" s="100"/>
      <c r="C139" s="101"/>
      <c r="D139" s="102"/>
      <c r="E139" s="13"/>
      <c r="F139" s="13"/>
      <c r="G139" s="103"/>
      <c r="H139" s="103"/>
      <c r="I139" s="94"/>
      <c r="J139" s="94"/>
      <c r="K139" s="14"/>
      <c r="L139" s="11"/>
      <c r="M139" s="11"/>
      <c r="N139" s="11"/>
      <c r="O139" s="11"/>
      <c r="P139" s="11"/>
      <c r="Q139" s="11"/>
      <c r="R139" s="11"/>
      <c r="S139" s="11"/>
      <c r="T139" s="11"/>
      <c r="U139" s="11"/>
      <c r="V139" s="11"/>
      <c r="W139" s="11"/>
      <c r="X139" s="11"/>
      <c r="Y139" s="11"/>
      <c r="Z139" s="11"/>
      <c r="AA139" s="11"/>
      <c r="AB139" s="11"/>
      <c r="AC139" s="11"/>
      <c r="AD139" s="11"/>
      <c r="AE139" s="96"/>
      <c r="AF139" s="96"/>
      <c r="AG139" s="50"/>
      <c r="AH139" s="94"/>
      <c r="AI139" s="12"/>
      <c r="AJ139" s="98"/>
      <c r="AK139" s="28"/>
      <c r="AL139" s="28"/>
      <c r="AM139" s="28"/>
      <c r="AN139" s="28"/>
      <c r="AO139" s="28"/>
    </row>
    <row r="140" spans="1:41" ht="26.25" hidden="1" customHeight="1" x14ac:dyDescent="0.2">
      <c r="A140" s="116"/>
      <c r="B140" s="100"/>
      <c r="C140" s="101"/>
      <c r="D140" s="102"/>
      <c r="E140" s="13"/>
      <c r="F140" s="13"/>
      <c r="G140" s="103"/>
      <c r="H140" s="103"/>
      <c r="I140" s="94"/>
      <c r="J140" s="94"/>
      <c r="K140" s="14"/>
      <c r="L140" s="11"/>
      <c r="M140" s="11"/>
      <c r="N140" s="11"/>
      <c r="O140" s="11"/>
      <c r="P140" s="11"/>
      <c r="Q140" s="11"/>
      <c r="R140" s="11"/>
      <c r="S140" s="11"/>
      <c r="T140" s="11"/>
      <c r="U140" s="11"/>
      <c r="V140" s="11"/>
      <c r="W140" s="11"/>
      <c r="X140" s="11"/>
      <c r="Y140" s="11"/>
      <c r="Z140" s="11"/>
      <c r="AA140" s="11"/>
      <c r="AB140" s="11"/>
      <c r="AC140" s="11"/>
      <c r="AD140" s="11"/>
      <c r="AE140" s="96"/>
      <c r="AF140" s="96"/>
      <c r="AG140" s="50"/>
      <c r="AH140" s="94"/>
      <c r="AI140" s="12"/>
      <c r="AJ140" s="98"/>
      <c r="AK140" s="28"/>
      <c r="AL140" s="28"/>
      <c r="AM140" s="28"/>
      <c r="AN140" s="28"/>
      <c r="AO140" s="28"/>
    </row>
    <row r="141" spans="1:41" ht="26.25" hidden="1" customHeight="1" x14ac:dyDescent="0.2">
      <c r="A141" s="116"/>
      <c r="B141" s="100"/>
      <c r="C141" s="101"/>
      <c r="D141" s="102"/>
      <c r="E141" s="13"/>
      <c r="F141" s="13"/>
      <c r="G141" s="103"/>
      <c r="H141" s="103"/>
      <c r="I141" s="94"/>
      <c r="J141" s="94"/>
      <c r="K141" s="14"/>
      <c r="L141" s="11"/>
      <c r="M141" s="11"/>
      <c r="N141" s="11"/>
      <c r="O141" s="11"/>
      <c r="P141" s="11"/>
      <c r="Q141" s="11"/>
      <c r="R141" s="11"/>
      <c r="S141" s="11"/>
      <c r="T141" s="11"/>
      <c r="U141" s="11"/>
      <c r="V141" s="11"/>
      <c r="W141" s="11"/>
      <c r="X141" s="11"/>
      <c r="Y141" s="11"/>
      <c r="Z141" s="11"/>
      <c r="AA141" s="11"/>
      <c r="AB141" s="11"/>
      <c r="AC141" s="11"/>
      <c r="AD141" s="11"/>
      <c r="AE141" s="96"/>
      <c r="AF141" s="96"/>
      <c r="AG141" s="50"/>
      <c r="AH141" s="94"/>
      <c r="AI141" s="12"/>
      <c r="AJ141" s="98"/>
      <c r="AK141" s="28"/>
      <c r="AL141" s="28"/>
      <c r="AM141" s="28"/>
      <c r="AN141" s="28"/>
      <c r="AO141" s="28"/>
    </row>
    <row r="142" spans="1:41" ht="26.25" hidden="1" customHeight="1" x14ac:dyDescent="0.2">
      <c r="A142" s="116"/>
      <c r="B142" s="100"/>
      <c r="C142" s="101"/>
      <c r="D142" s="102"/>
      <c r="E142" s="13"/>
      <c r="F142" s="13"/>
      <c r="G142" s="103"/>
      <c r="H142" s="103"/>
      <c r="I142" s="94"/>
      <c r="J142" s="94"/>
      <c r="K142" s="14"/>
      <c r="L142" s="11"/>
      <c r="M142" s="11"/>
      <c r="N142" s="11"/>
      <c r="O142" s="11"/>
      <c r="P142" s="11"/>
      <c r="Q142" s="11"/>
      <c r="R142" s="11"/>
      <c r="S142" s="11"/>
      <c r="T142" s="11"/>
      <c r="U142" s="11"/>
      <c r="V142" s="11"/>
      <c r="W142" s="11"/>
      <c r="X142" s="11"/>
      <c r="Y142" s="11"/>
      <c r="Z142" s="11"/>
      <c r="AA142" s="11"/>
      <c r="AB142" s="11"/>
      <c r="AC142" s="11"/>
      <c r="AD142" s="11"/>
      <c r="AE142" s="96"/>
      <c r="AF142" s="96"/>
      <c r="AG142" s="50"/>
      <c r="AH142" s="94"/>
      <c r="AI142" s="12"/>
      <c r="AJ142" s="98"/>
      <c r="AK142" s="28"/>
      <c r="AL142" s="28"/>
      <c r="AM142" s="28"/>
      <c r="AN142" s="28"/>
      <c r="AO142" s="28"/>
    </row>
    <row r="143" spans="1:41" ht="26.25" hidden="1" customHeight="1" x14ac:dyDescent="0.2">
      <c r="A143" s="116"/>
      <c r="B143" s="100"/>
      <c r="C143" s="101"/>
      <c r="D143" s="102"/>
      <c r="E143" s="13"/>
      <c r="F143" s="13"/>
      <c r="G143" s="103"/>
      <c r="H143" s="103"/>
      <c r="I143" s="94"/>
      <c r="J143" s="94"/>
      <c r="K143" s="14"/>
      <c r="L143" s="11"/>
      <c r="M143" s="11"/>
      <c r="N143" s="11"/>
      <c r="O143" s="11"/>
      <c r="P143" s="11"/>
      <c r="Q143" s="11"/>
      <c r="R143" s="11"/>
      <c r="S143" s="11"/>
      <c r="T143" s="11"/>
      <c r="U143" s="11"/>
      <c r="V143" s="11"/>
      <c r="W143" s="11"/>
      <c r="X143" s="11"/>
      <c r="Y143" s="11"/>
      <c r="Z143" s="11"/>
      <c r="AA143" s="11"/>
      <c r="AB143" s="11"/>
      <c r="AC143" s="11"/>
      <c r="AD143" s="11"/>
      <c r="AE143" s="96"/>
      <c r="AF143" s="96"/>
      <c r="AG143" s="50"/>
      <c r="AH143" s="94"/>
      <c r="AI143" s="12"/>
      <c r="AJ143" s="99"/>
      <c r="AK143" s="28"/>
      <c r="AL143" s="28"/>
      <c r="AM143" s="28"/>
      <c r="AN143" s="28"/>
      <c r="AO143" s="28"/>
    </row>
    <row r="144" spans="1:41" ht="26.25" hidden="1" customHeight="1" x14ac:dyDescent="0.2">
      <c r="A144" s="116"/>
      <c r="B144" s="100">
        <v>16</v>
      </c>
      <c r="C144" s="101"/>
      <c r="D144" s="102"/>
      <c r="E144" s="13"/>
      <c r="F144" s="13"/>
      <c r="G144" s="103"/>
      <c r="H144" s="103"/>
      <c r="I144" s="94">
        <f>+G144*H144</f>
        <v>0</v>
      </c>
      <c r="J144" s="94" t="e">
        <f>VLOOKUP(I144,[1]TABLAS!$E$4:$F$13,2,FALSE)</f>
        <v>#N/A</v>
      </c>
      <c r="K144" s="14"/>
      <c r="L144" s="11"/>
      <c r="M144" s="11"/>
      <c r="N144" s="11"/>
      <c r="O144" s="11"/>
      <c r="P144" s="11"/>
      <c r="Q144" s="11"/>
      <c r="R144" s="11"/>
      <c r="S144" s="11"/>
      <c r="T144" s="11"/>
      <c r="U144" s="11"/>
      <c r="V144" s="11"/>
      <c r="W144" s="11"/>
      <c r="X144" s="11"/>
      <c r="Y144" s="11"/>
      <c r="Z144" s="11"/>
      <c r="AA144" s="11"/>
      <c r="AB144" s="11"/>
      <c r="AC144" s="11"/>
      <c r="AD144" s="11"/>
      <c r="AE144" s="95" t="e">
        <f>IF(#REF!="","",IF(AND(#REF!&lt;G144,G144&gt;2),G144-#REF!,IF(AND(OR(#REF!=2,#REF!=1),G144=2),G144-1,G144)))</f>
        <v>#REF!</v>
      </c>
      <c r="AF144" s="95" t="e">
        <f>IF(#REF!="","",IF(#REF!&lt;H144,H144-#REF!,H144))</f>
        <v>#REF!</v>
      </c>
      <c r="AG144" s="49"/>
      <c r="AH144" s="94" t="e">
        <f>VLOOKUP(#REF!,[1]TABLAS!$E$4:$F$13,2,FALSE)</f>
        <v>#REF!</v>
      </c>
      <c r="AI144" s="12"/>
      <c r="AJ144" s="97"/>
      <c r="AK144" s="28"/>
      <c r="AL144" s="28"/>
      <c r="AM144" s="28"/>
      <c r="AN144" s="28"/>
      <c r="AO144" s="28"/>
    </row>
    <row r="145" spans="1:41" ht="26.25" hidden="1" customHeight="1" x14ac:dyDescent="0.2">
      <c r="A145" s="116"/>
      <c r="B145" s="100"/>
      <c r="C145" s="101"/>
      <c r="D145" s="102"/>
      <c r="E145" s="13"/>
      <c r="F145" s="13"/>
      <c r="G145" s="103"/>
      <c r="H145" s="103"/>
      <c r="I145" s="94"/>
      <c r="J145" s="94"/>
      <c r="K145" s="14"/>
      <c r="L145" s="11"/>
      <c r="M145" s="11"/>
      <c r="N145" s="11"/>
      <c r="O145" s="11"/>
      <c r="P145" s="11"/>
      <c r="Q145" s="11"/>
      <c r="R145" s="11"/>
      <c r="S145" s="11"/>
      <c r="T145" s="11"/>
      <c r="U145" s="11"/>
      <c r="V145" s="11"/>
      <c r="W145" s="11"/>
      <c r="X145" s="11"/>
      <c r="Y145" s="11"/>
      <c r="Z145" s="11"/>
      <c r="AA145" s="11"/>
      <c r="AB145" s="11"/>
      <c r="AC145" s="11"/>
      <c r="AD145" s="11"/>
      <c r="AE145" s="96"/>
      <c r="AF145" s="96"/>
      <c r="AG145" s="50"/>
      <c r="AH145" s="94"/>
      <c r="AI145" s="12"/>
      <c r="AJ145" s="98"/>
      <c r="AK145" s="28"/>
      <c r="AL145" s="28"/>
      <c r="AM145" s="28"/>
      <c r="AN145" s="28"/>
      <c r="AO145" s="28"/>
    </row>
    <row r="146" spans="1:41" ht="26.25" hidden="1" customHeight="1" x14ac:dyDescent="0.2">
      <c r="A146" s="116"/>
      <c r="B146" s="100"/>
      <c r="C146" s="101"/>
      <c r="D146" s="102"/>
      <c r="E146" s="13"/>
      <c r="F146" s="13"/>
      <c r="G146" s="103"/>
      <c r="H146" s="103"/>
      <c r="I146" s="94"/>
      <c r="J146" s="94"/>
      <c r="K146" s="14"/>
      <c r="L146" s="11"/>
      <c r="M146" s="11"/>
      <c r="N146" s="11"/>
      <c r="O146" s="11"/>
      <c r="P146" s="11"/>
      <c r="Q146" s="11"/>
      <c r="R146" s="11"/>
      <c r="S146" s="11"/>
      <c r="T146" s="11"/>
      <c r="U146" s="11"/>
      <c r="V146" s="11"/>
      <c r="W146" s="11"/>
      <c r="X146" s="11"/>
      <c r="Y146" s="11"/>
      <c r="Z146" s="11"/>
      <c r="AA146" s="11"/>
      <c r="AB146" s="11"/>
      <c r="AC146" s="11"/>
      <c r="AD146" s="11"/>
      <c r="AE146" s="96"/>
      <c r="AF146" s="96"/>
      <c r="AG146" s="50"/>
      <c r="AH146" s="94"/>
      <c r="AI146" s="12"/>
      <c r="AJ146" s="98"/>
      <c r="AK146" s="28"/>
      <c r="AL146" s="28"/>
      <c r="AM146" s="28"/>
      <c r="AN146" s="28"/>
      <c r="AO146" s="28"/>
    </row>
    <row r="147" spans="1:41" ht="26.25" hidden="1" customHeight="1" x14ac:dyDescent="0.2">
      <c r="A147" s="116"/>
      <c r="B147" s="100"/>
      <c r="C147" s="101"/>
      <c r="D147" s="102"/>
      <c r="E147" s="13"/>
      <c r="F147" s="13"/>
      <c r="G147" s="103"/>
      <c r="H147" s="103"/>
      <c r="I147" s="94"/>
      <c r="J147" s="94"/>
      <c r="K147" s="14"/>
      <c r="L147" s="11"/>
      <c r="M147" s="11"/>
      <c r="N147" s="11"/>
      <c r="O147" s="11"/>
      <c r="P147" s="11"/>
      <c r="Q147" s="11"/>
      <c r="R147" s="11"/>
      <c r="S147" s="11"/>
      <c r="T147" s="11"/>
      <c r="U147" s="11"/>
      <c r="V147" s="11"/>
      <c r="W147" s="11"/>
      <c r="X147" s="11"/>
      <c r="Y147" s="11"/>
      <c r="Z147" s="11"/>
      <c r="AA147" s="11"/>
      <c r="AB147" s="11"/>
      <c r="AC147" s="11"/>
      <c r="AD147" s="11"/>
      <c r="AE147" s="96"/>
      <c r="AF147" s="96"/>
      <c r="AG147" s="50"/>
      <c r="AH147" s="94"/>
      <c r="AI147" s="12"/>
      <c r="AJ147" s="98"/>
      <c r="AK147" s="28"/>
      <c r="AL147" s="28"/>
      <c r="AM147" s="28"/>
      <c r="AN147" s="28"/>
      <c r="AO147" s="28"/>
    </row>
    <row r="148" spans="1:41" ht="26.25" hidden="1" customHeight="1" x14ac:dyDescent="0.2">
      <c r="A148" s="116"/>
      <c r="B148" s="100"/>
      <c r="C148" s="101"/>
      <c r="D148" s="102"/>
      <c r="E148" s="13"/>
      <c r="F148" s="13"/>
      <c r="G148" s="103"/>
      <c r="H148" s="103"/>
      <c r="I148" s="94"/>
      <c r="J148" s="94"/>
      <c r="K148" s="14"/>
      <c r="L148" s="11"/>
      <c r="M148" s="11"/>
      <c r="N148" s="11"/>
      <c r="O148" s="11"/>
      <c r="P148" s="11"/>
      <c r="Q148" s="11"/>
      <c r="R148" s="11"/>
      <c r="S148" s="11"/>
      <c r="T148" s="11"/>
      <c r="U148" s="11"/>
      <c r="V148" s="11"/>
      <c r="W148" s="11"/>
      <c r="X148" s="11"/>
      <c r="Y148" s="11"/>
      <c r="Z148" s="11"/>
      <c r="AA148" s="11"/>
      <c r="AB148" s="11"/>
      <c r="AC148" s="11"/>
      <c r="AD148" s="11"/>
      <c r="AE148" s="96"/>
      <c r="AF148" s="96"/>
      <c r="AG148" s="50"/>
      <c r="AH148" s="94"/>
      <c r="AI148" s="12"/>
      <c r="AJ148" s="98"/>
      <c r="AK148" s="28"/>
      <c r="AL148" s="28"/>
      <c r="AM148" s="28"/>
      <c r="AN148" s="28"/>
      <c r="AO148" s="28"/>
    </row>
    <row r="149" spans="1:41" ht="26.25" hidden="1" customHeight="1" x14ac:dyDescent="0.2">
      <c r="A149" s="116"/>
      <c r="B149" s="100"/>
      <c r="C149" s="101"/>
      <c r="D149" s="102"/>
      <c r="E149" s="13"/>
      <c r="F149" s="13"/>
      <c r="G149" s="103"/>
      <c r="H149" s="103"/>
      <c r="I149" s="94"/>
      <c r="J149" s="94"/>
      <c r="K149" s="14"/>
      <c r="L149" s="11"/>
      <c r="M149" s="11"/>
      <c r="N149" s="11"/>
      <c r="O149" s="11"/>
      <c r="P149" s="11"/>
      <c r="Q149" s="11"/>
      <c r="R149" s="11"/>
      <c r="S149" s="11"/>
      <c r="T149" s="11"/>
      <c r="U149" s="11"/>
      <c r="V149" s="11"/>
      <c r="W149" s="11"/>
      <c r="X149" s="11"/>
      <c r="Y149" s="11"/>
      <c r="Z149" s="11"/>
      <c r="AA149" s="11"/>
      <c r="AB149" s="11"/>
      <c r="AC149" s="11"/>
      <c r="AD149" s="11"/>
      <c r="AE149" s="96"/>
      <c r="AF149" s="96"/>
      <c r="AG149" s="50"/>
      <c r="AH149" s="94"/>
      <c r="AI149" s="12"/>
      <c r="AJ149" s="98"/>
      <c r="AK149" s="28"/>
      <c r="AL149" s="28"/>
      <c r="AM149" s="28"/>
      <c r="AN149" s="28"/>
      <c r="AO149" s="28"/>
    </row>
    <row r="150" spans="1:41" ht="26.25" hidden="1" customHeight="1" x14ac:dyDescent="0.2">
      <c r="A150" s="116"/>
      <c r="B150" s="100"/>
      <c r="C150" s="101"/>
      <c r="D150" s="102"/>
      <c r="E150" s="13"/>
      <c r="F150" s="13"/>
      <c r="G150" s="103"/>
      <c r="H150" s="103"/>
      <c r="I150" s="94"/>
      <c r="J150" s="94"/>
      <c r="K150" s="14"/>
      <c r="L150" s="11"/>
      <c r="M150" s="11"/>
      <c r="N150" s="11"/>
      <c r="O150" s="11"/>
      <c r="P150" s="11"/>
      <c r="Q150" s="11"/>
      <c r="R150" s="11"/>
      <c r="S150" s="11"/>
      <c r="T150" s="11"/>
      <c r="U150" s="11"/>
      <c r="V150" s="11"/>
      <c r="W150" s="11"/>
      <c r="X150" s="11"/>
      <c r="Y150" s="11"/>
      <c r="Z150" s="11"/>
      <c r="AA150" s="11"/>
      <c r="AB150" s="11"/>
      <c r="AC150" s="11"/>
      <c r="AD150" s="11"/>
      <c r="AE150" s="96"/>
      <c r="AF150" s="96"/>
      <c r="AG150" s="50"/>
      <c r="AH150" s="94"/>
      <c r="AI150" s="12"/>
      <c r="AJ150" s="98"/>
      <c r="AK150" s="28"/>
      <c r="AL150" s="28"/>
      <c r="AM150" s="28"/>
      <c r="AN150" s="28"/>
      <c r="AO150" s="28"/>
    </row>
    <row r="151" spans="1:41" ht="26.25" hidden="1" customHeight="1" x14ac:dyDescent="0.2">
      <c r="A151" s="116"/>
      <c r="B151" s="100"/>
      <c r="C151" s="101"/>
      <c r="D151" s="102"/>
      <c r="E151" s="13"/>
      <c r="F151" s="13"/>
      <c r="G151" s="103"/>
      <c r="H151" s="103"/>
      <c r="I151" s="94"/>
      <c r="J151" s="94"/>
      <c r="K151" s="14"/>
      <c r="L151" s="11"/>
      <c r="M151" s="11"/>
      <c r="N151" s="11"/>
      <c r="O151" s="11"/>
      <c r="P151" s="11"/>
      <c r="Q151" s="11"/>
      <c r="R151" s="11"/>
      <c r="S151" s="11"/>
      <c r="T151" s="11"/>
      <c r="U151" s="11"/>
      <c r="V151" s="11"/>
      <c r="W151" s="11"/>
      <c r="X151" s="11"/>
      <c r="Y151" s="11"/>
      <c r="Z151" s="11"/>
      <c r="AA151" s="11"/>
      <c r="AB151" s="11"/>
      <c r="AC151" s="11"/>
      <c r="AD151" s="11"/>
      <c r="AE151" s="96"/>
      <c r="AF151" s="96"/>
      <c r="AG151" s="50"/>
      <c r="AH151" s="94"/>
      <c r="AI151" s="12"/>
      <c r="AJ151" s="98"/>
      <c r="AK151" s="28"/>
      <c r="AL151" s="28"/>
      <c r="AM151" s="28"/>
      <c r="AN151" s="28"/>
      <c r="AO151" s="28"/>
    </row>
    <row r="152" spans="1:41" ht="26.25" hidden="1" customHeight="1" x14ac:dyDescent="0.2">
      <c r="A152" s="116"/>
      <c r="B152" s="100"/>
      <c r="C152" s="101"/>
      <c r="D152" s="102"/>
      <c r="E152" s="13"/>
      <c r="F152" s="13"/>
      <c r="G152" s="103"/>
      <c r="H152" s="103"/>
      <c r="I152" s="94"/>
      <c r="J152" s="94"/>
      <c r="K152" s="14"/>
      <c r="L152" s="11"/>
      <c r="M152" s="11"/>
      <c r="N152" s="11"/>
      <c r="O152" s="11"/>
      <c r="P152" s="11"/>
      <c r="Q152" s="11"/>
      <c r="R152" s="11"/>
      <c r="S152" s="11"/>
      <c r="T152" s="11"/>
      <c r="U152" s="11"/>
      <c r="V152" s="11"/>
      <c r="W152" s="11"/>
      <c r="X152" s="11"/>
      <c r="Y152" s="11"/>
      <c r="Z152" s="11"/>
      <c r="AA152" s="11"/>
      <c r="AB152" s="11"/>
      <c r="AC152" s="11"/>
      <c r="AD152" s="11"/>
      <c r="AE152" s="96"/>
      <c r="AF152" s="96"/>
      <c r="AG152" s="50"/>
      <c r="AH152" s="94"/>
      <c r="AI152" s="12"/>
      <c r="AJ152" s="98"/>
      <c r="AK152" s="28"/>
      <c r="AL152" s="28"/>
      <c r="AM152" s="28"/>
      <c r="AN152" s="28"/>
      <c r="AO152" s="28"/>
    </row>
    <row r="153" spans="1:41" ht="26.25" hidden="1" customHeight="1" x14ac:dyDescent="0.2">
      <c r="A153" s="116"/>
      <c r="B153" s="100"/>
      <c r="C153" s="101"/>
      <c r="D153" s="102"/>
      <c r="E153" s="13"/>
      <c r="F153" s="13"/>
      <c r="G153" s="103"/>
      <c r="H153" s="103"/>
      <c r="I153" s="94"/>
      <c r="J153" s="94"/>
      <c r="K153" s="14"/>
      <c r="L153" s="11"/>
      <c r="M153" s="11"/>
      <c r="N153" s="11"/>
      <c r="O153" s="11"/>
      <c r="P153" s="11"/>
      <c r="Q153" s="11"/>
      <c r="R153" s="11"/>
      <c r="S153" s="11"/>
      <c r="T153" s="11"/>
      <c r="U153" s="11"/>
      <c r="V153" s="11"/>
      <c r="W153" s="11"/>
      <c r="X153" s="11"/>
      <c r="Y153" s="11"/>
      <c r="Z153" s="11"/>
      <c r="AA153" s="11"/>
      <c r="AB153" s="11"/>
      <c r="AC153" s="11"/>
      <c r="AD153" s="11"/>
      <c r="AE153" s="96"/>
      <c r="AF153" s="96"/>
      <c r="AG153" s="50"/>
      <c r="AH153" s="94"/>
      <c r="AI153" s="12"/>
      <c r="AJ153" s="99"/>
      <c r="AK153" s="28"/>
      <c r="AL153" s="28"/>
      <c r="AM153" s="28"/>
      <c r="AN153" s="28"/>
      <c r="AO153" s="28"/>
    </row>
    <row r="154" spans="1:41" ht="28.5" hidden="1" customHeight="1" x14ac:dyDescent="0.2">
      <c r="A154" s="116"/>
      <c r="B154" s="100">
        <v>17</v>
      </c>
      <c r="C154" s="101"/>
      <c r="D154" s="102"/>
      <c r="E154" s="13"/>
      <c r="F154" s="13"/>
      <c r="G154" s="103"/>
      <c r="H154" s="103"/>
      <c r="I154" s="94">
        <f>+G154*H154</f>
        <v>0</v>
      </c>
      <c r="J154" s="94" t="e">
        <f>VLOOKUP(I154,[1]TABLAS!$E$4:$F$13,2,FALSE)</f>
        <v>#N/A</v>
      </c>
      <c r="K154" s="10"/>
      <c r="L154" s="11"/>
      <c r="M154" s="11"/>
      <c r="N154" s="11"/>
      <c r="O154" s="11"/>
      <c r="P154" s="11"/>
      <c r="Q154" s="11"/>
      <c r="R154" s="11"/>
      <c r="S154" s="11"/>
      <c r="T154" s="11"/>
      <c r="U154" s="11"/>
      <c r="V154" s="11"/>
      <c r="W154" s="11"/>
      <c r="X154" s="11"/>
      <c r="Y154" s="11"/>
      <c r="Z154" s="11"/>
      <c r="AA154" s="11"/>
      <c r="AB154" s="11"/>
      <c r="AC154" s="11"/>
      <c r="AD154" s="11"/>
      <c r="AE154" s="95" t="e">
        <f>IF(#REF!="","",IF(AND(#REF!&lt;G154,G154&gt;2),G154-#REF!,IF(AND(OR(#REF!=2,#REF!=1),G154=2),G154-1,G154)))</f>
        <v>#REF!</v>
      </c>
      <c r="AF154" s="95" t="e">
        <f>IF(#REF!="","",IF(#REF!&lt;H154,H154-#REF!,H154))</f>
        <v>#REF!</v>
      </c>
      <c r="AG154" s="49"/>
      <c r="AH154" s="94" t="e">
        <f>VLOOKUP(#REF!,[1]TABLAS!$E$4:$F$13,2,FALSE)</f>
        <v>#REF!</v>
      </c>
      <c r="AI154" s="12"/>
      <c r="AJ154" s="97"/>
      <c r="AK154" s="28"/>
      <c r="AL154" s="28"/>
      <c r="AM154" s="28"/>
      <c r="AN154" s="28"/>
      <c r="AO154" s="28"/>
    </row>
    <row r="155" spans="1:41" ht="28.5" hidden="1" customHeight="1" x14ac:dyDescent="0.2">
      <c r="A155" s="116"/>
      <c r="B155" s="100"/>
      <c r="C155" s="101"/>
      <c r="D155" s="102"/>
      <c r="E155" s="13"/>
      <c r="F155" s="13"/>
      <c r="G155" s="103"/>
      <c r="H155" s="103"/>
      <c r="I155" s="94"/>
      <c r="J155" s="94"/>
      <c r="K155" s="10"/>
      <c r="L155" s="11"/>
      <c r="M155" s="11"/>
      <c r="N155" s="11"/>
      <c r="O155" s="11"/>
      <c r="P155" s="11"/>
      <c r="Q155" s="11"/>
      <c r="R155" s="11"/>
      <c r="S155" s="11"/>
      <c r="T155" s="11"/>
      <c r="U155" s="11"/>
      <c r="V155" s="11"/>
      <c r="W155" s="11"/>
      <c r="X155" s="11"/>
      <c r="Y155" s="11"/>
      <c r="Z155" s="11"/>
      <c r="AA155" s="11"/>
      <c r="AB155" s="11"/>
      <c r="AC155" s="11"/>
      <c r="AD155" s="11"/>
      <c r="AE155" s="96"/>
      <c r="AF155" s="96"/>
      <c r="AG155" s="50"/>
      <c r="AH155" s="94"/>
      <c r="AI155" s="12"/>
      <c r="AJ155" s="98"/>
      <c r="AK155" s="28"/>
      <c r="AL155" s="28"/>
      <c r="AM155" s="28"/>
      <c r="AN155" s="28"/>
      <c r="AO155" s="28"/>
    </row>
    <row r="156" spans="1:41" ht="28.5" hidden="1" customHeight="1" x14ac:dyDescent="0.2">
      <c r="A156" s="116"/>
      <c r="B156" s="100"/>
      <c r="C156" s="101"/>
      <c r="D156" s="102"/>
      <c r="E156" s="13"/>
      <c r="F156" s="13"/>
      <c r="G156" s="103"/>
      <c r="H156" s="103"/>
      <c r="I156" s="94"/>
      <c r="J156" s="94"/>
      <c r="K156" s="10"/>
      <c r="L156" s="11"/>
      <c r="M156" s="11"/>
      <c r="N156" s="11"/>
      <c r="O156" s="11"/>
      <c r="P156" s="11"/>
      <c r="Q156" s="11"/>
      <c r="R156" s="11"/>
      <c r="S156" s="11"/>
      <c r="T156" s="11"/>
      <c r="U156" s="11"/>
      <c r="V156" s="11"/>
      <c r="W156" s="11"/>
      <c r="X156" s="11"/>
      <c r="Y156" s="11"/>
      <c r="Z156" s="11"/>
      <c r="AA156" s="11"/>
      <c r="AB156" s="11"/>
      <c r="AC156" s="11"/>
      <c r="AD156" s="11"/>
      <c r="AE156" s="96"/>
      <c r="AF156" s="96"/>
      <c r="AG156" s="50"/>
      <c r="AH156" s="94"/>
      <c r="AI156" s="12"/>
      <c r="AJ156" s="98"/>
      <c r="AK156" s="28"/>
      <c r="AL156" s="28"/>
      <c r="AM156" s="28"/>
      <c r="AN156" s="28"/>
      <c r="AO156" s="28"/>
    </row>
    <row r="157" spans="1:41" ht="28.5" hidden="1" customHeight="1" x14ac:dyDescent="0.2">
      <c r="A157" s="116"/>
      <c r="B157" s="100"/>
      <c r="C157" s="101"/>
      <c r="D157" s="102"/>
      <c r="E157" s="13"/>
      <c r="F157" s="13"/>
      <c r="G157" s="103"/>
      <c r="H157" s="103"/>
      <c r="I157" s="94"/>
      <c r="J157" s="94"/>
      <c r="K157" s="10"/>
      <c r="L157" s="11"/>
      <c r="M157" s="11"/>
      <c r="N157" s="11"/>
      <c r="O157" s="11"/>
      <c r="P157" s="11"/>
      <c r="Q157" s="11"/>
      <c r="R157" s="11"/>
      <c r="S157" s="11"/>
      <c r="T157" s="11"/>
      <c r="U157" s="11"/>
      <c r="V157" s="11"/>
      <c r="W157" s="11"/>
      <c r="X157" s="11"/>
      <c r="Y157" s="11"/>
      <c r="Z157" s="11"/>
      <c r="AA157" s="11"/>
      <c r="AB157" s="11"/>
      <c r="AC157" s="11"/>
      <c r="AD157" s="11"/>
      <c r="AE157" s="96"/>
      <c r="AF157" s="96"/>
      <c r="AG157" s="50"/>
      <c r="AH157" s="94"/>
      <c r="AI157" s="12"/>
      <c r="AJ157" s="98"/>
      <c r="AK157" s="28"/>
      <c r="AL157" s="28"/>
      <c r="AM157" s="28"/>
      <c r="AN157" s="28"/>
      <c r="AO157" s="28"/>
    </row>
    <row r="158" spans="1:41" ht="28.5" hidden="1" customHeight="1" x14ac:dyDescent="0.2">
      <c r="A158" s="116"/>
      <c r="B158" s="100"/>
      <c r="C158" s="101"/>
      <c r="D158" s="102"/>
      <c r="E158" s="13"/>
      <c r="F158" s="13"/>
      <c r="G158" s="103"/>
      <c r="H158" s="103"/>
      <c r="I158" s="94"/>
      <c r="J158" s="94"/>
      <c r="K158" s="10"/>
      <c r="L158" s="11"/>
      <c r="M158" s="11"/>
      <c r="N158" s="11"/>
      <c r="O158" s="11"/>
      <c r="P158" s="11"/>
      <c r="Q158" s="11"/>
      <c r="R158" s="11"/>
      <c r="S158" s="11"/>
      <c r="T158" s="11"/>
      <c r="U158" s="11"/>
      <c r="V158" s="11"/>
      <c r="W158" s="11"/>
      <c r="X158" s="11"/>
      <c r="Y158" s="11"/>
      <c r="Z158" s="11"/>
      <c r="AA158" s="11"/>
      <c r="AB158" s="11"/>
      <c r="AC158" s="11"/>
      <c r="AD158" s="11"/>
      <c r="AE158" s="96"/>
      <c r="AF158" s="96"/>
      <c r="AG158" s="50"/>
      <c r="AH158" s="94"/>
      <c r="AI158" s="12"/>
      <c r="AJ158" s="98"/>
      <c r="AK158" s="28"/>
      <c r="AL158" s="28"/>
      <c r="AM158" s="28"/>
      <c r="AN158" s="28"/>
      <c r="AO158" s="28"/>
    </row>
    <row r="159" spans="1:41" ht="28.5" hidden="1" customHeight="1" x14ac:dyDescent="0.2">
      <c r="A159" s="116"/>
      <c r="B159" s="100"/>
      <c r="C159" s="101"/>
      <c r="D159" s="102"/>
      <c r="E159" s="13"/>
      <c r="F159" s="13"/>
      <c r="G159" s="103"/>
      <c r="H159" s="103"/>
      <c r="I159" s="94"/>
      <c r="J159" s="94"/>
      <c r="K159" s="10"/>
      <c r="L159" s="11"/>
      <c r="M159" s="11"/>
      <c r="N159" s="11"/>
      <c r="O159" s="11"/>
      <c r="P159" s="11"/>
      <c r="Q159" s="11"/>
      <c r="R159" s="11"/>
      <c r="S159" s="11"/>
      <c r="T159" s="11"/>
      <c r="U159" s="11"/>
      <c r="V159" s="11"/>
      <c r="W159" s="11"/>
      <c r="X159" s="11"/>
      <c r="Y159" s="11"/>
      <c r="Z159" s="11"/>
      <c r="AA159" s="11"/>
      <c r="AB159" s="11"/>
      <c r="AC159" s="11"/>
      <c r="AD159" s="11"/>
      <c r="AE159" s="96"/>
      <c r="AF159" s="96"/>
      <c r="AG159" s="50"/>
      <c r="AH159" s="94"/>
      <c r="AI159" s="12"/>
      <c r="AJ159" s="98"/>
      <c r="AK159" s="28"/>
      <c r="AL159" s="28"/>
      <c r="AM159" s="28"/>
      <c r="AN159" s="28"/>
      <c r="AO159" s="28"/>
    </row>
    <row r="160" spans="1:41" ht="28.5" hidden="1" customHeight="1" x14ac:dyDescent="0.2">
      <c r="A160" s="116"/>
      <c r="B160" s="100"/>
      <c r="C160" s="101"/>
      <c r="D160" s="102"/>
      <c r="E160" s="13"/>
      <c r="F160" s="13"/>
      <c r="G160" s="103"/>
      <c r="H160" s="103"/>
      <c r="I160" s="94"/>
      <c r="J160" s="94"/>
      <c r="K160" s="10"/>
      <c r="L160" s="11"/>
      <c r="M160" s="11"/>
      <c r="N160" s="11"/>
      <c r="O160" s="11"/>
      <c r="P160" s="11"/>
      <c r="Q160" s="11"/>
      <c r="R160" s="11"/>
      <c r="S160" s="11"/>
      <c r="T160" s="11"/>
      <c r="U160" s="11"/>
      <c r="V160" s="11"/>
      <c r="W160" s="11"/>
      <c r="X160" s="11"/>
      <c r="Y160" s="11"/>
      <c r="Z160" s="11"/>
      <c r="AA160" s="11"/>
      <c r="AB160" s="11"/>
      <c r="AC160" s="11"/>
      <c r="AD160" s="11"/>
      <c r="AE160" s="96"/>
      <c r="AF160" s="96"/>
      <c r="AG160" s="50"/>
      <c r="AH160" s="94"/>
      <c r="AI160" s="12"/>
      <c r="AJ160" s="98"/>
      <c r="AK160" s="28"/>
      <c r="AL160" s="28"/>
      <c r="AM160" s="28"/>
      <c r="AN160" s="28"/>
      <c r="AO160" s="28"/>
    </row>
    <row r="161" spans="1:41" ht="28.5" hidden="1" customHeight="1" x14ac:dyDescent="0.2">
      <c r="A161" s="116"/>
      <c r="B161" s="100"/>
      <c r="C161" s="101"/>
      <c r="D161" s="102"/>
      <c r="E161" s="13"/>
      <c r="F161" s="13"/>
      <c r="G161" s="103"/>
      <c r="H161" s="103"/>
      <c r="I161" s="94"/>
      <c r="J161" s="94"/>
      <c r="K161" s="10"/>
      <c r="L161" s="11"/>
      <c r="M161" s="11"/>
      <c r="N161" s="11"/>
      <c r="O161" s="11"/>
      <c r="P161" s="11"/>
      <c r="Q161" s="11"/>
      <c r="R161" s="11"/>
      <c r="S161" s="11"/>
      <c r="T161" s="11"/>
      <c r="U161" s="11"/>
      <c r="V161" s="11"/>
      <c r="W161" s="11"/>
      <c r="X161" s="11"/>
      <c r="Y161" s="11"/>
      <c r="Z161" s="11"/>
      <c r="AA161" s="11"/>
      <c r="AB161" s="11"/>
      <c r="AC161" s="11"/>
      <c r="AD161" s="11"/>
      <c r="AE161" s="96"/>
      <c r="AF161" s="96"/>
      <c r="AG161" s="50"/>
      <c r="AH161" s="94"/>
      <c r="AI161" s="12"/>
      <c r="AJ161" s="98"/>
      <c r="AK161" s="28"/>
      <c r="AL161" s="28"/>
      <c r="AM161" s="28"/>
      <c r="AN161" s="28"/>
      <c r="AO161" s="28"/>
    </row>
    <row r="162" spans="1:41" ht="28.5" hidden="1" customHeight="1" x14ac:dyDescent="0.2">
      <c r="A162" s="116"/>
      <c r="B162" s="100"/>
      <c r="C162" s="101"/>
      <c r="D162" s="102"/>
      <c r="E162" s="13"/>
      <c r="F162" s="13"/>
      <c r="G162" s="103"/>
      <c r="H162" s="103"/>
      <c r="I162" s="94"/>
      <c r="J162" s="94"/>
      <c r="K162" s="10"/>
      <c r="L162" s="11"/>
      <c r="M162" s="11"/>
      <c r="N162" s="11"/>
      <c r="O162" s="11"/>
      <c r="P162" s="11"/>
      <c r="Q162" s="11"/>
      <c r="R162" s="11"/>
      <c r="S162" s="11"/>
      <c r="T162" s="11"/>
      <c r="U162" s="11"/>
      <c r="V162" s="11"/>
      <c r="W162" s="11"/>
      <c r="X162" s="11"/>
      <c r="Y162" s="11"/>
      <c r="Z162" s="11"/>
      <c r="AA162" s="11"/>
      <c r="AB162" s="11"/>
      <c r="AC162" s="11"/>
      <c r="AD162" s="11"/>
      <c r="AE162" s="96"/>
      <c r="AF162" s="96"/>
      <c r="AG162" s="50"/>
      <c r="AH162" s="94"/>
      <c r="AI162" s="12"/>
      <c r="AJ162" s="98"/>
      <c r="AK162" s="28"/>
      <c r="AL162" s="28"/>
      <c r="AM162" s="28"/>
      <c r="AN162" s="28"/>
      <c r="AO162" s="28"/>
    </row>
    <row r="163" spans="1:41" ht="28.5" hidden="1" customHeight="1" x14ac:dyDescent="0.2">
      <c r="A163" s="116"/>
      <c r="B163" s="100"/>
      <c r="C163" s="101"/>
      <c r="D163" s="102"/>
      <c r="E163" s="13"/>
      <c r="F163" s="13"/>
      <c r="G163" s="103"/>
      <c r="H163" s="103"/>
      <c r="I163" s="94"/>
      <c r="J163" s="94"/>
      <c r="K163" s="10"/>
      <c r="L163" s="11"/>
      <c r="M163" s="11"/>
      <c r="N163" s="11"/>
      <c r="O163" s="11"/>
      <c r="P163" s="11"/>
      <c r="Q163" s="11"/>
      <c r="R163" s="11"/>
      <c r="S163" s="11"/>
      <c r="T163" s="11"/>
      <c r="U163" s="11"/>
      <c r="V163" s="11"/>
      <c r="W163" s="11"/>
      <c r="X163" s="11"/>
      <c r="Y163" s="11"/>
      <c r="Z163" s="11"/>
      <c r="AA163" s="11"/>
      <c r="AB163" s="11"/>
      <c r="AC163" s="11"/>
      <c r="AD163" s="11"/>
      <c r="AE163" s="96"/>
      <c r="AF163" s="96"/>
      <c r="AG163" s="50"/>
      <c r="AH163" s="94"/>
      <c r="AI163" s="12"/>
      <c r="AJ163" s="99"/>
      <c r="AK163" s="28"/>
      <c r="AL163" s="28"/>
      <c r="AM163" s="28"/>
      <c r="AN163" s="28"/>
      <c r="AO163" s="28"/>
    </row>
  </sheetData>
  <sheetProtection formatRows="0" autoFilter="0"/>
  <dataConsolidate/>
  <mergeCells count="225">
    <mergeCell ref="L2:U2"/>
    <mergeCell ref="W2:AD2"/>
    <mergeCell ref="AE2:AF2"/>
    <mergeCell ref="AH2:AH3"/>
    <mergeCell ref="AJ2:AJ3"/>
    <mergeCell ref="AK2:AO2"/>
    <mergeCell ref="C1:K1"/>
    <mergeCell ref="A2:A3"/>
    <mergeCell ref="B2:B3"/>
    <mergeCell ref="C2:F2"/>
    <mergeCell ref="G2:J2"/>
    <mergeCell ref="K2:K3"/>
    <mergeCell ref="A4:A163"/>
    <mergeCell ref="B4:B13"/>
    <mergeCell ref="C4:C13"/>
    <mergeCell ref="D4:D13"/>
    <mergeCell ref="G4:G13"/>
    <mergeCell ref="H4:H13"/>
    <mergeCell ref="B34:B43"/>
    <mergeCell ref="C34:C43"/>
    <mergeCell ref="D34:D43"/>
    <mergeCell ref="G34:G43"/>
    <mergeCell ref="B64:B73"/>
    <mergeCell ref="C64:C73"/>
    <mergeCell ref="D64:D73"/>
    <mergeCell ref="G64:G73"/>
    <mergeCell ref="H64:H73"/>
    <mergeCell ref="B84:B93"/>
    <mergeCell ref="C84:C93"/>
    <mergeCell ref="D84:D93"/>
    <mergeCell ref="G84:G93"/>
    <mergeCell ref="H84:H93"/>
    <mergeCell ref="B74:B83"/>
    <mergeCell ref="C74:C83"/>
    <mergeCell ref="D74:D83"/>
    <mergeCell ref="G74:G83"/>
    <mergeCell ref="AI4:AI13"/>
    <mergeCell ref="AJ4:AJ53"/>
    <mergeCell ref="B14:B23"/>
    <mergeCell ref="C14:C23"/>
    <mergeCell ref="D14:D23"/>
    <mergeCell ref="G14:G23"/>
    <mergeCell ref="H14:H23"/>
    <mergeCell ref="I14:I23"/>
    <mergeCell ref="J14:J23"/>
    <mergeCell ref="Y14:Y23"/>
    <mergeCell ref="AC4:AC13"/>
    <mergeCell ref="AD4:AD13"/>
    <mergeCell ref="AE4:AE13"/>
    <mergeCell ref="AF4:AF13"/>
    <mergeCell ref="AG4:AG13"/>
    <mergeCell ref="AH4:AH13"/>
    <mergeCell ref="I4:I13"/>
    <mergeCell ref="J4:J13"/>
    <mergeCell ref="Y4:Y13"/>
    <mergeCell ref="Z4:Z13"/>
    <mergeCell ref="AA4:AA13"/>
    <mergeCell ref="AB4:AB13"/>
    <mergeCell ref="AF14:AF23"/>
    <mergeCell ref="AG14:AG23"/>
    <mergeCell ref="AH14:AH23"/>
    <mergeCell ref="AI14:AI23"/>
    <mergeCell ref="B24:B33"/>
    <mergeCell ref="C24:C33"/>
    <mergeCell ref="D24:D33"/>
    <mergeCell ref="G24:G33"/>
    <mergeCell ref="H24:H33"/>
    <mergeCell ref="I24:I33"/>
    <mergeCell ref="Z14:Z23"/>
    <mergeCell ref="AA14:AA23"/>
    <mergeCell ref="AB14:AB23"/>
    <mergeCell ref="AC14:AC23"/>
    <mergeCell ref="AD14:AD23"/>
    <mergeCell ref="AE14:AE23"/>
    <mergeCell ref="AD24:AD33"/>
    <mergeCell ref="AE24:AE33"/>
    <mergeCell ref="AF24:AF33"/>
    <mergeCell ref="AG24:AG33"/>
    <mergeCell ref="AH24:AH33"/>
    <mergeCell ref="AI24:AI33"/>
    <mergeCell ref="J24:J33"/>
    <mergeCell ref="Y24:Y33"/>
    <mergeCell ref="Z24:Z33"/>
    <mergeCell ref="AA24:AA33"/>
    <mergeCell ref="AB24:AB33"/>
    <mergeCell ref="AC24:AC33"/>
    <mergeCell ref="AH34:AH43"/>
    <mergeCell ref="AI34:AI43"/>
    <mergeCell ref="B44:B53"/>
    <mergeCell ref="C44:C53"/>
    <mergeCell ref="D44:D53"/>
    <mergeCell ref="G44:G53"/>
    <mergeCell ref="H44:H53"/>
    <mergeCell ref="I44:I53"/>
    <mergeCell ref="J44:J53"/>
    <mergeCell ref="Y44:Y53"/>
    <mergeCell ref="AB34:AB43"/>
    <mergeCell ref="AC34:AC43"/>
    <mergeCell ref="AD34:AD43"/>
    <mergeCell ref="AE34:AE43"/>
    <mergeCell ref="AF34:AF43"/>
    <mergeCell ref="AG34:AG43"/>
    <mergeCell ref="H34:H43"/>
    <mergeCell ref="I34:I43"/>
    <mergeCell ref="J34:J43"/>
    <mergeCell ref="Y34:Y43"/>
    <mergeCell ref="Z34:Z43"/>
    <mergeCell ref="AA34:AA43"/>
    <mergeCell ref="AF44:AF53"/>
    <mergeCell ref="AG44:AG53"/>
    <mergeCell ref="AH44:AH53"/>
    <mergeCell ref="AI44:AI53"/>
    <mergeCell ref="B54:B63"/>
    <mergeCell ref="C54:C63"/>
    <mergeCell ref="D54:D63"/>
    <mergeCell ref="G54:G63"/>
    <mergeCell ref="H54:H63"/>
    <mergeCell ref="I54:I63"/>
    <mergeCell ref="Z44:Z53"/>
    <mergeCell ref="AA44:AA53"/>
    <mergeCell ref="AB44:AB53"/>
    <mergeCell ref="AC44:AC53"/>
    <mergeCell ref="AD44:AD53"/>
    <mergeCell ref="AE44:AE53"/>
    <mergeCell ref="I64:I73"/>
    <mergeCell ref="J64:J73"/>
    <mergeCell ref="AE64:AE73"/>
    <mergeCell ref="AF64:AF73"/>
    <mergeCell ref="AH64:AH73"/>
    <mergeCell ref="AJ64:AJ73"/>
    <mergeCell ref="J54:J63"/>
    <mergeCell ref="AE54:AE63"/>
    <mergeCell ref="AF54:AF63"/>
    <mergeCell ref="AH54:AH63"/>
    <mergeCell ref="AJ54:AJ63"/>
    <mergeCell ref="H74:H83"/>
    <mergeCell ref="I84:I93"/>
    <mergeCell ref="J84:J93"/>
    <mergeCell ref="AE84:AE93"/>
    <mergeCell ref="AF84:AF93"/>
    <mergeCell ref="AH84:AH93"/>
    <mergeCell ref="AJ84:AJ93"/>
    <mergeCell ref="J74:J83"/>
    <mergeCell ref="AE74:AE83"/>
    <mergeCell ref="AF74:AF83"/>
    <mergeCell ref="AH74:AH83"/>
    <mergeCell ref="AJ74:AJ83"/>
    <mergeCell ref="I74:I83"/>
    <mergeCell ref="B104:B113"/>
    <mergeCell ref="C104:C113"/>
    <mergeCell ref="D104:D113"/>
    <mergeCell ref="G104:G113"/>
    <mergeCell ref="H104:H113"/>
    <mergeCell ref="B94:B103"/>
    <mergeCell ref="C94:C103"/>
    <mergeCell ref="D94:D103"/>
    <mergeCell ref="G94:G103"/>
    <mergeCell ref="H94:H103"/>
    <mergeCell ref="I104:I113"/>
    <mergeCell ref="J104:J113"/>
    <mergeCell ref="AE104:AE113"/>
    <mergeCell ref="AF104:AF113"/>
    <mergeCell ref="AH104:AH113"/>
    <mergeCell ref="AJ104:AJ113"/>
    <mergeCell ref="J94:J103"/>
    <mergeCell ref="AE94:AE103"/>
    <mergeCell ref="AF94:AF103"/>
    <mergeCell ref="AH94:AH103"/>
    <mergeCell ref="AJ94:AJ103"/>
    <mergeCell ref="I94:I103"/>
    <mergeCell ref="B124:B133"/>
    <mergeCell ref="C124:C133"/>
    <mergeCell ref="D124:D133"/>
    <mergeCell ref="G124:G133"/>
    <mergeCell ref="H124:H133"/>
    <mergeCell ref="B114:B123"/>
    <mergeCell ref="C114:C123"/>
    <mergeCell ref="D114:D123"/>
    <mergeCell ref="G114:G123"/>
    <mergeCell ref="H114:H123"/>
    <mergeCell ref="I124:I133"/>
    <mergeCell ref="J124:J133"/>
    <mergeCell ref="AE124:AE133"/>
    <mergeCell ref="AF124:AF133"/>
    <mergeCell ref="AH124:AH133"/>
    <mergeCell ref="AJ124:AJ133"/>
    <mergeCell ref="J114:J123"/>
    <mergeCell ref="AE114:AE123"/>
    <mergeCell ref="AF114:AF123"/>
    <mergeCell ref="AH114:AH123"/>
    <mergeCell ref="AJ114:AJ123"/>
    <mergeCell ref="I114:I123"/>
    <mergeCell ref="B144:B153"/>
    <mergeCell ref="C144:C153"/>
    <mergeCell ref="D144:D153"/>
    <mergeCell ref="G144:G153"/>
    <mergeCell ref="H144:H153"/>
    <mergeCell ref="B134:B143"/>
    <mergeCell ref="C134:C143"/>
    <mergeCell ref="D134:D143"/>
    <mergeCell ref="G134:G143"/>
    <mergeCell ref="H134:H143"/>
    <mergeCell ref="I144:I153"/>
    <mergeCell ref="J144:J153"/>
    <mergeCell ref="AE144:AE153"/>
    <mergeCell ref="AF144:AF153"/>
    <mergeCell ref="AH144:AH153"/>
    <mergeCell ref="AJ144:AJ153"/>
    <mergeCell ref="J134:J143"/>
    <mergeCell ref="AE134:AE143"/>
    <mergeCell ref="AF134:AF143"/>
    <mergeCell ref="AH134:AH143"/>
    <mergeCell ref="AJ134:AJ143"/>
    <mergeCell ref="I134:I143"/>
    <mergeCell ref="J154:J163"/>
    <mergeCell ref="AE154:AE163"/>
    <mergeCell ref="AF154:AF163"/>
    <mergeCell ref="AH154:AH163"/>
    <mergeCell ref="AJ154:AJ163"/>
    <mergeCell ref="B154:B163"/>
    <mergeCell ref="C154:C163"/>
    <mergeCell ref="D154:D163"/>
    <mergeCell ref="G154:G163"/>
    <mergeCell ref="H154:H163"/>
    <mergeCell ref="I154:I163"/>
  </mergeCells>
  <conditionalFormatting sqref="AI4:AJ4 AJ54 AJ64 AJ74 AJ84 AJ94 AJ104 AJ114 AJ124 AJ134 AJ144 AJ154 J4:J163 AI14 AH54:AI163 AI24 AI34 AI44">
    <cfRule type="containsText" dxfId="55" priority="21" operator="containsText" text="MUY ALTO">
      <formula>NOT(ISERROR(SEARCH("MUY ALTO",J4)))</formula>
    </cfRule>
    <cfRule type="containsText" dxfId="54" priority="22" operator="containsText" text="ALTO">
      <formula>NOT(ISERROR(SEARCH("ALTO",J4)))</formula>
    </cfRule>
    <cfRule type="containsText" dxfId="53" priority="23" operator="containsText" text="MEDIO">
      <formula>NOT(ISERROR(SEARCH("MEDIO",J4)))</formula>
    </cfRule>
    <cfRule type="containsText" dxfId="52" priority="24" operator="containsText" text="BAJO">
      <formula>NOT(ISERROR(SEARCH("BAJO",J4)))</formula>
    </cfRule>
  </conditionalFormatting>
  <conditionalFormatting sqref="J4:J53">
    <cfRule type="containsText" dxfId="51" priority="17" operator="containsText" text="Bajo">
      <formula>NOT(ISERROR(SEARCH("Bajo",J4)))</formula>
    </cfRule>
    <cfRule type="containsText" dxfId="50" priority="18" operator="containsText" text="Moderado">
      <formula>NOT(ISERROR(SEARCH("Moderado",J4)))</formula>
    </cfRule>
    <cfRule type="containsText" dxfId="49" priority="19" operator="containsText" text="Alto">
      <formula>NOT(ISERROR(SEARCH("Alto",J4)))</formula>
    </cfRule>
    <cfRule type="containsText" dxfId="48" priority="20" operator="containsText" text="Extremo">
      <formula>NOT(ISERROR(SEARCH("Extremo",J4)))</formula>
    </cfRule>
  </conditionalFormatting>
  <conditionalFormatting sqref="AH4:AH23">
    <cfRule type="containsText" dxfId="47" priority="13" operator="containsText" text="MUY ALTO">
      <formula>NOT(ISERROR(SEARCH("MUY ALTO",AH4)))</formula>
    </cfRule>
    <cfRule type="containsText" dxfId="46" priority="14" operator="containsText" text="ALTO">
      <formula>NOT(ISERROR(SEARCH("ALTO",AH4)))</formula>
    </cfRule>
    <cfRule type="containsText" dxfId="45" priority="15" operator="containsText" text="MEDIO">
      <formula>NOT(ISERROR(SEARCH("MEDIO",AH4)))</formula>
    </cfRule>
    <cfRule type="containsText" dxfId="44" priority="16" operator="containsText" text="BAJO">
      <formula>NOT(ISERROR(SEARCH("BAJO",AH4)))</formula>
    </cfRule>
  </conditionalFormatting>
  <conditionalFormatting sqref="AH4:AH23">
    <cfRule type="containsText" dxfId="43" priority="9" operator="containsText" text="Bajo">
      <formula>NOT(ISERROR(SEARCH("Bajo",AH4)))</formula>
    </cfRule>
    <cfRule type="containsText" dxfId="42" priority="10" operator="containsText" text="Moderado">
      <formula>NOT(ISERROR(SEARCH("Moderado",AH4)))</formula>
    </cfRule>
    <cfRule type="containsText" dxfId="41" priority="11" operator="containsText" text="Alto">
      <formula>NOT(ISERROR(SEARCH("Alto",AH4)))</formula>
    </cfRule>
    <cfRule type="containsText" dxfId="40" priority="12" operator="containsText" text="Extremo">
      <formula>NOT(ISERROR(SEARCH("Extremo",AH4)))</formula>
    </cfRule>
  </conditionalFormatting>
  <conditionalFormatting sqref="AH24:AH53">
    <cfRule type="containsText" dxfId="39" priority="5" operator="containsText" text="MUY ALTO">
      <formula>NOT(ISERROR(SEARCH("MUY ALTO",AH24)))</formula>
    </cfRule>
    <cfRule type="containsText" dxfId="38" priority="6" operator="containsText" text="ALTO">
      <formula>NOT(ISERROR(SEARCH("ALTO",AH24)))</formula>
    </cfRule>
    <cfRule type="containsText" dxfId="37" priority="7" operator="containsText" text="MEDIO">
      <formula>NOT(ISERROR(SEARCH("MEDIO",AH24)))</formula>
    </cfRule>
    <cfRule type="containsText" dxfId="36" priority="8" operator="containsText" text="BAJO">
      <formula>NOT(ISERROR(SEARCH("BAJO",AH24)))</formula>
    </cfRule>
  </conditionalFormatting>
  <conditionalFormatting sqref="AH24:AH53">
    <cfRule type="containsText" dxfId="35" priority="1" operator="containsText" text="Bajo">
      <formula>NOT(ISERROR(SEARCH("Bajo",AH24)))</formula>
    </cfRule>
    <cfRule type="containsText" dxfId="34" priority="2" operator="containsText" text="Moderado">
      <formula>NOT(ISERROR(SEARCH("Moderado",AH24)))</formula>
    </cfRule>
    <cfRule type="containsText" dxfId="33" priority="3" operator="containsText" text="Alto">
      <formula>NOT(ISERROR(SEARCH("Alto",AH24)))</formula>
    </cfRule>
    <cfRule type="containsText" dxfId="32" priority="4" operator="containsText" text="Extremo">
      <formula>NOT(ISERROR(SEARCH("Extremo",AH24)))</formula>
    </cfRule>
  </conditionalFormatting>
  <dataValidations count="16">
    <dataValidation type="list" allowBlank="1" showInputMessage="1" showErrorMessage="1" sqref="AJ134 AJ144 AJ154 AJ4 AJ54 AJ64 AJ74 AJ84 AJ94 AJ104 AJ114 AJ124 AI54:AI163">
      <formula1>"EVITAR,REDUCIR,COMPARTIR,ASUMIR"</formula1>
    </dataValidation>
    <dataValidation type="list" allowBlank="1" showInputMessage="1" showErrorMessage="1" sqref="H54:H163">
      <formula1>"5,10,20,40"</formula1>
    </dataValidation>
    <dataValidation type="list" allowBlank="1" showInputMessage="1" showErrorMessage="1" sqref="U54:V163">
      <formula1>"0,20"</formula1>
    </dataValidation>
    <dataValidation type="list" allowBlank="1" showInputMessage="1" showErrorMessage="1" sqref="W54:AD163">
      <formula1>"0,35"</formula1>
    </dataValidation>
    <dataValidation type="list" allowBlank="1" showInputMessage="1" showErrorMessage="1" sqref="D114 D124 D134 D154 D144 D54 D64 D74 D84 D94 D104">
      <formula1>"ESTRATÉGICO, IMAGEN, OPERATIVO, FINANCIERO, CUMPLIMIENTO LEGAL, PERSONAS, INFORMACIÓN, MEDIO AMBIENTAL"</formula1>
    </dataValidation>
    <dataValidation type="list" allowBlank="1" showInputMessage="1" showErrorMessage="1" sqref="G4:H53">
      <formula1>"1,2,3,4,5"</formula1>
    </dataValidation>
    <dataValidation type="list" allowBlank="1" showInputMessage="1" showErrorMessage="1" sqref="O4:O53">
      <formula1>"0,10,15"</formula1>
    </dataValidation>
    <dataValidation type="list" allowBlank="1" showInputMessage="1" showErrorMessage="1" sqref="R4:R53">
      <formula1>"10,5,0"</formula1>
    </dataValidation>
    <dataValidation type="list" allowBlank="1" showInputMessage="1" showErrorMessage="1" sqref="U4:V53">
      <formula1>"FUERTE,MODERADO,DÉBIL"</formula1>
    </dataValidation>
    <dataValidation type="list" allowBlank="1" showInputMessage="1" showErrorMessage="1" sqref="AA14 AA4 AA24 AA34 AA44">
      <formula1>"DIRECTAMENTE,INDIRECTAMENTE,NO DISMINUYE"</formula1>
    </dataValidation>
    <dataValidation type="list" allowBlank="1" showInputMessage="1" showErrorMessage="1" sqref="Z4 Z14 Z24 Z34 Z44">
      <formula1>"DIRECTAMENTE,NO DISMINUYE"</formula1>
    </dataValidation>
    <dataValidation type="list" allowBlank="1" showInputMessage="1" showErrorMessage="1" sqref="O54:O163 P4:Q163 L4:N163">
      <formula1>"0,15"</formula1>
    </dataValidation>
    <dataValidation type="list" allowBlank="1" showInputMessage="1" showErrorMessage="1" sqref="G54:G163">
      <formula1>"1,2,3,4"</formula1>
    </dataValidation>
    <dataValidation type="list" allowBlank="1" showInputMessage="1" showErrorMessage="1" sqref="R54:T163">
      <formula1>"15,10"</formula1>
    </dataValidation>
    <dataValidation type="list" allowBlank="1" showInputMessage="1" showErrorMessage="1" sqref="D4:D53">
      <formula1>"ESTRATÉGICO, OPERATIVO,IMAGEN,FINANCIERO,CUMPLIMIENTO,CORRUPCIÓN,PERSONAS,SEGURIDA DIGITAL,FALLAS DE MERCADO,MEDIO AMBIENTE,LA/FT"</formula1>
    </dataValidation>
    <dataValidation type="list" allowBlank="1" showInputMessage="1" showErrorMessage="1" sqref="AI4 AI14 AI24 AI34 AI44">
      <formula1>"EVITAR,REDUCIR,COMPARTIR,ACEPTAR"</formula1>
    </dataValidation>
  </dataValidations>
  <pageMargins left="0.75" right="0.75" top="1" bottom="1" header="0.5" footer="0.5"/>
  <pageSetup orientation="portrait" horizontalDpi="4294967292" verticalDpi="4294967292"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4:K19"/>
  <sheetViews>
    <sheetView workbookViewId="0">
      <selection activeCell="K24" sqref="K24"/>
    </sheetView>
  </sheetViews>
  <sheetFormatPr baseColWidth="10" defaultRowHeight="15.75" x14ac:dyDescent="0.25"/>
  <cols>
    <col min="1" max="1" width="8.625" customWidth="1"/>
    <col min="4" max="4" width="14.125" customWidth="1"/>
    <col min="11" max="11" width="52.375" customWidth="1"/>
  </cols>
  <sheetData>
    <row r="4" spans="2:11" ht="30" x14ac:dyDescent="0.25">
      <c r="B4" s="5">
        <v>1</v>
      </c>
      <c r="C4" s="5">
        <v>5</v>
      </c>
      <c r="D4" s="5" t="s">
        <v>38</v>
      </c>
      <c r="E4" s="5">
        <v>5</v>
      </c>
      <c r="F4" s="5" t="s">
        <v>7</v>
      </c>
      <c r="G4" s="5"/>
      <c r="H4" s="5"/>
      <c r="I4" s="5" t="s">
        <v>14</v>
      </c>
      <c r="K4" s="6" t="s">
        <v>17</v>
      </c>
    </row>
    <row r="5" spans="2:11" x14ac:dyDescent="0.25">
      <c r="B5" s="5">
        <v>2</v>
      </c>
      <c r="C5" s="5">
        <v>4</v>
      </c>
      <c r="D5" s="5" t="s">
        <v>39</v>
      </c>
      <c r="E5" s="5">
        <v>10</v>
      </c>
      <c r="F5" s="5" t="s">
        <v>35</v>
      </c>
      <c r="G5" s="5"/>
      <c r="H5" s="5"/>
      <c r="I5" s="5" t="s">
        <v>15</v>
      </c>
      <c r="K5" s="7" t="s">
        <v>18</v>
      </c>
    </row>
    <row r="6" spans="2:11" x14ac:dyDescent="0.25">
      <c r="B6" s="5">
        <v>3</v>
      </c>
      <c r="C6" s="5">
        <v>3</v>
      </c>
      <c r="D6" s="5" t="s">
        <v>36</v>
      </c>
      <c r="E6" s="5">
        <v>15</v>
      </c>
      <c r="F6" s="5" t="s">
        <v>35</v>
      </c>
      <c r="G6" s="5"/>
      <c r="H6" s="5"/>
      <c r="I6" s="5" t="s">
        <v>16</v>
      </c>
      <c r="K6" s="7" t="s">
        <v>19</v>
      </c>
    </row>
    <row r="7" spans="2:11" x14ac:dyDescent="0.25">
      <c r="B7" s="5">
        <v>4</v>
      </c>
      <c r="C7" s="5">
        <v>2</v>
      </c>
      <c r="D7" s="5" t="s">
        <v>40</v>
      </c>
      <c r="E7" s="5">
        <v>20</v>
      </c>
      <c r="F7" s="5" t="s">
        <v>35</v>
      </c>
      <c r="G7" s="5"/>
      <c r="H7" s="5"/>
      <c r="I7" s="5"/>
      <c r="K7" s="7" t="s">
        <v>20</v>
      </c>
    </row>
    <row r="8" spans="2:11" x14ac:dyDescent="0.25">
      <c r="B8" s="5">
        <v>5</v>
      </c>
      <c r="C8" s="5">
        <v>1</v>
      </c>
      <c r="D8" s="5" t="s">
        <v>41</v>
      </c>
      <c r="E8" s="5">
        <v>30</v>
      </c>
      <c r="F8" s="5" t="s">
        <v>34</v>
      </c>
      <c r="G8" s="5"/>
      <c r="H8" s="5"/>
      <c r="I8" s="5"/>
      <c r="K8" s="7" t="s">
        <v>21</v>
      </c>
    </row>
    <row r="9" spans="2:11" x14ac:dyDescent="0.25">
      <c r="B9" s="5"/>
      <c r="C9" s="5"/>
      <c r="D9" s="5"/>
      <c r="E9" s="5">
        <v>40</v>
      </c>
      <c r="F9" s="5" t="s">
        <v>34</v>
      </c>
      <c r="G9" s="5"/>
      <c r="H9" s="5"/>
      <c r="I9" s="5"/>
      <c r="K9" s="7" t="s">
        <v>22</v>
      </c>
    </row>
    <row r="10" spans="2:11" x14ac:dyDescent="0.25">
      <c r="B10" s="5"/>
      <c r="C10" s="5"/>
      <c r="D10" s="5"/>
      <c r="E10" s="5">
        <v>60</v>
      </c>
      <c r="F10" s="5" t="s">
        <v>34</v>
      </c>
      <c r="G10" s="5"/>
      <c r="H10" s="5"/>
      <c r="I10" s="5"/>
      <c r="K10" s="7" t="s">
        <v>23</v>
      </c>
    </row>
    <row r="11" spans="2:11" ht="30" x14ac:dyDescent="0.25">
      <c r="B11" s="5"/>
      <c r="C11" s="5"/>
      <c r="D11" s="5"/>
      <c r="E11" s="5">
        <v>80</v>
      </c>
      <c r="F11" s="5" t="s">
        <v>33</v>
      </c>
      <c r="G11" s="5"/>
      <c r="H11" s="5"/>
      <c r="I11" s="5"/>
      <c r="K11" s="7" t="s">
        <v>24</v>
      </c>
    </row>
    <row r="12" spans="2:11" x14ac:dyDescent="0.25">
      <c r="B12" s="5"/>
      <c r="C12" s="5"/>
      <c r="D12" s="5"/>
      <c r="E12" s="5">
        <v>120</v>
      </c>
      <c r="F12" s="5" t="s">
        <v>33</v>
      </c>
      <c r="G12" s="5"/>
      <c r="H12" s="5"/>
      <c r="I12" s="5"/>
      <c r="K12" s="7" t="s">
        <v>25</v>
      </c>
    </row>
    <row r="13" spans="2:11" x14ac:dyDescent="0.25">
      <c r="B13" s="5"/>
      <c r="C13" s="5"/>
      <c r="D13" s="5"/>
      <c r="E13" s="5">
        <v>160</v>
      </c>
      <c r="F13" s="5" t="s">
        <v>33</v>
      </c>
      <c r="G13" s="5"/>
      <c r="H13" s="5"/>
      <c r="I13" s="5"/>
      <c r="K13" s="7" t="s">
        <v>26</v>
      </c>
    </row>
    <row r="14" spans="2:11" ht="30" x14ac:dyDescent="0.25">
      <c r="B14" s="5"/>
      <c r="C14" s="5"/>
      <c r="D14" s="5"/>
      <c r="E14" s="5"/>
      <c r="F14" s="5"/>
      <c r="G14" s="5"/>
      <c r="H14" s="5"/>
      <c r="I14" s="5"/>
      <c r="K14" s="7" t="s">
        <v>27</v>
      </c>
    </row>
    <row r="15" spans="2:11" x14ac:dyDescent="0.25">
      <c r="K15" s="7" t="s">
        <v>28</v>
      </c>
    </row>
    <row r="16" spans="2:11" ht="30" x14ac:dyDescent="0.25">
      <c r="K16" s="7" t="s">
        <v>29</v>
      </c>
    </row>
    <row r="17" spans="11:11" ht="30" x14ac:dyDescent="0.25">
      <c r="K17" s="7" t="s">
        <v>30</v>
      </c>
    </row>
    <row r="18" spans="11:11" ht="30" x14ac:dyDescent="0.25">
      <c r="K18" s="7" t="s">
        <v>31</v>
      </c>
    </row>
    <row r="19" spans="11:11" ht="45" x14ac:dyDescent="0.25">
      <c r="K19" s="7" t="s">
        <v>32</v>
      </c>
    </row>
  </sheetData>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Z36"/>
  <sheetViews>
    <sheetView topLeftCell="I1" workbookViewId="0">
      <selection activeCell="S27" sqref="S26:S27"/>
    </sheetView>
  </sheetViews>
  <sheetFormatPr baseColWidth="10" defaultRowHeight="15.75" x14ac:dyDescent="0.25"/>
  <cols>
    <col min="2" max="2" width="9.375" bestFit="1" customWidth="1"/>
    <col min="3" max="7" width="6.5" customWidth="1"/>
    <col min="10" max="11" width="5.125" customWidth="1"/>
    <col min="18" max="18" width="22.5" customWidth="1"/>
    <col min="22" max="22" width="13.875" bestFit="1" customWidth="1"/>
    <col min="23" max="23" width="15.625" bestFit="1" customWidth="1"/>
    <col min="24" max="24" width="37" customWidth="1"/>
  </cols>
  <sheetData>
    <row r="3" spans="2:26" x14ac:dyDescent="0.25">
      <c r="B3" t="s">
        <v>71</v>
      </c>
      <c r="J3" t="s">
        <v>73</v>
      </c>
      <c r="K3" t="s">
        <v>74</v>
      </c>
    </row>
    <row r="4" spans="2:26" ht="21.75" customHeight="1" x14ac:dyDescent="0.25">
      <c r="B4" s="34">
        <v>5</v>
      </c>
      <c r="C4" s="36">
        <f t="shared" ref="C4:G6" si="0">$B4*C$9</f>
        <v>5</v>
      </c>
      <c r="D4" s="36">
        <f t="shared" si="0"/>
        <v>10</v>
      </c>
      <c r="E4" s="35">
        <f t="shared" si="0"/>
        <v>15</v>
      </c>
      <c r="F4" s="35">
        <f t="shared" si="0"/>
        <v>20</v>
      </c>
      <c r="G4" s="35">
        <f t="shared" si="0"/>
        <v>25</v>
      </c>
      <c r="J4">
        <v>1</v>
      </c>
      <c r="K4">
        <v>1</v>
      </c>
      <c r="M4" t="str">
        <f>IF(J4=1,IF(K4=1,"bajo",IF(J4=1,IF(K4=2,"bajo", IF(J4=1,IF(K4=3,"moderado",IF(J4=1,IF(K4=4,"alto","extremo"))))))))</f>
        <v>bajo</v>
      </c>
      <c r="N4" t="e">
        <f>IF(J4=1,IF(K4=1,"bajo",IF(J4=1,IF(K4=2,"bajo", IF(J4=1,IF(K4=3,"moderado",IF(J4=1,IF(K4=4,"alto","extremo")))))))) o IF(J4=2,IF(K4=1,"bajo",IF(J4=2,IF(K4=2,"bajo", IF(J4=2,IF(K4=3,"moderado",IF(J4=2,IF(K4=4,"alto","extremo"))))))))</f>
        <v>#VALUE!</v>
      </c>
    </row>
    <row r="5" spans="2:26" ht="21.75" customHeight="1" x14ac:dyDescent="0.25">
      <c r="B5" s="34">
        <v>4</v>
      </c>
      <c r="C5" s="38">
        <f t="shared" si="0"/>
        <v>4</v>
      </c>
      <c r="D5" s="36">
        <f t="shared" si="0"/>
        <v>8</v>
      </c>
      <c r="E5" s="36">
        <f t="shared" si="0"/>
        <v>12</v>
      </c>
      <c r="F5" s="35">
        <f t="shared" si="0"/>
        <v>16</v>
      </c>
      <c r="G5" s="35">
        <f t="shared" si="0"/>
        <v>20</v>
      </c>
      <c r="J5">
        <v>1</v>
      </c>
      <c r="K5">
        <v>2</v>
      </c>
      <c r="M5" t="str">
        <f>IF(J5=1,IF(K5=1,"bajo",IF(J5=1,IF(K5=2,"bajo", IF(J5=1,IF(K5=3,"moderado",IF(J5=1,IF(K5=4,"alto","extremo"))))))))</f>
        <v>bajo</v>
      </c>
    </row>
    <row r="6" spans="2:26" ht="21.75" customHeight="1" x14ac:dyDescent="0.25">
      <c r="B6" s="34">
        <v>3</v>
      </c>
      <c r="C6" s="37">
        <f t="shared" si="0"/>
        <v>3</v>
      </c>
      <c r="D6" s="38">
        <f t="shared" si="0"/>
        <v>6</v>
      </c>
      <c r="E6" s="36">
        <f t="shared" si="0"/>
        <v>9</v>
      </c>
      <c r="F6" s="35">
        <f t="shared" si="0"/>
        <v>12</v>
      </c>
      <c r="G6" s="35">
        <f t="shared" si="0"/>
        <v>15</v>
      </c>
      <c r="J6">
        <v>1</v>
      </c>
      <c r="K6">
        <v>3</v>
      </c>
      <c r="M6" t="str">
        <f>IF(J6=1,IF(K6=1,"bajo",IF(J6=1,IF(K6=2,"bajo", IF(J6=1,IF(K6=3,"moderado",IF(J6=1,IF(K6=4,"alto","extremo"))))))))</f>
        <v>moderado</v>
      </c>
    </row>
    <row r="7" spans="2:26" ht="21.75" customHeight="1" x14ac:dyDescent="0.25">
      <c r="B7" s="34">
        <v>2</v>
      </c>
      <c r="C7" s="37">
        <f t="shared" ref="C7:G8" si="1">$B7*C$9</f>
        <v>2</v>
      </c>
      <c r="D7" s="37">
        <f t="shared" si="1"/>
        <v>4</v>
      </c>
      <c r="E7" s="38">
        <f t="shared" si="1"/>
        <v>6</v>
      </c>
      <c r="F7" s="36">
        <f t="shared" si="1"/>
        <v>8</v>
      </c>
      <c r="G7" s="35">
        <f t="shared" si="1"/>
        <v>10</v>
      </c>
      <c r="J7">
        <v>1</v>
      </c>
      <c r="K7">
        <v>4</v>
      </c>
      <c r="M7" t="str">
        <f>IF(J7=1,IF(K7=1,"bajo",IF(J7=1,IF(K7=2,"bajo", IF(J7=1,IF(K7=3,"moderado",IF(J7=1,IF(K7=4,"alto","extremo"))))))))</f>
        <v>alto</v>
      </c>
    </row>
    <row r="8" spans="2:26" ht="21.75" customHeight="1" x14ac:dyDescent="0.25">
      <c r="B8" s="34">
        <v>1</v>
      </c>
      <c r="C8" s="37">
        <f t="shared" si="1"/>
        <v>1</v>
      </c>
      <c r="D8" s="37">
        <f t="shared" si="1"/>
        <v>2</v>
      </c>
      <c r="E8" s="38">
        <f t="shared" si="1"/>
        <v>3</v>
      </c>
      <c r="F8" s="36">
        <f t="shared" si="1"/>
        <v>4</v>
      </c>
      <c r="G8" s="35">
        <f t="shared" si="1"/>
        <v>5</v>
      </c>
      <c r="J8">
        <v>1</v>
      </c>
      <c r="K8">
        <v>5</v>
      </c>
      <c r="M8" t="str">
        <f>IF(J8=1,IF(K8=1,"bajo",IF(J8=1,IF(K8=2,"bajo", IF(J8=1,IF(K8=3,"moderado",IF(J8=1,IF(K8=4,"alto","extremo"))))))))</f>
        <v>extremo</v>
      </c>
    </row>
    <row r="9" spans="2:26" x14ac:dyDescent="0.25">
      <c r="C9" s="34">
        <v>1</v>
      </c>
      <c r="D9" s="34">
        <v>2</v>
      </c>
      <c r="E9" s="34">
        <v>3</v>
      </c>
      <c r="F9" s="34">
        <v>4</v>
      </c>
      <c r="G9" s="34">
        <v>5</v>
      </c>
      <c r="H9" t="s">
        <v>72</v>
      </c>
    </row>
    <row r="11" spans="2:26" x14ac:dyDescent="0.25">
      <c r="U11" t="s">
        <v>64</v>
      </c>
      <c r="V11" t="s">
        <v>68</v>
      </c>
      <c r="W11" t="s">
        <v>68</v>
      </c>
      <c r="X11" t="s">
        <v>88</v>
      </c>
      <c r="Y11">
        <v>0</v>
      </c>
      <c r="Z11">
        <v>0</v>
      </c>
    </row>
    <row r="12" spans="2:26" x14ac:dyDescent="0.25">
      <c r="B12" t="s">
        <v>71</v>
      </c>
      <c r="J12">
        <v>1</v>
      </c>
      <c r="K12">
        <v>1</v>
      </c>
      <c r="L12" t="str">
        <f>CONCATENATE(J12,K12)</f>
        <v>11</v>
      </c>
      <c r="M12" t="s">
        <v>12</v>
      </c>
      <c r="P12" t="s">
        <v>61</v>
      </c>
      <c r="Q12" t="s">
        <v>61</v>
      </c>
      <c r="R12" t="s">
        <v>77</v>
      </c>
      <c r="S12">
        <v>100</v>
      </c>
      <c r="U12" t="s">
        <v>61</v>
      </c>
      <c r="V12" t="s">
        <v>86</v>
      </c>
      <c r="W12" t="s">
        <v>86</v>
      </c>
      <c r="X12" t="s">
        <v>89</v>
      </c>
      <c r="Y12">
        <v>2</v>
      </c>
      <c r="Z12">
        <v>2</v>
      </c>
    </row>
    <row r="13" spans="2:26" x14ac:dyDescent="0.25">
      <c r="B13" s="34">
        <v>5</v>
      </c>
      <c r="C13" s="36" t="str">
        <f t="shared" ref="C13:G16" si="2">CONCATENATE($B13,C$9)</f>
        <v>51</v>
      </c>
      <c r="D13" s="36" t="str">
        <f t="shared" si="2"/>
        <v>52</v>
      </c>
      <c r="E13" s="35" t="str">
        <f t="shared" si="2"/>
        <v>53</v>
      </c>
      <c r="F13" s="35" t="str">
        <f t="shared" si="2"/>
        <v>54</v>
      </c>
      <c r="G13" s="35" t="str">
        <f t="shared" si="2"/>
        <v>55</v>
      </c>
      <c r="J13">
        <v>1</v>
      </c>
      <c r="K13">
        <v>2</v>
      </c>
      <c r="L13" t="str">
        <f t="shared" ref="L13:L36" si="3">CONCATENATE(J13,K13)</f>
        <v>12</v>
      </c>
      <c r="M13" t="s">
        <v>12</v>
      </c>
      <c r="P13" t="s">
        <v>61</v>
      </c>
      <c r="Q13" t="s">
        <v>36</v>
      </c>
      <c r="R13" t="s">
        <v>78</v>
      </c>
      <c r="S13">
        <v>50</v>
      </c>
      <c r="U13" t="s">
        <v>61</v>
      </c>
      <c r="V13" t="s">
        <v>86</v>
      </c>
      <c r="W13" t="s">
        <v>87</v>
      </c>
      <c r="X13" t="s">
        <v>90</v>
      </c>
      <c r="Y13">
        <v>2</v>
      </c>
      <c r="Z13">
        <v>1</v>
      </c>
    </row>
    <row r="14" spans="2:26" x14ac:dyDescent="0.25">
      <c r="B14" s="34">
        <v>4</v>
      </c>
      <c r="C14" s="38" t="str">
        <f t="shared" si="2"/>
        <v>41</v>
      </c>
      <c r="D14" s="36" t="str">
        <f t="shared" si="2"/>
        <v>42</v>
      </c>
      <c r="E14" s="36" t="str">
        <f t="shared" si="2"/>
        <v>43</v>
      </c>
      <c r="F14" s="35" t="str">
        <f t="shared" si="2"/>
        <v>44</v>
      </c>
      <c r="G14" s="35" t="str">
        <f t="shared" si="2"/>
        <v>45</v>
      </c>
      <c r="J14">
        <v>1</v>
      </c>
      <c r="K14">
        <v>3</v>
      </c>
      <c r="L14" t="str">
        <f t="shared" si="3"/>
        <v>13</v>
      </c>
      <c r="M14" t="s">
        <v>75</v>
      </c>
      <c r="P14" t="s">
        <v>61</v>
      </c>
      <c r="Q14" t="s">
        <v>64</v>
      </c>
      <c r="R14" t="s">
        <v>79</v>
      </c>
      <c r="S14">
        <v>0</v>
      </c>
      <c r="U14" t="s">
        <v>61</v>
      </c>
      <c r="V14" t="s">
        <v>86</v>
      </c>
      <c r="W14" t="s">
        <v>68</v>
      </c>
      <c r="X14" t="s">
        <v>91</v>
      </c>
      <c r="Y14">
        <v>2</v>
      </c>
      <c r="Z14">
        <v>0</v>
      </c>
    </row>
    <row r="15" spans="2:26" x14ac:dyDescent="0.25">
      <c r="B15" s="34">
        <v>3</v>
      </c>
      <c r="C15" s="37" t="str">
        <f t="shared" si="2"/>
        <v>31</v>
      </c>
      <c r="D15" s="38" t="str">
        <f t="shared" si="2"/>
        <v>32</v>
      </c>
      <c r="E15" s="36" t="str">
        <f t="shared" si="2"/>
        <v>33</v>
      </c>
      <c r="F15" s="35" t="str">
        <f t="shared" si="2"/>
        <v>34</v>
      </c>
      <c r="G15" s="35" t="str">
        <f t="shared" si="2"/>
        <v>35</v>
      </c>
      <c r="J15">
        <v>1</v>
      </c>
      <c r="K15">
        <v>4</v>
      </c>
      <c r="L15" t="str">
        <f t="shared" si="3"/>
        <v>14</v>
      </c>
      <c r="M15" t="s">
        <v>11</v>
      </c>
      <c r="P15" t="s">
        <v>36</v>
      </c>
      <c r="Q15" t="s">
        <v>61</v>
      </c>
      <c r="R15" t="s">
        <v>80</v>
      </c>
      <c r="S15">
        <v>50</v>
      </c>
      <c r="U15" t="s">
        <v>61</v>
      </c>
      <c r="V15" t="s">
        <v>68</v>
      </c>
      <c r="W15" t="s">
        <v>86</v>
      </c>
      <c r="X15" t="s">
        <v>92</v>
      </c>
      <c r="Y15">
        <v>0</v>
      </c>
      <c r="Z15">
        <v>2</v>
      </c>
    </row>
    <row r="16" spans="2:26" x14ac:dyDescent="0.25">
      <c r="B16" s="34">
        <v>2</v>
      </c>
      <c r="C16" s="37" t="str">
        <f t="shared" si="2"/>
        <v>21</v>
      </c>
      <c r="D16" s="37" t="str">
        <f t="shared" si="2"/>
        <v>22</v>
      </c>
      <c r="E16" s="38" t="str">
        <f t="shared" si="2"/>
        <v>23</v>
      </c>
      <c r="F16" s="36" t="str">
        <f t="shared" si="2"/>
        <v>24</v>
      </c>
      <c r="G16" s="35" t="str">
        <f t="shared" si="2"/>
        <v>25</v>
      </c>
      <c r="J16">
        <v>1</v>
      </c>
      <c r="K16">
        <v>5</v>
      </c>
      <c r="L16" t="str">
        <f t="shared" si="3"/>
        <v>15</v>
      </c>
      <c r="M16" t="s">
        <v>76</v>
      </c>
      <c r="P16" t="s">
        <v>36</v>
      </c>
      <c r="Q16" t="s">
        <v>36</v>
      </c>
      <c r="R16" t="s">
        <v>81</v>
      </c>
      <c r="S16">
        <v>50</v>
      </c>
      <c r="U16" t="s">
        <v>36</v>
      </c>
      <c r="V16" t="s">
        <v>86</v>
      </c>
      <c r="W16" t="s">
        <v>86</v>
      </c>
      <c r="X16" t="s">
        <v>93</v>
      </c>
      <c r="Y16">
        <v>1</v>
      </c>
      <c r="Z16">
        <v>1</v>
      </c>
    </row>
    <row r="17" spans="2:26" x14ac:dyDescent="0.25">
      <c r="B17" s="34">
        <v>1</v>
      </c>
      <c r="C17" s="37" t="str">
        <f>CONCATENATE($B17,C$9)</f>
        <v>11</v>
      </c>
      <c r="D17" s="37" t="str">
        <f>CONCATENATE($B17,D$9)</f>
        <v>12</v>
      </c>
      <c r="E17" s="38" t="str">
        <f>CONCATENATE($B17,E$9)</f>
        <v>13</v>
      </c>
      <c r="F17" s="36" t="str">
        <f>CONCATENATE($B17,F$9)</f>
        <v>14</v>
      </c>
      <c r="G17" s="35" t="str">
        <f>CONCATENATE($B17,G$9)</f>
        <v>15</v>
      </c>
      <c r="J17">
        <v>2</v>
      </c>
      <c r="K17">
        <v>1</v>
      </c>
      <c r="L17" t="str">
        <f t="shared" si="3"/>
        <v>21</v>
      </c>
      <c r="M17" t="s">
        <v>12</v>
      </c>
      <c r="P17" t="s">
        <v>36</v>
      </c>
      <c r="Q17" t="s">
        <v>64</v>
      </c>
      <c r="R17" t="s">
        <v>82</v>
      </c>
      <c r="S17">
        <v>0</v>
      </c>
      <c r="U17" t="s">
        <v>36</v>
      </c>
      <c r="V17" t="s">
        <v>86</v>
      </c>
      <c r="W17" t="s">
        <v>87</v>
      </c>
      <c r="X17" t="s">
        <v>94</v>
      </c>
      <c r="Y17">
        <v>1</v>
      </c>
      <c r="Z17">
        <v>0</v>
      </c>
    </row>
    <row r="18" spans="2:26" x14ac:dyDescent="0.25">
      <c r="C18" s="34">
        <v>1</v>
      </c>
      <c r="D18" s="34">
        <v>2</v>
      </c>
      <c r="E18" s="34">
        <v>3</v>
      </c>
      <c r="F18" s="34">
        <v>4</v>
      </c>
      <c r="G18" s="34">
        <v>5</v>
      </c>
      <c r="H18" t="s">
        <v>72</v>
      </c>
      <c r="J18">
        <v>2</v>
      </c>
      <c r="K18">
        <v>2</v>
      </c>
      <c r="L18" t="str">
        <f t="shared" si="3"/>
        <v>22</v>
      </c>
      <c r="M18" t="s">
        <v>12</v>
      </c>
      <c r="P18" t="s">
        <v>64</v>
      </c>
      <c r="Q18" t="s">
        <v>61</v>
      </c>
      <c r="R18" t="s">
        <v>83</v>
      </c>
      <c r="S18">
        <v>0</v>
      </c>
      <c r="U18" t="s">
        <v>36</v>
      </c>
      <c r="V18" t="s">
        <v>86</v>
      </c>
      <c r="W18" t="s">
        <v>68</v>
      </c>
      <c r="X18" t="s">
        <v>95</v>
      </c>
      <c r="Y18">
        <v>1</v>
      </c>
      <c r="Z18">
        <v>0</v>
      </c>
    </row>
    <row r="19" spans="2:26" x14ac:dyDescent="0.25">
      <c r="J19">
        <v>2</v>
      </c>
      <c r="K19">
        <v>3</v>
      </c>
      <c r="L19" t="str">
        <f t="shared" si="3"/>
        <v>23</v>
      </c>
      <c r="M19" t="s">
        <v>75</v>
      </c>
      <c r="P19" t="s">
        <v>64</v>
      </c>
      <c r="Q19" t="s">
        <v>36</v>
      </c>
      <c r="R19" t="s">
        <v>84</v>
      </c>
      <c r="S19">
        <v>0</v>
      </c>
      <c r="U19" t="s">
        <v>36</v>
      </c>
      <c r="V19" t="s">
        <v>68</v>
      </c>
      <c r="W19" t="s">
        <v>86</v>
      </c>
      <c r="X19" t="s">
        <v>96</v>
      </c>
      <c r="Y19">
        <v>0</v>
      </c>
      <c r="Z19">
        <v>1</v>
      </c>
    </row>
    <row r="20" spans="2:26" x14ac:dyDescent="0.25">
      <c r="J20">
        <v>2</v>
      </c>
      <c r="K20">
        <v>4</v>
      </c>
      <c r="L20" t="str">
        <f t="shared" si="3"/>
        <v>24</v>
      </c>
      <c r="M20" t="s">
        <v>11</v>
      </c>
      <c r="P20" t="s">
        <v>64</v>
      </c>
      <c r="Q20" t="s">
        <v>64</v>
      </c>
      <c r="R20" t="s">
        <v>85</v>
      </c>
      <c r="S20">
        <v>0</v>
      </c>
    </row>
    <row r="21" spans="2:26" x14ac:dyDescent="0.25">
      <c r="J21">
        <v>2</v>
      </c>
      <c r="K21">
        <v>5</v>
      </c>
      <c r="L21" t="str">
        <f t="shared" si="3"/>
        <v>25</v>
      </c>
      <c r="M21" t="s">
        <v>76</v>
      </c>
    </row>
    <row r="22" spans="2:26" x14ac:dyDescent="0.25">
      <c r="J22">
        <v>3</v>
      </c>
      <c r="K22">
        <v>1</v>
      </c>
      <c r="L22" t="str">
        <f t="shared" si="3"/>
        <v>31</v>
      </c>
      <c r="M22" t="s">
        <v>12</v>
      </c>
    </row>
    <row r="23" spans="2:26" x14ac:dyDescent="0.25">
      <c r="J23">
        <v>3</v>
      </c>
      <c r="K23">
        <v>2</v>
      </c>
      <c r="L23" t="str">
        <f t="shared" si="3"/>
        <v>32</v>
      </c>
      <c r="M23" t="s">
        <v>75</v>
      </c>
    </row>
    <row r="24" spans="2:26" x14ac:dyDescent="0.25">
      <c r="J24">
        <v>3</v>
      </c>
      <c r="K24">
        <v>3</v>
      </c>
      <c r="L24" t="str">
        <f t="shared" si="3"/>
        <v>33</v>
      </c>
      <c r="M24" t="s">
        <v>11</v>
      </c>
    </row>
    <row r="25" spans="2:26" x14ac:dyDescent="0.25">
      <c r="J25">
        <v>3</v>
      </c>
      <c r="K25">
        <v>4</v>
      </c>
      <c r="L25" t="str">
        <f t="shared" si="3"/>
        <v>34</v>
      </c>
      <c r="M25" t="s">
        <v>76</v>
      </c>
    </row>
    <row r="26" spans="2:26" x14ac:dyDescent="0.25">
      <c r="J26">
        <v>3</v>
      </c>
      <c r="K26">
        <v>5</v>
      </c>
      <c r="L26" t="str">
        <f t="shared" si="3"/>
        <v>35</v>
      </c>
      <c r="M26" t="s">
        <v>76</v>
      </c>
    </row>
    <row r="27" spans="2:26" x14ac:dyDescent="0.25">
      <c r="J27">
        <v>4</v>
      </c>
      <c r="K27">
        <v>1</v>
      </c>
      <c r="L27" t="str">
        <f t="shared" si="3"/>
        <v>41</v>
      </c>
      <c r="M27" t="s">
        <v>75</v>
      </c>
    </row>
    <row r="28" spans="2:26" x14ac:dyDescent="0.25">
      <c r="J28">
        <v>4</v>
      </c>
      <c r="K28">
        <v>2</v>
      </c>
      <c r="L28" t="str">
        <f t="shared" si="3"/>
        <v>42</v>
      </c>
      <c r="M28" t="s">
        <v>11</v>
      </c>
    </row>
    <row r="29" spans="2:26" x14ac:dyDescent="0.25">
      <c r="J29">
        <v>4</v>
      </c>
      <c r="K29">
        <v>3</v>
      </c>
      <c r="L29" t="str">
        <f t="shared" si="3"/>
        <v>43</v>
      </c>
      <c r="M29" t="s">
        <v>11</v>
      </c>
    </row>
    <row r="30" spans="2:26" x14ac:dyDescent="0.25">
      <c r="J30">
        <v>4</v>
      </c>
      <c r="K30">
        <v>4</v>
      </c>
      <c r="L30" t="str">
        <f t="shared" si="3"/>
        <v>44</v>
      </c>
      <c r="M30" t="s">
        <v>76</v>
      </c>
    </row>
    <row r="31" spans="2:26" x14ac:dyDescent="0.25">
      <c r="J31">
        <v>4</v>
      </c>
      <c r="K31">
        <v>5</v>
      </c>
      <c r="L31" t="str">
        <f t="shared" si="3"/>
        <v>45</v>
      </c>
      <c r="M31" t="s">
        <v>76</v>
      </c>
    </row>
    <row r="32" spans="2:26" x14ac:dyDescent="0.25">
      <c r="J32">
        <v>5</v>
      </c>
      <c r="K32">
        <v>1</v>
      </c>
      <c r="L32" t="str">
        <f t="shared" si="3"/>
        <v>51</v>
      </c>
      <c r="M32" t="s">
        <v>11</v>
      </c>
    </row>
    <row r="33" spans="10:13" x14ac:dyDescent="0.25">
      <c r="J33">
        <v>5</v>
      </c>
      <c r="K33">
        <v>2</v>
      </c>
      <c r="L33" t="str">
        <f t="shared" si="3"/>
        <v>52</v>
      </c>
      <c r="M33" t="s">
        <v>11</v>
      </c>
    </row>
    <row r="34" spans="10:13" x14ac:dyDescent="0.25">
      <c r="J34">
        <v>5</v>
      </c>
      <c r="K34">
        <v>3</v>
      </c>
      <c r="L34" t="str">
        <f t="shared" si="3"/>
        <v>53</v>
      </c>
      <c r="M34" t="s">
        <v>76</v>
      </c>
    </row>
    <row r="35" spans="10:13" x14ac:dyDescent="0.25">
      <c r="J35">
        <v>5</v>
      </c>
      <c r="K35">
        <v>4</v>
      </c>
      <c r="L35" t="str">
        <f t="shared" si="3"/>
        <v>54</v>
      </c>
      <c r="M35" t="s">
        <v>76</v>
      </c>
    </row>
    <row r="36" spans="10:13" x14ac:dyDescent="0.25">
      <c r="J36">
        <v>5</v>
      </c>
      <c r="K36">
        <v>5</v>
      </c>
      <c r="L36" t="str">
        <f t="shared" si="3"/>
        <v>55</v>
      </c>
      <c r="M36"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K89"/>
  <sheetViews>
    <sheetView showGridLines="0" tabSelected="1" zoomScale="30" zoomScaleNormal="30" zoomScaleSheetLayoutView="40" workbookViewId="0">
      <selection activeCell="AM8" sqref="AM8"/>
    </sheetView>
  </sheetViews>
  <sheetFormatPr baseColWidth="10" defaultColWidth="10.875" defaultRowHeight="36" x14ac:dyDescent="0.55000000000000004"/>
  <cols>
    <col min="1" max="1" width="13.625" style="2" customWidth="1"/>
    <col min="2" max="2" width="10.875" style="3" customWidth="1"/>
    <col min="3" max="3" width="48" style="2" customWidth="1"/>
    <col min="4" max="4" width="20.375" style="2" customWidth="1"/>
    <col min="5" max="5" width="150.25" style="2" customWidth="1"/>
    <col min="6" max="6" width="111" style="2" customWidth="1"/>
    <col min="7" max="7" width="17.125" style="8" customWidth="1"/>
    <col min="8" max="8" width="13.5" style="8" customWidth="1"/>
    <col min="9" max="9" width="36" style="4" hidden="1" customWidth="1"/>
    <col min="10" max="10" width="13.625" style="4" customWidth="1"/>
    <col min="11" max="11" width="202.625" style="78" customWidth="1"/>
    <col min="12" max="16" width="18" style="2" hidden="1" customWidth="1"/>
    <col min="17" max="17" width="26" style="2" hidden="1" customWidth="1"/>
    <col min="18" max="18" width="19.25" style="2" hidden="1" customWidth="1"/>
    <col min="19" max="19" width="18" style="2" hidden="1" customWidth="1"/>
    <col min="20" max="20" width="0.25" style="2" hidden="1" customWidth="1"/>
    <col min="21" max="21" width="18" style="2" hidden="1" customWidth="1"/>
    <col min="22" max="22" width="22.125" style="2" hidden="1" customWidth="1"/>
    <col min="23" max="24" width="18" style="2" hidden="1" customWidth="1"/>
    <col min="25" max="30" width="18.375" style="2" hidden="1" customWidth="1"/>
    <col min="31" max="32" width="13.5" style="2" hidden="1" customWidth="1"/>
    <col min="33" max="33" width="0.375" style="2" customWidth="1"/>
    <col min="34" max="34" width="17" style="2" customWidth="1"/>
    <col min="35" max="35" width="26.375" style="2" customWidth="1"/>
    <col min="36" max="16384" width="10.875" style="2"/>
  </cols>
  <sheetData>
    <row r="1" spans="1:37" ht="59.25" customHeight="1" x14ac:dyDescent="0.2">
      <c r="A1" s="164" t="s">
        <v>152</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row>
    <row r="2" spans="1:37" ht="80.25" customHeight="1" x14ac:dyDescent="0.2">
      <c r="A2" s="166" t="s">
        <v>156</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row>
    <row r="3" spans="1:37" s="1" customFormat="1" ht="39" customHeight="1" x14ac:dyDescent="0.2">
      <c r="A3" s="131" t="s">
        <v>0</v>
      </c>
      <c r="B3" s="131" t="s">
        <v>42</v>
      </c>
      <c r="C3" s="178" t="s">
        <v>4</v>
      </c>
      <c r="D3" s="178"/>
      <c r="E3" s="178"/>
      <c r="F3" s="178"/>
      <c r="G3" s="173" t="s">
        <v>9</v>
      </c>
      <c r="H3" s="174"/>
      <c r="I3" s="174"/>
      <c r="J3" s="175"/>
      <c r="K3" s="171" t="s">
        <v>67</v>
      </c>
      <c r="L3" s="168" t="s">
        <v>45</v>
      </c>
      <c r="M3" s="168"/>
      <c r="N3" s="168"/>
      <c r="O3" s="168"/>
      <c r="P3" s="168"/>
      <c r="Q3" s="168"/>
      <c r="R3" s="168"/>
      <c r="S3" s="168"/>
      <c r="T3" s="168"/>
      <c r="U3" s="168"/>
      <c r="V3" s="73" t="s">
        <v>46</v>
      </c>
      <c r="W3" s="120" t="s">
        <v>53</v>
      </c>
      <c r="X3" s="121"/>
      <c r="Y3" s="121"/>
      <c r="Z3" s="121"/>
      <c r="AA3" s="121"/>
      <c r="AB3" s="121"/>
      <c r="AC3" s="121"/>
      <c r="AD3" s="121"/>
      <c r="AE3" s="169" t="s">
        <v>10</v>
      </c>
      <c r="AF3" s="170"/>
      <c r="AG3" s="74"/>
      <c r="AH3" s="176" t="s">
        <v>8</v>
      </c>
      <c r="AI3" s="75"/>
    </row>
    <row r="4" spans="1:37" s="1" customFormat="1" ht="82.5" customHeight="1" x14ac:dyDescent="0.2">
      <c r="A4" s="131"/>
      <c r="B4" s="131"/>
      <c r="C4" s="32" t="s">
        <v>43</v>
      </c>
      <c r="D4" s="32" t="s">
        <v>2</v>
      </c>
      <c r="E4" s="32" t="s">
        <v>1</v>
      </c>
      <c r="F4" s="32" t="s">
        <v>3</v>
      </c>
      <c r="G4" s="59" t="s">
        <v>69</v>
      </c>
      <c r="H4" s="59" t="s">
        <v>70</v>
      </c>
      <c r="I4" s="33" t="s">
        <v>5</v>
      </c>
      <c r="J4" s="33" t="s">
        <v>6</v>
      </c>
      <c r="K4" s="171"/>
      <c r="L4" s="40" t="s">
        <v>98</v>
      </c>
      <c r="M4" s="40" t="s">
        <v>99</v>
      </c>
      <c r="N4" s="41" t="s">
        <v>44</v>
      </c>
      <c r="O4" s="41" t="s">
        <v>60</v>
      </c>
      <c r="P4" s="40" t="s">
        <v>63</v>
      </c>
      <c r="Q4" s="40" t="s">
        <v>100</v>
      </c>
      <c r="R4" s="26" t="s">
        <v>47</v>
      </c>
      <c r="S4" s="26" t="s">
        <v>62</v>
      </c>
      <c r="T4" s="23" t="s">
        <v>48</v>
      </c>
      <c r="U4" s="23" t="s">
        <v>59</v>
      </c>
      <c r="V4" s="29" t="s">
        <v>104</v>
      </c>
      <c r="W4" s="24" t="s">
        <v>49</v>
      </c>
      <c r="X4" s="24" t="s">
        <v>50</v>
      </c>
      <c r="Y4" s="25" t="s">
        <v>65</v>
      </c>
      <c r="Z4" s="24" t="s">
        <v>101</v>
      </c>
      <c r="AA4" s="24" t="s">
        <v>102</v>
      </c>
      <c r="AB4" s="24"/>
      <c r="AC4" s="24" t="s">
        <v>51</v>
      </c>
      <c r="AD4" s="24" t="s">
        <v>52</v>
      </c>
      <c r="AE4" s="59" t="s">
        <v>69</v>
      </c>
      <c r="AF4" s="59" t="s">
        <v>70</v>
      </c>
      <c r="AG4" s="60"/>
      <c r="AH4" s="177"/>
      <c r="AI4" s="61" t="s">
        <v>13</v>
      </c>
    </row>
    <row r="5" spans="1:37" ht="138" x14ac:dyDescent="0.2">
      <c r="A5" s="160"/>
      <c r="B5" s="153">
        <v>1</v>
      </c>
      <c r="C5" s="161" t="s">
        <v>172</v>
      </c>
      <c r="D5" s="155" t="s">
        <v>37</v>
      </c>
      <c r="E5" s="162" t="s">
        <v>171</v>
      </c>
      <c r="F5" s="79" t="s">
        <v>106</v>
      </c>
      <c r="G5" s="156">
        <v>3</v>
      </c>
      <c r="H5" s="156">
        <v>3</v>
      </c>
      <c r="I5" s="138" t="str">
        <f>CONCATENATE(G5,H5)</f>
        <v>33</v>
      </c>
      <c r="J5" s="138" t="str">
        <f>VLOOKUP(I5,REFERENCIAS!$L$12:$M$36,2,FALSE)</f>
        <v>Alto</v>
      </c>
      <c r="K5" s="76" t="s">
        <v>136</v>
      </c>
      <c r="L5" s="69">
        <v>15</v>
      </c>
      <c r="M5" s="70">
        <v>15</v>
      </c>
      <c r="N5" s="70">
        <v>15</v>
      </c>
      <c r="O5" s="69">
        <v>15</v>
      </c>
      <c r="P5" s="70">
        <v>15</v>
      </c>
      <c r="Q5" s="69">
        <v>15</v>
      </c>
      <c r="R5" s="69">
        <v>10</v>
      </c>
      <c r="S5" s="69">
        <f>SUM(L5:R5)</f>
        <v>100</v>
      </c>
      <c r="T5" s="70" t="str">
        <f>CONCATENATE(U5,V5)</f>
        <v>FUERTEFUERTE</v>
      </c>
      <c r="U5" s="69" t="str">
        <f>IF(S5&lt;86,"DÉBIL",IF(S5&lt;96,"MODERADO","FUERTE"))</f>
        <v>FUERTE</v>
      </c>
      <c r="V5" s="69" t="s">
        <v>61</v>
      </c>
      <c r="W5" s="70">
        <f>VLOOKUP(T5,REFERENCIAS!$R$12:$S$20,2,FALSE)</f>
        <v>100</v>
      </c>
      <c r="X5" s="70" t="str">
        <f t="shared" ref="X5:X48" si="0">IF(W5=100,"NO","SI")</f>
        <v>NO</v>
      </c>
      <c r="Y5" s="157" t="str">
        <f>IF(AVERAGE(W5:W13)&lt;50,"DÉBIL",IF(AVERAGE(W5:W13)&lt;100,"MODERADO","FUERTE"))</f>
        <v>MODERADO</v>
      </c>
      <c r="Z5" s="139" t="s">
        <v>86</v>
      </c>
      <c r="AA5" s="139" t="s">
        <v>87</v>
      </c>
      <c r="AB5" s="139" t="str">
        <f>CONCATENATE(Y5,Z5,AA5)</f>
        <v>MODERADODIRECTAMENTEINDIRECTAMENTE</v>
      </c>
      <c r="AC5" s="139">
        <f>VLOOKUP(AB5,REFERENCIAS!$X$11:$Z$19,2,FALSE)</f>
        <v>1</v>
      </c>
      <c r="AD5" s="139">
        <f>VLOOKUP(AB5,REFERENCIAS!$X$11:$Z$19,3,FALSE)</f>
        <v>0</v>
      </c>
      <c r="AE5" s="148">
        <f>IF(G5-AC5&lt;1,1,G5-AC5)</f>
        <v>2</v>
      </c>
      <c r="AF5" s="148">
        <f>IF(H5-AD5&lt;1,1,H5-AD5)</f>
        <v>3</v>
      </c>
      <c r="AG5" s="148" t="str">
        <f>CONCATENATE(AE5,AF5)</f>
        <v>23</v>
      </c>
      <c r="AH5" s="152" t="str">
        <f>VLOOKUP(AG5,REFERENCIAS!$L$12:$M$36,2,FALSE)</f>
        <v>Moderado</v>
      </c>
      <c r="AI5" s="141" t="s">
        <v>148</v>
      </c>
      <c r="AJ5" s="92"/>
      <c r="AK5" s="92"/>
    </row>
    <row r="6" spans="1:37" ht="138" x14ac:dyDescent="0.2">
      <c r="A6" s="160"/>
      <c r="B6" s="153"/>
      <c r="C6" s="161"/>
      <c r="D6" s="155"/>
      <c r="E6" s="162"/>
      <c r="F6" s="79" t="s">
        <v>108</v>
      </c>
      <c r="G6" s="156"/>
      <c r="H6" s="156"/>
      <c r="I6" s="138"/>
      <c r="J6" s="138"/>
      <c r="K6" s="65" t="s">
        <v>135</v>
      </c>
      <c r="L6" s="69">
        <v>15</v>
      </c>
      <c r="M6" s="70">
        <v>15</v>
      </c>
      <c r="N6" s="70">
        <v>15</v>
      </c>
      <c r="O6" s="69">
        <v>15</v>
      </c>
      <c r="P6" s="70">
        <v>15</v>
      </c>
      <c r="Q6" s="69">
        <v>0</v>
      </c>
      <c r="R6" s="69">
        <v>10</v>
      </c>
      <c r="S6" s="69">
        <f t="shared" ref="S6:S47" si="1">SUM(L6:R6)</f>
        <v>85</v>
      </c>
      <c r="T6" s="70" t="str">
        <f t="shared" ref="T6:T49" si="2">CONCATENATE(U6,V6)</f>
        <v>DÉBILFUERTE</v>
      </c>
      <c r="U6" s="69" t="str">
        <f t="shared" ref="U6:U48" si="3">IF(S6&lt;86,"DÉBIL",IF(S6&lt;96,"MODERADO","FUERTE"))</f>
        <v>DÉBIL</v>
      </c>
      <c r="V6" s="69" t="s">
        <v>61</v>
      </c>
      <c r="W6" s="70">
        <f>VLOOKUP(T6,REFERENCIAS!$R$12:$S$20,2,FALSE)</f>
        <v>0</v>
      </c>
      <c r="X6" s="70" t="str">
        <f t="shared" si="0"/>
        <v>SI</v>
      </c>
      <c r="Y6" s="158"/>
      <c r="Z6" s="140"/>
      <c r="AA6" s="140"/>
      <c r="AB6" s="140"/>
      <c r="AC6" s="140"/>
      <c r="AD6" s="140"/>
      <c r="AE6" s="149"/>
      <c r="AF6" s="149"/>
      <c r="AG6" s="149"/>
      <c r="AH6" s="152"/>
      <c r="AI6" s="142"/>
      <c r="AJ6" s="92"/>
      <c r="AK6" s="92"/>
    </row>
    <row r="7" spans="1:37" ht="69" x14ac:dyDescent="0.2">
      <c r="A7" s="160"/>
      <c r="B7" s="153"/>
      <c r="C7" s="161"/>
      <c r="D7" s="155"/>
      <c r="E7" s="79" t="s">
        <v>110</v>
      </c>
      <c r="F7" s="79" t="s">
        <v>111</v>
      </c>
      <c r="G7" s="156"/>
      <c r="H7" s="156"/>
      <c r="I7" s="138"/>
      <c r="J7" s="138"/>
      <c r="K7" s="65" t="s">
        <v>131</v>
      </c>
      <c r="L7" s="69">
        <v>15</v>
      </c>
      <c r="M7" s="70">
        <v>15</v>
      </c>
      <c r="N7" s="70">
        <v>15</v>
      </c>
      <c r="O7" s="69">
        <v>15</v>
      </c>
      <c r="P7" s="70">
        <v>15</v>
      </c>
      <c r="Q7" s="69">
        <v>15</v>
      </c>
      <c r="R7" s="69">
        <v>10</v>
      </c>
      <c r="S7" s="69">
        <f t="shared" si="1"/>
        <v>100</v>
      </c>
      <c r="T7" s="70" t="str">
        <f t="shared" si="2"/>
        <v>FUERTEMODERADO</v>
      </c>
      <c r="U7" s="69" t="str">
        <f t="shared" si="3"/>
        <v>FUERTE</v>
      </c>
      <c r="V7" s="85" t="s">
        <v>36</v>
      </c>
      <c r="W7" s="70">
        <f>VLOOKUP(T7,REFERENCIAS!$R$12:$S$20,2,FALSE)</f>
        <v>50</v>
      </c>
      <c r="X7" s="70" t="str">
        <f t="shared" si="0"/>
        <v>SI</v>
      </c>
      <c r="Y7" s="158"/>
      <c r="Z7" s="140"/>
      <c r="AA7" s="140"/>
      <c r="AB7" s="140"/>
      <c r="AC7" s="140"/>
      <c r="AD7" s="140"/>
      <c r="AE7" s="149"/>
      <c r="AF7" s="149"/>
      <c r="AG7" s="149"/>
      <c r="AH7" s="152"/>
      <c r="AI7" s="142"/>
      <c r="AJ7" s="92"/>
      <c r="AK7" s="92"/>
    </row>
    <row r="8" spans="1:37" ht="61.5" x14ac:dyDescent="0.2">
      <c r="A8" s="160"/>
      <c r="B8" s="153"/>
      <c r="C8" s="161"/>
      <c r="D8" s="155"/>
      <c r="E8" s="79" t="s">
        <v>114</v>
      </c>
      <c r="F8" s="79" t="s">
        <v>113</v>
      </c>
      <c r="G8" s="156"/>
      <c r="H8" s="156"/>
      <c r="I8" s="138"/>
      <c r="J8" s="138"/>
      <c r="K8" s="65" t="s">
        <v>124</v>
      </c>
      <c r="L8" s="69">
        <v>15</v>
      </c>
      <c r="M8" s="69">
        <v>15</v>
      </c>
      <c r="N8" s="70">
        <v>15</v>
      </c>
      <c r="O8" s="69">
        <v>15</v>
      </c>
      <c r="P8" s="69">
        <v>15</v>
      </c>
      <c r="Q8" s="69">
        <v>15</v>
      </c>
      <c r="R8" s="69">
        <v>10</v>
      </c>
      <c r="S8" s="69">
        <f t="shared" si="1"/>
        <v>100</v>
      </c>
      <c r="T8" s="70" t="str">
        <f t="shared" si="2"/>
        <v>FUERTEFUERTE</v>
      </c>
      <c r="U8" s="69" t="str">
        <f t="shared" si="3"/>
        <v>FUERTE</v>
      </c>
      <c r="V8" s="85" t="s">
        <v>61</v>
      </c>
      <c r="W8" s="70">
        <f>VLOOKUP(T8,REFERENCIAS!$R$12:$S$20,2,FALSE)</f>
        <v>100</v>
      </c>
      <c r="X8" s="70" t="str">
        <f t="shared" si="0"/>
        <v>NO</v>
      </c>
      <c r="Y8" s="158"/>
      <c r="Z8" s="140"/>
      <c r="AA8" s="140"/>
      <c r="AB8" s="140"/>
      <c r="AC8" s="140"/>
      <c r="AD8" s="140"/>
      <c r="AE8" s="149"/>
      <c r="AF8" s="149"/>
      <c r="AG8" s="149"/>
      <c r="AH8" s="152"/>
      <c r="AI8" s="142"/>
      <c r="AJ8" s="92"/>
      <c r="AK8" s="92"/>
    </row>
    <row r="9" spans="1:37" ht="92.25" x14ac:dyDescent="0.2">
      <c r="A9" s="160"/>
      <c r="B9" s="153"/>
      <c r="C9" s="161"/>
      <c r="D9" s="155"/>
      <c r="E9" s="79" t="s">
        <v>132</v>
      </c>
      <c r="F9" s="79" t="s">
        <v>133</v>
      </c>
      <c r="G9" s="156"/>
      <c r="H9" s="156"/>
      <c r="I9" s="138"/>
      <c r="J9" s="138"/>
      <c r="K9" s="76" t="s">
        <v>178</v>
      </c>
      <c r="L9" s="69">
        <v>15</v>
      </c>
      <c r="M9" s="70">
        <v>15</v>
      </c>
      <c r="N9" s="70">
        <v>15</v>
      </c>
      <c r="O9" s="69">
        <v>15</v>
      </c>
      <c r="P9" s="70">
        <v>15</v>
      </c>
      <c r="Q9" s="69">
        <v>15</v>
      </c>
      <c r="R9" s="69">
        <v>10</v>
      </c>
      <c r="S9" s="69">
        <f t="shared" si="1"/>
        <v>100</v>
      </c>
      <c r="T9" s="70" t="str">
        <f t="shared" si="2"/>
        <v>FUERTEFUERTE</v>
      </c>
      <c r="U9" s="69" t="str">
        <f t="shared" si="3"/>
        <v>FUERTE</v>
      </c>
      <c r="V9" s="69" t="s">
        <v>61</v>
      </c>
      <c r="W9" s="70">
        <f>VLOOKUP(T9,REFERENCIAS!$R$12:$S$20,2,FALSE)</f>
        <v>100</v>
      </c>
      <c r="X9" s="70" t="str">
        <f t="shared" si="0"/>
        <v>NO</v>
      </c>
      <c r="Y9" s="158"/>
      <c r="Z9" s="140"/>
      <c r="AA9" s="140"/>
      <c r="AB9" s="140"/>
      <c r="AC9" s="140"/>
      <c r="AD9" s="140"/>
      <c r="AE9" s="149"/>
      <c r="AF9" s="149"/>
      <c r="AG9" s="149"/>
      <c r="AH9" s="152"/>
      <c r="AI9" s="142"/>
      <c r="AJ9" s="92"/>
      <c r="AK9" s="92"/>
    </row>
    <row r="10" spans="1:37" ht="69" x14ac:dyDescent="0.2">
      <c r="A10" s="160"/>
      <c r="B10" s="153"/>
      <c r="C10" s="161"/>
      <c r="D10" s="155"/>
      <c r="E10" s="79" t="s">
        <v>158</v>
      </c>
      <c r="F10" s="79"/>
      <c r="G10" s="156"/>
      <c r="H10" s="156"/>
      <c r="I10" s="138"/>
      <c r="J10" s="138"/>
      <c r="K10" s="65" t="s">
        <v>168</v>
      </c>
      <c r="L10" s="84"/>
      <c r="M10" s="70"/>
      <c r="N10" s="70"/>
      <c r="O10" s="84"/>
      <c r="P10" s="70"/>
      <c r="Q10" s="84"/>
      <c r="R10" s="84"/>
      <c r="S10" s="84"/>
      <c r="T10" s="70"/>
      <c r="U10" s="84"/>
      <c r="V10" s="84"/>
      <c r="W10" s="70"/>
      <c r="X10" s="70"/>
      <c r="Y10" s="158"/>
      <c r="Z10" s="140"/>
      <c r="AA10" s="140"/>
      <c r="AB10" s="140"/>
      <c r="AC10" s="140"/>
      <c r="AD10" s="140"/>
      <c r="AE10" s="149"/>
      <c r="AF10" s="149"/>
      <c r="AG10" s="149"/>
      <c r="AH10" s="152"/>
      <c r="AI10" s="142"/>
      <c r="AJ10" s="92"/>
      <c r="AK10" s="92"/>
    </row>
    <row r="11" spans="1:37" ht="105" customHeight="1" x14ac:dyDescent="0.2">
      <c r="A11" s="160"/>
      <c r="B11" s="153"/>
      <c r="C11" s="161"/>
      <c r="D11" s="155"/>
      <c r="E11" s="79" t="s">
        <v>157</v>
      </c>
      <c r="F11" s="79"/>
      <c r="G11" s="156"/>
      <c r="H11" s="156"/>
      <c r="I11" s="138"/>
      <c r="J11" s="138"/>
      <c r="K11" s="65" t="s">
        <v>170</v>
      </c>
      <c r="L11" s="84"/>
      <c r="M11" s="70"/>
      <c r="N11" s="70"/>
      <c r="O11" s="84"/>
      <c r="P11" s="70"/>
      <c r="Q11" s="84"/>
      <c r="R11" s="84"/>
      <c r="S11" s="84"/>
      <c r="T11" s="70"/>
      <c r="U11" s="84"/>
      <c r="V11" s="84"/>
      <c r="W11" s="70"/>
      <c r="X11" s="70"/>
      <c r="Y11" s="158"/>
      <c r="Z11" s="140"/>
      <c r="AA11" s="140"/>
      <c r="AB11" s="140"/>
      <c r="AC11" s="140"/>
      <c r="AD11" s="140"/>
      <c r="AE11" s="149"/>
      <c r="AF11" s="149"/>
      <c r="AG11" s="149"/>
      <c r="AH11" s="152"/>
      <c r="AI11" s="142"/>
      <c r="AJ11" s="92"/>
      <c r="AK11" s="92"/>
    </row>
    <row r="12" spans="1:37" ht="69.75" customHeight="1" x14ac:dyDescent="0.2">
      <c r="A12" s="160"/>
      <c r="B12" s="153"/>
      <c r="C12" s="161"/>
      <c r="D12" s="155"/>
      <c r="E12" s="79" t="s">
        <v>163</v>
      </c>
      <c r="F12" s="79"/>
      <c r="G12" s="156"/>
      <c r="H12" s="156"/>
      <c r="I12" s="138"/>
      <c r="J12" s="138"/>
      <c r="K12" s="65"/>
      <c r="L12" s="84"/>
      <c r="M12" s="70"/>
      <c r="N12" s="70"/>
      <c r="O12" s="84"/>
      <c r="P12" s="70"/>
      <c r="Q12" s="84"/>
      <c r="R12" s="84"/>
      <c r="S12" s="84"/>
      <c r="T12" s="70"/>
      <c r="U12" s="84"/>
      <c r="V12" s="84"/>
      <c r="W12" s="70"/>
      <c r="X12" s="70"/>
      <c r="Y12" s="158"/>
      <c r="Z12" s="140"/>
      <c r="AA12" s="140"/>
      <c r="AB12" s="140"/>
      <c r="AC12" s="140"/>
      <c r="AD12" s="140"/>
      <c r="AE12" s="149"/>
      <c r="AF12" s="149"/>
      <c r="AG12" s="149"/>
      <c r="AH12" s="152"/>
      <c r="AI12" s="142"/>
      <c r="AJ12" s="92"/>
      <c r="AK12" s="92"/>
    </row>
    <row r="13" spans="1:37" ht="174.75" customHeight="1" x14ac:dyDescent="0.2">
      <c r="A13" s="160"/>
      <c r="B13" s="153"/>
      <c r="C13" s="161"/>
      <c r="D13" s="155"/>
      <c r="E13" s="80" t="s">
        <v>153</v>
      </c>
      <c r="F13" s="79"/>
      <c r="G13" s="156"/>
      <c r="H13" s="156"/>
      <c r="I13" s="138"/>
      <c r="J13" s="138"/>
      <c r="K13" s="76" t="s">
        <v>169</v>
      </c>
      <c r="L13" s="85">
        <v>15</v>
      </c>
      <c r="M13" s="86">
        <v>15</v>
      </c>
      <c r="N13" s="86">
        <v>15</v>
      </c>
      <c r="O13" s="85">
        <v>15</v>
      </c>
      <c r="P13" s="86">
        <v>15</v>
      </c>
      <c r="Q13" s="85">
        <v>0</v>
      </c>
      <c r="R13" s="85">
        <v>10</v>
      </c>
      <c r="S13" s="85">
        <f t="shared" si="1"/>
        <v>85</v>
      </c>
      <c r="T13" s="86" t="str">
        <f t="shared" si="2"/>
        <v>DÉBILFUERTE</v>
      </c>
      <c r="U13" s="85" t="str">
        <f t="shared" si="3"/>
        <v>DÉBIL</v>
      </c>
      <c r="V13" s="85" t="s">
        <v>61</v>
      </c>
      <c r="W13" s="70">
        <f>VLOOKUP(T13,REFERENCIAS!$R$12:$S$20,2,FALSE)</f>
        <v>0</v>
      </c>
      <c r="X13" s="70" t="str">
        <f>IF(W13=100,"NO","SI")</f>
        <v>SI</v>
      </c>
      <c r="Y13" s="158"/>
      <c r="Z13" s="140"/>
      <c r="AA13" s="140"/>
      <c r="AB13" s="140"/>
      <c r="AC13" s="140"/>
      <c r="AD13" s="140"/>
      <c r="AE13" s="149"/>
      <c r="AF13" s="149"/>
      <c r="AG13" s="149"/>
      <c r="AH13" s="152"/>
      <c r="AI13" s="142"/>
      <c r="AJ13" s="92"/>
      <c r="AK13" s="92"/>
    </row>
    <row r="14" spans="1:37" ht="117" customHeight="1" x14ac:dyDescent="0.2">
      <c r="A14" s="160"/>
      <c r="B14" s="153">
        <v>2</v>
      </c>
      <c r="C14" s="159" t="s">
        <v>173</v>
      </c>
      <c r="D14" s="155" t="s">
        <v>37</v>
      </c>
      <c r="E14" s="80" t="s">
        <v>121</v>
      </c>
      <c r="F14" s="80" t="s">
        <v>106</v>
      </c>
      <c r="G14" s="156">
        <v>2</v>
      </c>
      <c r="H14" s="156">
        <v>4</v>
      </c>
      <c r="I14" s="138" t="str">
        <f>CONCATENATE(G14,H14)</f>
        <v>24</v>
      </c>
      <c r="J14" s="138" t="str">
        <f>VLOOKUP(I14,REFERENCIAS!$L$12:$M$36,2,FALSE)</f>
        <v>Alto</v>
      </c>
      <c r="K14" s="65" t="s">
        <v>123</v>
      </c>
      <c r="L14" s="69">
        <v>15</v>
      </c>
      <c r="M14" s="69">
        <v>15</v>
      </c>
      <c r="N14" s="70">
        <v>15</v>
      </c>
      <c r="O14" s="69">
        <v>15</v>
      </c>
      <c r="P14" s="69">
        <v>15</v>
      </c>
      <c r="Q14" s="69">
        <v>15</v>
      </c>
      <c r="R14" s="69">
        <v>10</v>
      </c>
      <c r="S14" s="69">
        <f t="shared" si="1"/>
        <v>100</v>
      </c>
      <c r="T14" s="70" t="str">
        <f t="shared" si="2"/>
        <v>FUERTEMODERADO</v>
      </c>
      <c r="U14" s="69" t="str">
        <f t="shared" si="3"/>
        <v>FUERTE</v>
      </c>
      <c r="V14" s="85" t="s">
        <v>36</v>
      </c>
      <c r="W14" s="70">
        <f>VLOOKUP(T14,REFERENCIAS!$R$12:$S$20,2,FALSE)</f>
        <v>50</v>
      </c>
      <c r="X14" s="70" t="str">
        <f t="shared" si="0"/>
        <v>SI</v>
      </c>
      <c r="Y14" s="157" t="str">
        <f>IF(AVERAGE(W14:W19)&lt;50,"DÉBIL",IF(AVERAGE(W14:W19)&lt;100,"MODERADO","FUERTE"))</f>
        <v>MODERADO</v>
      </c>
      <c r="Z14" s="139" t="s">
        <v>86</v>
      </c>
      <c r="AA14" s="139" t="s">
        <v>87</v>
      </c>
      <c r="AB14" s="139" t="str">
        <f>CONCATENATE(Y14,Z14,AA14)</f>
        <v>MODERADODIRECTAMENTEINDIRECTAMENTE</v>
      </c>
      <c r="AC14" s="139">
        <f>VLOOKUP(AB14,REFERENCIAS!$X$11:$Z$19,2,FALSE)</f>
        <v>1</v>
      </c>
      <c r="AD14" s="139">
        <f>VLOOKUP(AB14,REFERENCIAS!$X$11:$Z$19,3,FALSE)</f>
        <v>0</v>
      </c>
      <c r="AE14" s="148">
        <f>IF(G14-AC14&lt;1,1,G14-AC14)</f>
        <v>1</v>
      </c>
      <c r="AF14" s="148">
        <f>IF(H14-AD14&lt;1,1,H14-AD14)</f>
        <v>4</v>
      </c>
      <c r="AG14" s="148" t="str">
        <f>CONCATENATE(AE14,AF14)</f>
        <v>14</v>
      </c>
      <c r="AH14" s="152" t="str">
        <f>VLOOKUP(AG14,REFERENCIAS!$L$12:$M$36,2,FALSE)</f>
        <v>Alto</v>
      </c>
      <c r="AI14" s="141" t="s">
        <v>148</v>
      </c>
      <c r="AJ14" s="92"/>
      <c r="AK14" s="92"/>
    </row>
    <row r="15" spans="1:37" ht="79.5" customHeight="1" x14ac:dyDescent="0.2">
      <c r="A15" s="160"/>
      <c r="B15" s="153"/>
      <c r="C15" s="159"/>
      <c r="D15" s="155"/>
      <c r="E15" s="80" t="s">
        <v>114</v>
      </c>
      <c r="F15" s="80" t="s">
        <v>109</v>
      </c>
      <c r="G15" s="156"/>
      <c r="H15" s="156"/>
      <c r="I15" s="138"/>
      <c r="J15" s="138"/>
      <c r="K15" s="65" t="s">
        <v>124</v>
      </c>
      <c r="L15" s="69">
        <v>15</v>
      </c>
      <c r="M15" s="69">
        <v>15</v>
      </c>
      <c r="N15" s="70">
        <v>15</v>
      </c>
      <c r="O15" s="69">
        <v>15</v>
      </c>
      <c r="P15" s="69">
        <v>15</v>
      </c>
      <c r="Q15" s="69">
        <v>15</v>
      </c>
      <c r="R15" s="69">
        <v>10</v>
      </c>
      <c r="S15" s="69">
        <f t="shared" si="1"/>
        <v>100</v>
      </c>
      <c r="T15" s="70" t="str">
        <f t="shared" si="2"/>
        <v>FUERTEFUERTE</v>
      </c>
      <c r="U15" s="69" t="str">
        <f t="shared" si="3"/>
        <v>FUERTE</v>
      </c>
      <c r="V15" s="85" t="s">
        <v>61</v>
      </c>
      <c r="W15" s="70">
        <f>VLOOKUP(T15,REFERENCIAS!$R$12:$S$20,2,FALSE)</f>
        <v>100</v>
      </c>
      <c r="X15" s="70" t="str">
        <f t="shared" si="0"/>
        <v>NO</v>
      </c>
      <c r="Y15" s="158"/>
      <c r="Z15" s="140"/>
      <c r="AA15" s="140"/>
      <c r="AB15" s="140"/>
      <c r="AC15" s="140"/>
      <c r="AD15" s="140"/>
      <c r="AE15" s="149"/>
      <c r="AF15" s="149"/>
      <c r="AG15" s="149"/>
      <c r="AH15" s="152"/>
      <c r="AI15" s="142"/>
      <c r="AJ15" s="92"/>
      <c r="AK15" s="92"/>
    </row>
    <row r="16" spans="1:37" ht="79.5" customHeight="1" x14ac:dyDescent="0.2">
      <c r="A16" s="160"/>
      <c r="B16" s="153"/>
      <c r="C16" s="159"/>
      <c r="D16" s="155"/>
      <c r="E16" s="80" t="s">
        <v>110</v>
      </c>
      <c r="F16" s="80" t="s">
        <v>118</v>
      </c>
      <c r="G16" s="156"/>
      <c r="H16" s="156"/>
      <c r="I16" s="138"/>
      <c r="J16" s="138"/>
      <c r="K16" s="65" t="s">
        <v>122</v>
      </c>
      <c r="L16" s="69">
        <v>15</v>
      </c>
      <c r="M16" s="70">
        <v>15</v>
      </c>
      <c r="N16" s="70">
        <v>15</v>
      </c>
      <c r="O16" s="69">
        <v>15</v>
      </c>
      <c r="P16" s="70">
        <v>15</v>
      </c>
      <c r="Q16" s="69">
        <v>15</v>
      </c>
      <c r="R16" s="69">
        <v>10</v>
      </c>
      <c r="S16" s="69">
        <f t="shared" si="1"/>
        <v>100</v>
      </c>
      <c r="T16" s="70" t="str">
        <f t="shared" si="2"/>
        <v>FUERTEFUERTE</v>
      </c>
      <c r="U16" s="69" t="str">
        <f t="shared" si="3"/>
        <v>FUERTE</v>
      </c>
      <c r="V16" s="69" t="s">
        <v>61</v>
      </c>
      <c r="W16" s="70">
        <f>VLOOKUP(T16,REFERENCIAS!$R$12:$S$20,2,FALSE)</f>
        <v>100</v>
      </c>
      <c r="X16" s="70" t="str">
        <f t="shared" si="0"/>
        <v>NO</v>
      </c>
      <c r="Y16" s="158"/>
      <c r="Z16" s="140"/>
      <c r="AA16" s="140"/>
      <c r="AB16" s="140"/>
      <c r="AC16" s="140"/>
      <c r="AD16" s="140"/>
      <c r="AE16" s="149"/>
      <c r="AF16" s="149"/>
      <c r="AG16" s="149"/>
      <c r="AH16" s="152"/>
      <c r="AI16" s="142"/>
      <c r="AJ16" s="92"/>
      <c r="AK16" s="92"/>
    </row>
    <row r="17" spans="1:37" ht="117" customHeight="1" x14ac:dyDescent="0.2">
      <c r="A17" s="160"/>
      <c r="B17" s="153"/>
      <c r="C17" s="159"/>
      <c r="D17" s="155"/>
      <c r="E17" s="80" t="s">
        <v>159</v>
      </c>
      <c r="F17" s="80" t="s">
        <v>115</v>
      </c>
      <c r="G17" s="156"/>
      <c r="H17" s="156"/>
      <c r="I17" s="138"/>
      <c r="J17" s="138"/>
      <c r="K17" s="76" t="s">
        <v>149</v>
      </c>
      <c r="L17" s="85">
        <v>15</v>
      </c>
      <c r="M17" s="86">
        <v>15</v>
      </c>
      <c r="N17" s="86">
        <v>15</v>
      </c>
      <c r="O17" s="85">
        <v>15</v>
      </c>
      <c r="P17" s="86">
        <v>15</v>
      </c>
      <c r="Q17" s="85">
        <v>15</v>
      </c>
      <c r="R17" s="85">
        <v>10</v>
      </c>
      <c r="S17" s="85">
        <f t="shared" si="1"/>
        <v>100</v>
      </c>
      <c r="T17" s="86" t="str">
        <f t="shared" si="2"/>
        <v>FUERTEMODERADO</v>
      </c>
      <c r="U17" s="85" t="str">
        <f t="shared" si="3"/>
        <v>FUERTE</v>
      </c>
      <c r="V17" s="85" t="s">
        <v>36</v>
      </c>
      <c r="W17" s="70">
        <f>VLOOKUP(T17,REFERENCIAS!$R$12:$S$20,2,FALSE)</f>
        <v>50</v>
      </c>
      <c r="X17" s="70" t="str">
        <f t="shared" si="0"/>
        <v>SI</v>
      </c>
      <c r="Y17" s="158"/>
      <c r="Z17" s="140"/>
      <c r="AA17" s="140"/>
      <c r="AB17" s="140"/>
      <c r="AC17" s="140"/>
      <c r="AD17" s="140"/>
      <c r="AE17" s="149"/>
      <c r="AF17" s="149"/>
      <c r="AG17" s="149"/>
      <c r="AH17" s="152"/>
      <c r="AI17" s="142"/>
      <c r="AJ17" s="92"/>
      <c r="AK17" s="92"/>
    </row>
    <row r="18" spans="1:37" ht="79.5" customHeight="1" x14ac:dyDescent="0.2">
      <c r="A18" s="160"/>
      <c r="B18" s="153"/>
      <c r="C18" s="159"/>
      <c r="D18" s="155"/>
      <c r="E18" s="79"/>
      <c r="F18" s="80" t="s">
        <v>108</v>
      </c>
      <c r="G18" s="156"/>
      <c r="H18" s="156"/>
      <c r="I18" s="138"/>
      <c r="J18" s="138"/>
      <c r="K18" s="65"/>
      <c r="L18" s="69"/>
      <c r="M18" s="70"/>
      <c r="N18" s="70"/>
      <c r="O18" s="69"/>
      <c r="P18" s="70"/>
      <c r="Q18" s="69"/>
      <c r="R18" s="69"/>
      <c r="S18" s="69"/>
      <c r="T18" s="70"/>
      <c r="U18" s="69"/>
      <c r="V18" s="69"/>
      <c r="W18" s="70"/>
      <c r="X18" s="70"/>
      <c r="Y18" s="158"/>
      <c r="Z18" s="140"/>
      <c r="AA18" s="140"/>
      <c r="AB18" s="140"/>
      <c r="AC18" s="140"/>
      <c r="AD18" s="140"/>
      <c r="AE18" s="149"/>
      <c r="AF18" s="149"/>
      <c r="AG18" s="149"/>
      <c r="AH18" s="152"/>
      <c r="AI18" s="142"/>
      <c r="AJ18" s="92"/>
      <c r="AK18" s="92"/>
    </row>
    <row r="19" spans="1:37" ht="79.5" customHeight="1" x14ac:dyDescent="0.4">
      <c r="A19" s="160"/>
      <c r="B19" s="153"/>
      <c r="C19" s="159"/>
      <c r="D19" s="155"/>
      <c r="E19" s="81"/>
      <c r="F19" s="79" t="s">
        <v>105</v>
      </c>
      <c r="G19" s="156"/>
      <c r="H19" s="156"/>
      <c r="I19" s="138"/>
      <c r="J19" s="138"/>
      <c r="K19" s="65"/>
      <c r="L19" s="69"/>
      <c r="M19" s="70"/>
      <c r="N19" s="70"/>
      <c r="O19" s="69"/>
      <c r="P19" s="70"/>
      <c r="Q19" s="69"/>
      <c r="R19" s="69"/>
      <c r="S19" s="69"/>
      <c r="T19" s="70"/>
      <c r="U19" s="69"/>
      <c r="V19" s="69"/>
      <c r="W19" s="70"/>
      <c r="X19" s="70"/>
      <c r="Y19" s="158"/>
      <c r="Z19" s="140"/>
      <c r="AA19" s="140"/>
      <c r="AB19" s="140"/>
      <c r="AC19" s="140"/>
      <c r="AD19" s="140"/>
      <c r="AE19" s="149"/>
      <c r="AF19" s="149"/>
      <c r="AG19" s="149"/>
      <c r="AH19" s="152"/>
      <c r="AI19" s="142"/>
      <c r="AJ19" s="92"/>
      <c r="AK19" s="92"/>
    </row>
    <row r="20" spans="1:37" ht="92.25" x14ac:dyDescent="0.2">
      <c r="A20" s="160"/>
      <c r="B20" s="153">
        <v>3</v>
      </c>
      <c r="C20" s="159" t="s">
        <v>174</v>
      </c>
      <c r="D20" s="155" t="s">
        <v>37</v>
      </c>
      <c r="E20" s="163" t="s">
        <v>114</v>
      </c>
      <c r="F20" s="79" t="s">
        <v>106</v>
      </c>
      <c r="G20" s="156">
        <v>1</v>
      </c>
      <c r="H20" s="156">
        <v>4</v>
      </c>
      <c r="I20" s="138" t="str">
        <f>CONCATENATE(G20,H20)</f>
        <v>14</v>
      </c>
      <c r="J20" s="138" t="str">
        <f>VLOOKUP(I20,REFERENCIAS!$L$12:$M$36,2,FALSE)</f>
        <v>Alto</v>
      </c>
      <c r="K20" s="65" t="s">
        <v>124</v>
      </c>
      <c r="L20" s="69">
        <v>15</v>
      </c>
      <c r="M20" s="69">
        <v>15</v>
      </c>
      <c r="N20" s="70">
        <v>15</v>
      </c>
      <c r="O20" s="69">
        <v>15</v>
      </c>
      <c r="P20" s="69">
        <v>15</v>
      </c>
      <c r="Q20" s="69">
        <v>15</v>
      </c>
      <c r="R20" s="69">
        <v>10</v>
      </c>
      <c r="S20" s="69">
        <f t="shared" si="1"/>
        <v>100</v>
      </c>
      <c r="T20" s="70" t="str">
        <f t="shared" si="2"/>
        <v>FUERTEFUERTE</v>
      </c>
      <c r="U20" s="69" t="str">
        <f t="shared" si="3"/>
        <v>FUERTE</v>
      </c>
      <c r="V20" s="85" t="s">
        <v>61</v>
      </c>
      <c r="W20" s="70">
        <f>VLOOKUP(T20,REFERENCIAS!$R$12:$S$20,2,FALSE)</f>
        <v>100</v>
      </c>
      <c r="X20" s="70" t="str">
        <f t="shared" si="0"/>
        <v>NO</v>
      </c>
      <c r="Y20" s="157" t="str">
        <f>IF(AVERAGE(W20:W26)&lt;50,"DÉBIL",IF(AVERAGE(W20:W26)&lt;100,"MODERADO","FUERTE"))</f>
        <v>MODERADO</v>
      </c>
      <c r="Z20" s="139" t="s">
        <v>86</v>
      </c>
      <c r="AA20" s="139" t="s">
        <v>87</v>
      </c>
      <c r="AB20" s="139" t="str">
        <f>CONCATENATE(Y20,Z20,AA20)</f>
        <v>MODERADODIRECTAMENTEINDIRECTAMENTE</v>
      </c>
      <c r="AC20" s="139">
        <f>VLOOKUP(AB20,REFERENCIAS!$X$11:$Z$19,2,FALSE)</f>
        <v>1</v>
      </c>
      <c r="AD20" s="139">
        <f>VLOOKUP(AB20,REFERENCIAS!$X$11:$Z$19,3,FALSE)</f>
        <v>0</v>
      </c>
      <c r="AE20" s="148">
        <f>IF(G20-AC20&lt;1,1,G20-AC20)</f>
        <v>1</v>
      </c>
      <c r="AF20" s="148">
        <f>IF(H20-AD20&lt;1,1,H20-AD20)</f>
        <v>4</v>
      </c>
      <c r="AG20" s="148" t="str">
        <f>CONCATENATE(AE20,AF20)</f>
        <v>14</v>
      </c>
      <c r="AH20" s="152" t="str">
        <f>VLOOKUP(AG20,REFERENCIAS!$L$12:$M$36,2,FALSE)</f>
        <v>Alto</v>
      </c>
      <c r="AI20" s="141" t="s">
        <v>148</v>
      </c>
      <c r="AJ20" s="92"/>
      <c r="AK20" s="92"/>
    </row>
    <row r="21" spans="1:37" ht="42" customHeight="1" x14ac:dyDescent="0.2">
      <c r="A21" s="160"/>
      <c r="B21" s="153"/>
      <c r="C21" s="159"/>
      <c r="D21" s="155"/>
      <c r="E21" s="163"/>
      <c r="F21" s="79" t="s">
        <v>108</v>
      </c>
      <c r="G21" s="156"/>
      <c r="H21" s="156"/>
      <c r="I21" s="138"/>
      <c r="J21" s="138"/>
      <c r="K21" s="65" t="s">
        <v>122</v>
      </c>
      <c r="L21" s="69">
        <v>15</v>
      </c>
      <c r="M21" s="70">
        <v>15</v>
      </c>
      <c r="N21" s="70">
        <v>15</v>
      </c>
      <c r="O21" s="69">
        <v>15</v>
      </c>
      <c r="P21" s="70">
        <v>15</v>
      </c>
      <c r="Q21" s="69">
        <v>15</v>
      </c>
      <c r="R21" s="69">
        <v>10</v>
      </c>
      <c r="S21" s="69">
        <f t="shared" si="1"/>
        <v>100</v>
      </c>
      <c r="T21" s="70" t="str">
        <f t="shared" si="2"/>
        <v>FUERTEFUERTE</v>
      </c>
      <c r="U21" s="69" t="str">
        <f t="shared" si="3"/>
        <v>FUERTE</v>
      </c>
      <c r="V21" s="85" t="s">
        <v>61</v>
      </c>
      <c r="W21" s="70">
        <f>VLOOKUP(T21,REFERENCIAS!$R$12:$S$20,2,FALSE)</f>
        <v>100</v>
      </c>
      <c r="X21" s="70" t="str">
        <f t="shared" si="0"/>
        <v>NO</v>
      </c>
      <c r="Y21" s="158"/>
      <c r="Z21" s="140"/>
      <c r="AA21" s="140"/>
      <c r="AB21" s="140"/>
      <c r="AC21" s="140"/>
      <c r="AD21" s="140"/>
      <c r="AE21" s="149"/>
      <c r="AF21" s="149"/>
      <c r="AG21" s="149"/>
      <c r="AH21" s="152"/>
      <c r="AI21" s="142"/>
      <c r="AJ21" s="92"/>
      <c r="AK21" s="92"/>
    </row>
    <row r="22" spans="1:37" ht="61.5" x14ac:dyDescent="0.2">
      <c r="A22" s="160"/>
      <c r="B22" s="153"/>
      <c r="C22" s="159"/>
      <c r="D22" s="155"/>
      <c r="E22" s="79" t="s">
        <v>164</v>
      </c>
      <c r="F22" s="79" t="s">
        <v>142</v>
      </c>
      <c r="G22" s="156"/>
      <c r="H22" s="156"/>
      <c r="I22" s="138"/>
      <c r="J22" s="138"/>
      <c r="K22" s="65" t="s">
        <v>124</v>
      </c>
      <c r="L22" s="69">
        <v>15</v>
      </c>
      <c r="M22" s="69">
        <v>15</v>
      </c>
      <c r="N22" s="70">
        <v>15</v>
      </c>
      <c r="O22" s="69">
        <v>15</v>
      </c>
      <c r="P22" s="69">
        <v>15</v>
      </c>
      <c r="Q22" s="69">
        <v>15</v>
      </c>
      <c r="R22" s="69">
        <v>10</v>
      </c>
      <c r="S22" s="69">
        <f t="shared" si="1"/>
        <v>100</v>
      </c>
      <c r="T22" s="70" t="str">
        <f t="shared" si="2"/>
        <v>FUERTEFUERTE</v>
      </c>
      <c r="U22" s="69" t="str">
        <f t="shared" si="3"/>
        <v>FUERTE</v>
      </c>
      <c r="V22" s="85" t="s">
        <v>61</v>
      </c>
      <c r="W22" s="70">
        <f>VLOOKUP(T22,REFERENCIAS!$R$12:$S$20,2,FALSE)</f>
        <v>100</v>
      </c>
      <c r="X22" s="70" t="str">
        <f t="shared" si="0"/>
        <v>NO</v>
      </c>
      <c r="Y22" s="158"/>
      <c r="Z22" s="140"/>
      <c r="AA22" s="140"/>
      <c r="AB22" s="140"/>
      <c r="AC22" s="140"/>
      <c r="AD22" s="140"/>
      <c r="AE22" s="149"/>
      <c r="AF22" s="149"/>
      <c r="AG22" s="149"/>
      <c r="AH22" s="152"/>
      <c r="AI22" s="142"/>
      <c r="AJ22" s="92"/>
      <c r="AK22" s="92"/>
    </row>
    <row r="23" spans="1:37" ht="91.5" customHeight="1" x14ac:dyDescent="0.2">
      <c r="A23" s="160"/>
      <c r="B23" s="153"/>
      <c r="C23" s="159"/>
      <c r="D23" s="155"/>
      <c r="E23" s="91" t="s">
        <v>161</v>
      </c>
      <c r="F23" s="79"/>
      <c r="G23" s="156"/>
      <c r="H23" s="156"/>
      <c r="I23" s="138"/>
      <c r="J23" s="138"/>
      <c r="K23" s="65" t="s">
        <v>131</v>
      </c>
      <c r="L23" s="69">
        <v>15</v>
      </c>
      <c r="M23" s="70">
        <v>15</v>
      </c>
      <c r="N23" s="70">
        <v>15</v>
      </c>
      <c r="O23" s="69">
        <v>15</v>
      </c>
      <c r="P23" s="70">
        <v>15</v>
      </c>
      <c r="Q23" s="69">
        <v>15</v>
      </c>
      <c r="R23" s="69">
        <v>10</v>
      </c>
      <c r="S23" s="69">
        <f t="shared" si="1"/>
        <v>100</v>
      </c>
      <c r="T23" s="70" t="str">
        <f t="shared" si="2"/>
        <v>FUERTEMODERADO</v>
      </c>
      <c r="U23" s="69" t="str">
        <f t="shared" si="3"/>
        <v>FUERTE</v>
      </c>
      <c r="V23" s="85" t="s">
        <v>36</v>
      </c>
      <c r="W23" s="70">
        <f>VLOOKUP(T23,REFERENCIAS!$R$12:$S$20,2,FALSE)</f>
        <v>50</v>
      </c>
      <c r="X23" s="70" t="str">
        <f t="shared" si="0"/>
        <v>SI</v>
      </c>
      <c r="Y23" s="158"/>
      <c r="Z23" s="140"/>
      <c r="AA23" s="140"/>
      <c r="AB23" s="140"/>
      <c r="AC23" s="140"/>
      <c r="AD23" s="140"/>
      <c r="AE23" s="149"/>
      <c r="AF23" s="149"/>
      <c r="AG23" s="149"/>
      <c r="AH23" s="152"/>
      <c r="AI23" s="142"/>
      <c r="AJ23" s="92"/>
      <c r="AK23" s="92"/>
    </row>
    <row r="24" spans="1:37" ht="69" x14ac:dyDescent="0.2">
      <c r="A24" s="160"/>
      <c r="B24" s="153"/>
      <c r="C24" s="159"/>
      <c r="D24" s="155"/>
      <c r="E24" s="93" t="s">
        <v>160</v>
      </c>
      <c r="F24" s="79"/>
      <c r="G24" s="156"/>
      <c r="H24" s="156"/>
      <c r="I24" s="138"/>
      <c r="J24" s="138"/>
      <c r="K24" s="65" t="s">
        <v>141</v>
      </c>
      <c r="L24" s="69">
        <v>15</v>
      </c>
      <c r="M24" s="70">
        <v>15</v>
      </c>
      <c r="N24" s="70">
        <v>15</v>
      </c>
      <c r="O24" s="69">
        <v>15</v>
      </c>
      <c r="P24" s="70">
        <v>15</v>
      </c>
      <c r="Q24" s="69">
        <v>15</v>
      </c>
      <c r="R24" s="69">
        <v>10</v>
      </c>
      <c r="S24" s="69">
        <f t="shared" si="1"/>
        <v>100</v>
      </c>
      <c r="T24" s="70" t="str">
        <f t="shared" si="2"/>
        <v>FUERTEFUERTE</v>
      </c>
      <c r="U24" s="69" t="str">
        <f t="shared" si="3"/>
        <v>FUERTE</v>
      </c>
      <c r="V24" s="69" t="s">
        <v>61</v>
      </c>
      <c r="W24" s="70">
        <f>VLOOKUP(T24,REFERENCIAS!$R$12:$S$20,2,FALSE)</f>
        <v>100</v>
      </c>
      <c r="X24" s="70" t="str">
        <f t="shared" si="0"/>
        <v>NO</v>
      </c>
      <c r="Y24" s="158"/>
      <c r="Z24" s="140"/>
      <c r="AA24" s="140"/>
      <c r="AB24" s="140"/>
      <c r="AC24" s="140"/>
      <c r="AD24" s="140"/>
      <c r="AE24" s="149"/>
      <c r="AF24" s="149"/>
      <c r="AG24" s="149"/>
      <c r="AH24" s="152"/>
      <c r="AI24" s="142"/>
      <c r="AJ24" s="92"/>
      <c r="AK24" s="92"/>
    </row>
    <row r="25" spans="1:37" ht="69" x14ac:dyDescent="0.2">
      <c r="A25" s="160"/>
      <c r="B25" s="153"/>
      <c r="C25" s="159"/>
      <c r="D25" s="155"/>
      <c r="E25" s="93" t="s">
        <v>162</v>
      </c>
      <c r="F25" s="79"/>
      <c r="G25" s="156"/>
      <c r="H25" s="156"/>
      <c r="I25" s="138"/>
      <c r="J25" s="138"/>
      <c r="K25" s="65" t="s">
        <v>140</v>
      </c>
      <c r="L25" s="69">
        <v>15</v>
      </c>
      <c r="M25" s="70">
        <v>15</v>
      </c>
      <c r="N25" s="70">
        <v>15</v>
      </c>
      <c r="O25" s="69">
        <v>15</v>
      </c>
      <c r="P25" s="70">
        <v>15</v>
      </c>
      <c r="Q25" s="69">
        <v>15</v>
      </c>
      <c r="R25" s="69">
        <v>10</v>
      </c>
      <c r="S25" s="69">
        <f>SUM(L25:R25)</f>
        <v>100</v>
      </c>
      <c r="T25" s="70" t="str">
        <f>CONCATENATE(U25,V25)</f>
        <v>FUERTEMODERADO</v>
      </c>
      <c r="U25" s="69" t="str">
        <f>IF(S25&lt;86,"DÉBIL",IF(S25&lt;96,"MODERADO","FUERTE"))</f>
        <v>FUERTE</v>
      </c>
      <c r="V25" s="85" t="s">
        <v>36</v>
      </c>
      <c r="W25" s="70">
        <f>VLOOKUP(T25,REFERENCIAS!$R$12:$S$20,2,FALSE)</f>
        <v>50</v>
      </c>
      <c r="X25" s="70" t="str">
        <f>IF(W25=100,"NO","SI")</f>
        <v>SI</v>
      </c>
      <c r="Y25" s="158"/>
      <c r="Z25" s="140"/>
      <c r="AA25" s="140"/>
      <c r="AB25" s="140"/>
      <c r="AC25" s="140"/>
      <c r="AD25" s="140"/>
      <c r="AE25" s="149"/>
      <c r="AF25" s="149"/>
      <c r="AG25" s="149"/>
      <c r="AH25" s="152"/>
      <c r="AI25" s="142"/>
      <c r="AJ25" s="92"/>
      <c r="AK25" s="92"/>
    </row>
    <row r="26" spans="1:37" ht="94.5" customHeight="1" x14ac:dyDescent="0.2">
      <c r="A26" s="160"/>
      <c r="B26" s="153"/>
      <c r="C26" s="159"/>
      <c r="D26" s="155"/>
      <c r="E26" s="93"/>
      <c r="F26" s="79"/>
      <c r="G26" s="156"/>
      <c r="H26" s="156"/>
      <c r="I26" s="138"/>
      <c r="J26" s="138"/>
      <c r="K26" s="65" t="s">
        <v>154</v>
      </c>
      <c r="L26" s="69">
        <v>15</v>
      </c>
      <c r="M26" s="70">
        <v>15</v>
      </c>
      <c r="N26" s="70">
        <v>15</v>
      </c>
      <c r="O26" s="69">
        <v>15</v>
      </c>
      <c r="P26" s="70">
        <v>15</v>
      </c>
      <c r="Q26" s="69">
        <v>0</v>
      </c>
      <c r="R26" s="69">
        <v>10</v>
      </c>
      <c r="S26" s="69">
        <f>SUM(L26:R26)</f>
        <v>85</v>
      </c>
      <c r="T26" s="70" t="str">
        <f>CONCATENATE(U26,V26)</f>
        <v>DÉBILFUERTE</v>
      </c>
      <c r="U26" s="69" t="str">
        <f>IF(S26&lt;86,"DÉBIL",IF(S26&lt;96,"MODERADO","FUERTE"))</f>
        <v>DÉBIL</v>
      </c>
      <c r="V26" s="84" t="s">
        <v>61</v>
      </c>
      <c r="W26" s="70">
        <f>VLOOKUP(T26,REFERENCIAS!$R$12:$S$20,2,FALSE)</f>
        <v>0</v>
      </c>
      <c r="X26" s="70" t="str">
        <f>IF(W26=100,"NO","SI")</f>
        <v>SI</v>
      </c>
      <c r="Y26" s="158"/>
      <c r="Z26" s="140"/>
      <c r="AA26" s="140"/>
      <c r="AB26" s="140"/>
      <c r="AC26" s="140"/>
      <c r="AD26" s="140"/>
      <c r="AE26" s="149"/>
      <c r="AF26" s="149"/>
      <c r="AG26" s="149"/>
      <c r="AH26" s="152"/>
      <c r="AI26" s="142"/>
      <c r="AJ26" s="92"/>
      <c r="AK26" s="92"/>
    </row>
    <row r="27" spans="1:37" ht="99" customHeight="1" x14ac:dyDescent="0.2">
      <c r="A27" s="160"/>
      <c r="B27" s="153">
        <v>4</v>
      </c>
      <c r="C27" s="159" t="s">
        <v>166</v>
      </c>
      <c r="D27" s="155" t="s">
        <v>37</v>
      </c>
      <c r="E27" s="163" t="s">
        <v>165</v>
      </c>
      <c r="F27" s="79" t="s">
        <v>106</v>
      </c>
      <c r="G27" s="156">
        <v>1</v>
      </c>
      <c r="H27" s="156">
        <v>4</v>
      </c>
      <c r="I27" s="138" t="str">
        <f>CONCATENATE(G27,H27)</f>
        <v>14</v>
      </c>
      <c r="J27" s="138" t="str">
        <f>VLOOKUP(I27,REFERENCIAS!$L$12:$M$36,2,FALSE)</f>
        <v>Alto</v>
      </c>
      <c r="K27" s="65" t="s">
        <v>124</v>
      </c>
      <c r="L27" s="69">
        <v>15</v>
      </c>
      <c r="M27" s="69">
        <v>15</v>
      </c>
      <c r="N27" s="70">
        <v>15</v>
      </c>
      <c r="O27" s="69">
        <v>15</v>
      </c>
      <c r="P27" s="69">
        <v>15</v>
      </c>
      <c r="Q27" s="69">
        <v>15</v>
      </c>
      <c r="R27" s="69">
        <v>10</v>
      </c>
      <c r="S27" s="69">
        <f t="shared" si="1"/>
        <v>100</v>
      </c>
      <c r="T27" s="70" t="str">
        <f t="shared" si="2"/>
        <v>FUERTEFUERTE</v>
      </c>
      <c r="U27" s="69" t="str">
        <f t="shared" si="3"/>
        <v>FUERTE</v>
      </c>
      <c r="V27" s="85" t="s">
        <v>61</v>
      </c>
      <c r="W27" s="70">
        <f>VLOOKUP(T27,REFERENCIAS!$R$12:$S$20,2,FALSE)</f>
        <v>100</v>
      </c>
      <c r="X27" s="70" t="str">
        <f t="shared" si="0"/>
        <v>NO</v>
      </c>
      <c r="Y27" s="157" t="str">
        <f>IF(AVERAGE(W27:W32)&lt;50,"DÉBIL",IF(AVERAGE(W27:W32)&lt;100,"MODERADO","FUERTE"))</f>
        <v>MODERADO</v>
      </c>
      <c r="Z27" s="139" t="s">
        <v>86</v>
      </c>
      <c r="AA27" s="139" t="s">
        <v>87</v>
      </c>
      <c r="AB27" s="139" t="str">
        <f>CONCATENATE(Y27,Z27,AA27)</f>
        <v>MODERADODIRECTAMENTEINDIRECTAMENTE</v>
      </c>
      <c r="AC27" s="139">
        <f>VLOOKUP(AB27,REFERENCIAS!$X$11:$Z$19,2,FALSE)</f>
        <v>1</v>
      </c>
      <c r="AD27" s="139">
        <f>VLOOKUP(AB27,REFERENCIAS!$X$11:$Z$19,3,FALSE)</f>
        <v>0</v>
      </c>
      <c r="AE27" s="148">
        <f>IF(G27-AC27&lt;1,1,G27-AC27)</f>
        <v>1</v>
      </c>
      <c r="AF27" s="148">
        <f>IF(H27-AD27&lt;1,1,H27-AD27)</f>
        <v>4</v>
      </c>
      <c r="AG27" s="148" t="str">
        <f>CONCATENATE(AE27,AF27)</f>
        <v>14</v>
      </c>
      <c r="AH27" s="152" t="str">
        <f>VLOOKUP(AG27,REFERENCIAS!$L$12:$M$36,2,FALSE)</f>
        <v>Alto</v>
      </c>
      <c r="AI27" s="141" t="s">
        <v>148</v>
      </c>
      <c r="AJ27" s="92"/>
      <c r="AK27" s="92"/>
    </row>
    <row r="28" spans="1:37" ht="64.5" customHeight="1" x14ac:dyDescent="0.2">
      <c r="A28" s="160"/>
      <c r="B28" s="153"/>
      <c r="C28" s="159"/>
      <c r="D28" s="155"/>
      <c r="E28" s="163"/>
      <c r="F28" s="79" t="s">
        <v>108</v>
      </c>
      <c r="G28" s="156"/>
      <c r="H28" s="156"/>
      <c r="I28" s="138"/>
      <c r="J28" s="138"/>
      <c r="K28" s="65" t="s">
        <v>122</v>
      </c>
      <c r="L28" s="69">
        <v>15</v>
      </c>
      <c r="M28" s="70">
        <v>15</v>
      </c>
      <c r="N28" s="70">
        <v>15</v>
      </c>
      <c r="O28" s="69">
        <v>15</v>
      </c>
      <c r="P28" s="70">
        <v>15</v>
      </c>
      <c r="Q28" s="69">
        <v>15</v>
      </c>
      <c r="R28" s="69">
        <v>10</v>
      </c>
      <c r="S28" s="69">
        <f t="shared" si="1"/>
        <v>100</v>
      </c>
      <c r="T28" s="70" t="str">
        <f t="shared" si="2"/>
        <v>FUERTEFUERTE</v>
      </c>
      <c r="U28" s="69" t="str">
        <f t="shared" si="3"/>
        <v>FUERTE</v>
      </c>
      <c r="V28" s="85" t="s">
        <v>61</v>
      </c>
      <c r="W28" s="70">
        <f>VLOOKUP(T28,REFERENCIAS!$R$12:$S$20,2,FALSE)</f>
        <v>100</v>
      </c>
      <c r="X28" s="70" t="str">
        <f t="shared" si="0"/>
        <v>NO</v>
      </c>
      <c r="Y28" s="158"/>
      <c r="Z28" s="140"/>
      <c r="AA28" s="140"/>
      <c r="AB28" s="140"/>
      <c r="AC28" s="140"/>
      <c r="AD28" s="140"/>
      <c r="AE28" s="149"/>
      <c r="AF28" s="149"/>
      <c r="AG28" s="149"/>
      <c r="AH28" s="152"/>
      <c r="AI28" s="142"/>
      <c r="AJ28" s="92"/>
      <c r="AK28" s="92"/>
    </row>
    <row r="29" spans="1:37" ht="71.25" customHeight="1" x14ac:dyDescent="0.2">
      <c r="A29" s="160"/>
      <c r="B29" s="153"/>
      <c r="C29" s="159"/>
      <c r="D29" s="155"/>
      <c r="E29" s="79" t="s">
        <v>117</v>
      </c>
      <c r="F29" s="79" t="s">
        <v>142</v>
      </c>
      <c r="G29" s="156"/>
      <c r="H29" s="156"/>
      <c r="I29" s="138"/>
      <c r="J29" s="138"/>
      <c r="K29" s="65" t="s">
        <v>124</v>
      </c>
      <c r="L29" s="69">
        <v>15</v>
      </c>
      <c r="M29" s="69">
        <v>15</v>
      </c>
      <c r="N29" s="70">
        <v>15</v>
      </c>
      <c r="O29" s="69">
        <v>15</v>
      </c>
      <c r="P29" s="69">
        <v>15</v>
      </c>
      <c r="Q29" s="69">
        <v>15</v>
      </c>
      <c r="R29" s="69">
        <v>10</v>
      </c>
      <c r="S29" s="69">
        <f t="shared" si="1"/>
        <v>100</v>
      </c>
      <c r="T29" s="70" t="str">
        <f t="shared" si="2"/>
        <v>FUERTEFUERTE</v>
      </c>
      <c r="U29" s="69" t="str">
        <f t="shared" si="3"/>
        <v>FUERTE</v>
      </c>
      <c r="V29" s="85" t="s">
        <v>61</v>
      </c>
      <c r="W29" s="70">
        <f>VLOOKUP(T29,REFERENCIAS!$R$12:$S$20,2,FALSE)</f>
        <v>100</v>
      </c>
      <c r="X29" s="70" t="str">
        <f t="shared" si="0"/>
        <v>NO</v>
      </c>
      <c r="Y29" s="158"/>
      <c r="Z29" s="140"/>
      <c r="AA29" s="140"/>
      <c r="AB29" s="140"/>
      <c r="AC29" s="140"/>
      <c r="AD29" s="140"/>
      <c r="AE29" s="149"/>
      <c r="AF29" s="149"/>
      <c r="AG29" s="149"/>
      <c r="AH29" s="152"/>
      <c r="AI29" s="142"/>
      <c r="AJ29" s="92"/>
      <c r="AK29" s="92"/>
    </row>
    <row r="30" spans="1:37" ht="69" x14ac:dyDescent="0.2">
      <c r="A30" s="160"/>
      <c r="B30" s="153"/>
      <c r="C30" s="159"/>
      <c r="D30" s="155"/>
      <c r="E30" s="163" t="s">
        <v>116</v>
      </c>
      <c r="F30" s="79"/>
      <c r="G30" s="156"/>
      <c r="H30" s="156"/>
      <c r="I30" s="138"/>
      <c r="J30" s="138"/>
      <c r="K30" s="65" t="s">
        <v>131</v>
      </c>
      <c r="L30" s="69">
        <v>15</v>
      </c>
      <c r="M30" s="70">
        <v>15</v>
      </c>
      <c r="N30" s="70">
        <v>15</v>
      </c>
      <c r="O30" s="69">
        <v>15</v>
      </c>
      <c r="P30" s="70">
        <v>15</v>
      </c>
      <c r="Q30" s="69">
        <v>15</v>
      </c>
      <c r="R30" s="69">
        <v>10</v>
      </c>
      <c r="S30" s="69">
        <f t="shared" si="1"/>
        <v>100</v>
      </c>
      <c r="T30" s="70" t="str">
        <f t="shared" si="2"/>
        <v>FUERTEMODERADO</v>
      </c>
      <c r="U30" s="69" t="str">
        <f t="shared" si="3"/>
        <v>FUERTE</v>
      </c>
      <c r="V30" s="85" t="s">
        <v>36</v>
      </c>
      <c r="W30" s="70">
        <f>VLOOKUP(T30,REFERENCIAS!$R$12:$S$20,2,FALSE)</f>
        <v>50</v>
      </c>
      <c r="X30" s="70" t="str">
        <f t="shared" si="0"/>
        <v>SI</v>
      </c>
      <c r="Y30" s="158"/>
      <c r="Z30" s="140"/>
      <c r="AA30" s="140"/>
      <c r="AB30" s="140"/>
      <c r="AC30" s="140"/>
      <c r="AD30" s="140"/>
      <c r="AE30" s="149"/>
      <c r="AF30" s="149"/>
      <c r="AG30" s="149"/>
      <c r="AH30" s="152"/>
      <c r="AI30" s="142"/>
      <c r="AJ30" s="92"/>
      <c r="AK30" s="92"/>
    </row>
    <row r="31" spans="1:37" ht="69" x14ac:dyDescent="0.2">
      <c r="A31" s="160"/>
      <c r="B31" s="153"/>
      <c r="C31" s="159"/>
      <c r="D31" s="155"/>
      <c r="E31" s="163"/>
      <c r="F31" s="79"/>
      <c r="G31" s="156"/>
      <c r="H31" s="156"/>
      <c r="I31" s="138"/>
      <c r="J31" s="138"/>
      <c r="K31" s="65" t="s">
        <v>141</v>
      </c>
      <c r="L31" s="69">
        <v>15</v>
      </c>
      <c r="M31" s="70">
        <v>15</v>
      </c>
      <c r="N31" s="70">
        <v>15</v>
      </c>
      <c r="O31" s="69">
        <v>15</v>
      </c>
      <c r="P31" s="70">
        <v>15</v>
      </c>
      <c r="Q31" s="69">
        <v>15</v>
      </c>
      <c r="R31" s="69">
        <v>10</v>
      </c>
      <c r="S31" s="69">
        <f t="shared" si="1"/>
        <v>100</v>
      </c>
      <c r="T31" s="70" t="str">
        <f t="shared" si="2"/>
        <v>FUERTEFUERTE</v>
      </c>
      <c r="U31" s="69" t="str">
        <f t="shared" si="3"/>
        <v>FUERTE</v>
      </c>
      <c r="V31" s="69" t="s">
        <v>61</v>
      </c>
      <c r="W31" s="70">
        <f>VLOOKUP(T31,REFERENCIAS!$R$12:$S$20,2,FALSE)</f>
        <v>100</v>
      </c>
      <c r="X31" s="70" t="str">
        <f t="shared" si="0"/>
        <v>NO</v>
      </c>
      <c r="Y31" s="158"/>
      <c r="Z31" s="140"/>
      <c r="AA31" s="140"/>
      <c r="AB31" s="140"/>
      <c r="AC31" s="140"/>
      <c r="AD31" s="140"/>
      <c r="AE31" s="149"/>
      <c r="AF31" s="149"/>
      <c r="AG31" s="149"/>
      <c r="AH31" s="152"/>
      <c r="AI31" s="142"/>
      <c r="AJ31" s="92"/>
      <c r="AK31" s="92"/>
    </row>
    <row r="32" spans="1:37" ht="89.25" customHeight="1" x14ac:dyDescent="0.2">
      <c r="A32" s="160"/>
      <c r="B32" s="153"/>
      <c r="C32" s="159"/>
      <c r="D32" s="155"/>
      <c r="E32" s="163"/>
      <c r="F32" s="79"/>
      <c r="G32" s="156"/>
      <c r="H32" s="156"/>
      <c r="I32" s="138"/>
      <c r="J32" s="138"/>
      <c r="K32" s="65" t="s">
        <v>140</v>
      </c>
      <c r="L32" s="69">
        <v>15</v>
      </c>
      <c r="M32" s="70">
        <v>15</v>
      </c>
      <c r="N32" s="70">
        <v>15</v>
      </c>
      <c r="O32" s="69">
        <v>15</v>
      </c>
      <c r="P32" s="70">
        <v>15</v>
      </c>
      <c r="Q32" s="69">
        <v>15</v>
      </c>
      <c r="R32" s="69">
        <v>10</v>
      </c>
      <c r="S32" s="69">
        <f t="shared" si="1"/>
        <v>100</v>
      </c>
      <c r="T32" s="70" t="str">
        <f t="shared" si="2"/>
        <v>FUERTEMODERADO</v>
      </c>
      <c r="U32" s="69" t="str">
        <f t="shared" si="3"/>
        <v>FUERTE</v>
      </c>
      <c r="V32" s="83" t="s">
        <v>36</v>
      </c>
      <c r="W32" s="70">
        <f>VLOOKUP(T32,REFERENCIAS!$R$12:$S$20,2,FALSE)</f>
        <v>50</v>
      </c>
      <c r="X32" s="70" t="str">
        <f t="shared" si="0"/>
        <v>SI</v>
      </c>
      <c r="Y32" s="158"/>
      <c r="Z32" s="140"/>
      <c r="AA32" s="140"/>
      <c r="AB32" s="140"/>
      <c r="AC32" s="140"/>
      <c r="AD32" s="140"/>
      <c r="AE32" s="149"/>
      <c r="AF32" s="149"/>
      <c r="AG32" s="149"/>
      <c r="AH32" s="152"/>
      <c r="AI32" s="142"/>
      <c r="AJ32" s="92"/>
      <c r="AK32" s="92"/>
    </row>
    <row r="33" spans="1:37" ht="111" customHeight="1" x14ac:dyDescent="0.2">
      <c r="A33" s="160"/>
      <c r="B33" s="153">
        <v>5</v>
      </c>
      <c r="C33" s="154" t="s">
        <v>175</v>
      </c>
      <c r="D33" s="155" t="s">
        <v>37</v>
      </c>
      <c r="E33" s="79" t="s">
        <v>125</v>
      </c>
      <c r="F33" s="79" t="s">
        <v>106</v>
      </c>
      <c r="G33" s="156">
        <v>2</v>
      </c>
      <c r="H33" s="156">
        <v>4</v>
      </c>
      <c r="I33" s="138" t="str">
        <f>CONCATENATE(G33,H33)</f>
        <v>24</v>
      </c>
      <c r="J33" s="138" t="str">
        <f>VLOOKUP(I33,REFERENCIAS!$L$12:$M$36,2,FALSE)</f>
        <v>Alto</v>
      </c>
      <c r="K33" s="76" t="s">
        <v>177</v>
      </c>
      <c r="L33" s="69">
        <v>15</v>
      </c>
      <c r="M33" s="70">
        <v>15</v>
      </c>
      <c r="N33" s="70">
        <v>15</v>
      </c>
      <c r="O33" s="69">
        <v>15</v>
      </c>
      <c r="P33" s="70">
        <v>15</v>
      </c>
      <c r="Q33" s="69">
        <v>15</v>
      </c>
      <c r="R33" s="69">
        <v>10</v>
      </c>
      <c r="S33" s="69">
        <f t="shared" si="1"/>
        <v>100</v>
      </c>
      <c r="T33" s="70" t="str">
        <f t="shared" si="2"/>
        <v>FUERTEFUERTE</v>
      </c>
      <c r="U33" s="69" t="str">
        <f t="shared" si="3"/>
        <v>FUERTE</v>
      </c>
      <c r="V33" s="69" t="s">
        <v>61</v>
      </c>
      <c r="W33" s="70">
        <f>VLOOKUP(T33,REFERENCIAS!$R$12:$S$20,2,FALSE)</f>
        <v>100</v>
      </c>
      <c r="X33" s="70" t="str">
        <f t="shared" si="0"/>
        <v>NO</v>
      </c>
      <c r="Y33" s="157" t="str">
        <f>IF(AVERAGE(W33:W36)&lt;50,"DÉBIL",IF(AVERAGE(W33:W36)&lt;100,"MODERADO","FUERTE"))</f>
        <v>MODERADO</v>
      </c>
      <c r="Z33" s="139" t="s">
        <v>86</v>
      </c>
      <c r="AA33" s="139" t="s">
        <v>87</v>
      </c>
      <c r="AB33" s="139" t="str">
        <f>CONCATENATE(Y33,Z33,AA33)</f>
        <v>MODERADODIRECTAMENTEINDIRECTAMENTE</v>
      </c>
      <c r="AC33" s="139">
        <f>VLOOKUP(AB33,REFERENCIAS!$X$11:$Z$19,2,FALSE)</f>
        <v>1</v>
      </c>
      <c r="AD33" s="139">
        <f>VLOOKUP(AB33,REFERENCIAS!$X$11:$Z$19,3,FALSE)</f>
        <v>0</v>
      </c>
      <c r="AE33" s="148">
        <f>IF(G33-AC33&lt;1,1,G33-AC33)</f>
        <v>1</v>
      </c>
      <c r="AF33" s="148">
        <f>IF(H33-AD33&lt;1,1,H33-AD33)</f>
        <v>4</v>
      </c>
      <c r="AG33" s="148" t="str">
        <f>CONCATENATE(AE33,AF33)</f>
        <v>14</v>
      </c>
      <c r="AH33" s="152" t="str">
        <f>VLOOKUP(AG33,REFERENCIAS!$L$12:$M$36,2,FALSE)</f>
        <v>Alto</v>
      </c>
      <c r="AI33" s="141" t="s">
        <v>148</v>
      </c>
      <c r="AJ33" s="92"/>
      <c r="AK33" s="92"/>
    </row>
    <row r="34" spans="1:37" ht="71.25" customHeight="1" x14ac:dyDescent="0.2">
      <c r="A34" s="160"/>
      <c r="B34" s="153"/>
      <c r="C34" s="154"/>
      <c r="D34" s="155"/>
      <c r="E34" s="79" t="s">
        <v>127</v>
      </c>
      <c r="F34" s="79" t="s">
        <v>108</v>
      </c>
      <c r="G34" s="156"/>
      <c r="H34" s="156"/>
      <c r="I34" s="138"/>
      <c r="J34" s="138"/>
      <c r="K34" s="65" t="s">
        <v>128</v>
      </c>
      <c r="L34" s="69">
        <v>15</v>
      </c>
      <c r="M34" s="70">
        <v>15</v>
      </c>
      <c r="N34" s="70">
        <v>15</v>
      </c>
      <c r="O34" s="69">
        <v>15</v>
      </c>
      <c r="P34" s="70">
        <v>0</v>
      </c>
      <c r="Q34" s="69">
        <v>0</v>
      </c>
      <c r="R34" s="69">
        <v>10</v>
      </c>
      <c r="S34" s="69">
        <f t="shared" si="1"/>
        <v>70</v>
      </c>
      <c r="T34" s="70" t="str">
        <f t="shared" si="2"/>
        <v>DÉBILMODERADO</v>
      </c>
      <c r="U34" s="69" t="str">
        <f t="shared" si="3"/>
        <v>DÉBIL</v>
      </c>
      <c r="V34" s="69" t="s">
        <v>36</v>
      </c>
      <c r="W34" s="70">
        <f>VLOOKUP(T34,REFERENCIAS!$R$12:$S$20,2,FALSE)</f>
        <v>0</v>
      </c>
      <c r="X34" s="70" t="str">
        <f t="shared" si="0"/>
        <v>SI</v>
      </c>
      <c r="Y34" s="158"/>
      <c r="Z34" s="140"/>
      <c r="AA34" s="140"/>
      <c r="AB34" s="140"/>
      <c r="AC34" s="140"/>
      <c r="AD34" s="140"/>
      <c r="AE34" s="149"/>
      <c r="AF34" s="149"/>
      <c r="AG34" s="149"/>
      <c r="AH34" s="152"/>
      <c r="AI34" s="142"/>
      <c r="AJ34" s="92"/>
      <c r="AK34" s="92"/>
    </row>
    <row r="35" spans="1:37" ht="71.25" customHeight="1" x14ac:dyDescent="0.2">
      <c r="A35" s="160"/>
      <c r="B35" s="153"/>
      <c r="C35" s="154"/>
      <c r="D35" s="155"/>
      <c r="E35" s="79" t="s">
        <v>126</v>
      </c>
      <c r="F35" s="79" t="s">
        <v>111</v>
      </c>
      <c r="G35" s="156"/>
      <c r="H35" s="156"/>
      <c r="I35" s="138"/>
      <c r="J35" s="138"/>
      <c r="K35" s="65" t="s">
        <v>129</v>
      </c>
      <c r="L35" s="69">
        <v>15</v>
      </c>
      <c r="M35" s="70">
        <v>15</v>
      </c>
      <c r="N35" s="70">
        <v>15</v>
      </c>
      <c r="O35" s="69">
        <v>15</v>
      </c>
      <c r="P35" s="70">
        <v>15</v>
      </c>
      <c r="Q35" s="69">
        <v>15</v>
      </c>
      <c r="R35" s="69">
        <v>10</v>
      </c>
      <c r="S35" s="69">
        <f t="shared" si="1"/>
        <v>100</v>
      </c>
      <c r="T35" s="70" t="str">
        <f t="shared" si="2"/>
        <v>FUERTEFUERTE</v>
      </c>
      <c r="U35" s="69" t="str">
        <f t="shared" si="3"/>
        <v>FUERTE</v>
      </c>
      <c r="V35" s="69" t="s">
        <v>61</v>
      </c>
      <c r="W35" s="70">
        <f>VLOOKUP(T35,REFERENCIAS!$R$12:$S$20,2,FALSE)</f>
        <v>100</v>
      </c>
      <c r="X35" s="70" t="str">
        <f t="shared" si="0"/>
        <v>NO</v>
      </c>
      <c r="Y35" s="158"/>
      <c r="Z35" s="140"/>
      <c r="AA35" s="140"/>
      <c r="AB35" s="140"/>
      <c r="AC35" s="140"/>
      <c r="AD35" s="140"/>
      <c r="AE35" s="149"/>
      <c r="AF35" s="149"/>
      <c r="AG35" s="149"/>
      <c r="AH35" s="152"/>
      <c r="AI35" s="142"/>
      <c r="AJ35" s="92"/>
      <c r="AK35" s="92"/>
    </row>
    <row r="36" spans="1:37" ht="238.5" customHeight="1" x14ac:dyDescent="0.2">
      <c r="A36" s="160"/>
      <c r="B36" s="153"/>
      <c r="C36" s="154"/>
      <c r="D36" s="155"/>
      <c r="E36" s="79" t="s">
        <v>130</v>
      </c>
      <c r="F36" s="79" t="s">
        <v>118</v>
      </c>
      <c r="G36" s="156"/>
      <c r="H36" s="156"/>
      <c r="I36" s="138"/>
      <c r="J36" s="138"/>
      <c r="K36" s="65" t="s">
        <v>131</v>
      </c>
      <c r="L36" s="69">
        <v>15</v>
      </c>
      <c r="M36" s="70">
        <v>15</v>
      </c>
      <c r="N36" s="70">
        <v>15</v>
      </c>
      <c r="O36" s="69">
        <v>15</v>
      </c>
      <c r="P36" s="70">
        <v>15</v>
      </c>
      <c r="Q36" s="69">
        <v>15</v>
      </c>
      <c r="R36" s="69">
        <v>10</v>
      </c>
      <c r="S36" s="69">
        <f t="shared" si="1"/>
        <v>100</v>
      </c>
      <c r="T36" s="70" t="str">
        <f t="shared" si="2"/>
        <v>FUERTEMODERADO</v>
      </c>
      <c r="U36" s="69" t="str">
        <f t="shared" si="3"/>
        <v>FUERTE</v>
      </c>
      <c r="V36" s="85" t="s">
        <v>36</v>
      </c>
      <c r="W36" s="70">
        <f>VLOOKUP(T36,REFERENCIAS!$R$12:$S$20,2,FALSE)</f>
        <v>50</v>
      </c>
      <c r="X36" s="70" t="str">
        <f t="shared" si="0"/>
        <v>SI</v>
      </c>
      <c r="Y36" s="158"/>
      <c r="Z36" s="140"/>
      <c r="AA36" s="140"/>
      <c r="AB36" s="140"/>
      <c r="AC36" s="140"/>
      <c r="AD36" s="140"/>
      <c r="AE36" s="149"/>
      <c r="AF36" s="149"/>
      <c r="AG36" s="149"/>
      <c r="AH36" s="152"/>
      <c r="AI36" s="142"/>
      <c r="AJ36" s="92"/>
      <c r="AK36" s="92"/>
    </row>
    <row r="37" spans="1:37" ht="92.25" x14ac:dyDescent="0.2">
      <c r="A37" s="160"/>
      <c r="B37" s="153">
        <v>6</v>
      </c>
      <c r="C37" s="154" t="s">
        <v>150</v>
      </c>
      <c r="D37" s="155" t="s">
        <v>37</v>
      </c>
      <c r="E37" s="79" t="s">
        <v>132</v>
      </c>
      <c r="F37" s="79" t="s">
        <v>106</v>
      </c>
      <c r="G37" s="156">
        <v>2</v>
      </c>
      <c r="H37" s="156">
        <v>4</v>
      </c>
      <c r="I37" s="138" t="str">
        <f>CONCATENATE(G37,H37)</f>
        <v>24</v>
      </c>
      <c r="J37" s="138" t="str">
        <f>VLOOKUP(I37,REFERENCIAS!$L$12:$M$36,2,FALSE)</f>
        <v>Alto</v>
      </c>
      <c r="K37" s="65" t="s">
        <v>141</v>
      </c>
      <c r="L37" s="66">
        <v>15</v>
      </c>
      <c r="M37" s="67">
        <v>15</v>
      </c>
      <c r="N37" s="67">
        <v>15</v>
      </c>
      <c r="O37" s="66">
        <v>15</v>
      </c>
      <c r="P37" s="67">
        <v>15</v>
      </c>
      <c r="Q37" s="66">
        <v>15</v>
      </c>
      <c r="R37" s="66">
        <v>10</v>
      </c>
      <c r="S37" s="66">
        <f t="shared" si="1"/>
        <v>100</v>
      </c>
      <c r="T37" s="67" t="str">
        <f t="shared" si="2"/>
        <v>FUERTEFUERTE</v>
      </c>
      <c r="U37" s="66" t="str">
        <f t="shared" si="3"/>
        <v>FUERTE</v>
      </c>
      <c r="V37" s="66" t="s">
        <v>61</v>
      </c>
      <c r="W37" s="67">
        <f>VLOOKUP(T37,REFERENCIAS!$R$12:$S$20,2,FALSE)</f>
        <v>100</v>
      </c>
      <c r="X37" s="67" t="str">
        <f t="shared" si="0"/>
        <v>NO</v>
      </c>
      <c r="Y37" s="144" t="str">
        <f>IF(AVERAGE(W37:W44)&lt;50,"DÉBIL",IF(AVERAGE(W37:W44)&lt;100,"MODERADO","FUERTE"))</f>
        <v>MODERADO</v>
      </c>
      <c r="Z37" s="146" t="s">
        <v>86</v>
      </c>
      <c r="AA37" s="146" t="s">
        <v>87</v>
      </c>
      <c r="AB37" s="146" t="str">
        <f>CONCATENATE(Y37,Z37,AA37)</f>
        <v>MODERADODIRECTAMENTEINDIRECTAMENTE</v>
      </c>
      <c r="AC37" s="146">
        <f>VLOOKUP(AB37,REFERENCIAS!$X$11:$Z$19,2,FALSE)</f>
        <v>1</v>
      </c>
      <c r="AD37" s="146">
        <f>VLOOKUP(AB37,REFERENCIAS!$X$11:$Z$19,3,FALSE)</f>
        <v>0</v>
      </c>
      <c r="AE37" s="150">
        <f>IF(G37-AC37&lt;1,1,G37-AC37)</f>
        <v>1</v>
      </c>
      <c r="AF37" s="150">
        <f>IF(H37-AD37&lt;1,1,H37-AD37)</f>
        <v>4</v>
      </c>
      <c r="AG37" s="150" t="str">
        <f>CONCATENATE(AE37,AF37)</f>
        <v>14</v>
      </c>
      <c r="AH37" s="138" t="str">
        <f>VLOOKUP(AG37,REFERENCIAS!$L$12:$M$36,2,FALSE)</f>
        <v>Alto</v>
      </c>
      <c r="AI37" s="141" t="s">
        <v>148</v>
      </c>
      <c r="AJ37" s="92"/>
      <c r="AK37" s="92"/>
    </row>
    <row r="38" spans="1:37" ht="69" x14ac:dyDescent="0.2">
      <c r="A38" s="160"/>
      <c r="B38" s="153"/>
      <c r="C38" s="154"/>
      <c r="D38" s="155"/>
      <c r="E38" s="79" t="s">
        <v>139</v>
      </c>
      <c r="F38" s="79" t="s">
        <v>108</v>
      </c>
      <c r="G38" s="156"/>
      <c r="H38" s="156"/>
      <c r="I38" s="138"/>
      <c r="J38" s="138"/>
      <c r="K38" s="65" t="s">
        <v>140</v>
      </c>
      <c r="L38" s="66">
        <v>15</v>
      </c>
      <c r="M38" s="67">
        <v>15</v>
      </c>
      <c r="N38" s="67">
        <v>15</v>
      </c>
      <c r="O38" s="66">
        <v>15</v>
      </c>
      <c r="P38" s="67">
        <v>15</v>
      </c>
      <c r="Q38" s="66">
        <v>15</v>
      </c>
      <c r="R38" s="66">
        <v>10</v>
      </c>
      <c r="S38" s="66">
        <f t="shared" si="1"/>
        <v>100</v>
      </c>
      <c r="T38" s="67" t="str">
        <f t="shared" si="2"/>
        <v>FUERTEMODERADO</v>
      </c>
      <c r="U38" s="66" t="str">
        <f t="shared" si="3"/>
        <v>FUERTE</v>
      </c>
      <c r="V38" s="66" t="s">
        <v>36</v>
      </c>
      <c r="W38" s="67">
        <f>VLOOKUP(T38,REFERENCIAS!$R$12:$S$20,2,FALSE)</f>
        <v>50</v>
      </c>
      <c r="X38" s="67" t="str">
        <f t="shared" si="0"/>
        <v>SI</v>
      </c>
      <c r="Y38" s="145"/>
      <c r="Z38" s="147"/>
      <c r="AA38" s="147"/>
      <c r="AB38" s="147"/>
      <c r="AC38" s="147"/>
      <c r="AD38" s="147"/>
      <c r="AE38" s="151"/>
      <c r="AF38" s="151"/>
      <c r="AG38" s="151"/>
      <c r="AH38" s="138"/>
      <c r="AI38" s="142"/>
      <c r="AJ38" s="92"/>
      <c r="AK38" s="92"/>
    </row>
    <row r="39" spans="1:37" ht="170.25" customHeight="1" x14ac:dyDescent="0.2">
      <c r="A39" s="160"/>
      <c r="B39" s="153"/>
      <c r="C39" s="154"/>
      <c r="D39" s="155"/>
      <c r="E39" s="79" t="s">
        <v>134</v>
      </c>
      <c r="F39" s="79" t="s">
        <v>111</v>
      </c>
      <c r="G39" s="156"/>
      <c r="H39" s="156"/>
      <c r="I39" s="138"/>
      <c r="J39" s="138"/>
      <c r="K39" s="76" t="s">
        <v>136</v>
      </c>
      <c r="L39" s="66">
        <v>15</v>
      </c>
      <c r="M39" s="67">
        <v>15</v>
      </c>
      <c r="N39" s="67">
        <v>15</v>
      </c>
      <c r="O39" s="66">
        <v>15</v>
      </c>
      <c r="P39" s="67">
        <v>15</v>
      </c>
      <c r="Q39" s="66">
        <v>15</v>
      </c>
      <c r="R39" s="66">
        <v>10</v>
      </c>
      <c r="S39" s="66">
        <f t="shared" si="1"/>
        <v>100</v>
      </c>
      <c r="T39" s="67" t="str">
        <f t="shared" si="2"/>
        <v>FUERTEFUERTE</v>
      </c>
      <c r="U39" s="66" t="str">
        <f t="shared" si="3"/>
        <v>FUERTE</v>
      </c>
      <c r="V39" s="66" t="s">
        <v>61</v>
      </c>
      <c r="W39" s="67">
        <f>VLOOKUP(T39,REFERENCIAS!$R$12:$S$20,2,FALSE)</f>
        <v>100</v>
      </c>
      <c r="X39" s="67" t="str">
        <f t="shared" si="0"/>
        <v>NO</v>
      </c>
      <c r="Y39" s="145"/>
      <c r="Z39" s="147"/>
      <c r="AA39" s="147"/>
      <c r="AB39" s="147"/>
      <c r="AC39" s="147"/>
      <c r="AD39" s="147"/>
      <c r="AE39" s="151"/>
      <c r="AF39" s="151"/>
      <c r="AG39" s="151"/>
      <c r="AH39" s="138"/>
      <c r="AI39" s="142"/>
      <c r="AJ39" s="92"/>
      <c r="AK39" s="92"/>
    </row>
    <row r="40" spans="1:37" ht="101.25" customHeight="1" x14ac:dyDescent="0.2">
      <c r="A40" s="160"/>
      <c r="B40" s="153"/>
      <c r="C40" s="154"/>
      <c r="D40" s="155"/>
      <c r="E40" s="79" t="s">
        <v>110</v>
      </c>
      <c r="F40" s="79" t="s">
        <v>138</v>
      </c>
      <c r="G40" s="156"/>
      <c r="H40" s="156"/>
      <c r="I40" s="138"/>
      <c r="J40" s="138"/>
      <c r="K40" s="65" t="s">
        <v>131</v>
      </c>
      <c r="L40" s="66">
        <v>15</v>
      </c>
      <c r="M40" s="67">
        <v>15</v>
      </c>
      <c r="N40" s="67">
        <v>15</v>
      </c>
      <c r="O40" s="66">
        <v>15</v>
      </c>
      <c r="P40" s="67">
        <v>15</v>
      </c>
      <c r="Q40" s="66">
        <v>15</v>
      </c>
      <c r="R40" s="66">
        <v>10</v>
      </c>
      <c r="S40" s="66">
        <f t="shared" si="1"/>
        <v>100</v>
      </c>
      <c r="T40" s="67" t="str">
        <f t="shared" si="2"/>
        <v>MODERADOMODERADO</v>
      </c>
      <c r="U40" s="66" t="s">
        <v>36</v>
      </c>
      <c r="V40" s="82" t="s">
        <v>36</v>
      </c>
      <c r="W40" s="67">
        <f>VLOOKUP(T40,REFERENCIAS!$R$12:$S$20,2,FALSE)</f>
        <v>50</v>
      </c>
      <c r="X40" s="67" t="str">
        <f t="shared" si="0"/>
        <v>SI</v>
      </c>
      <c r="Y40" s="145"/>
      <c r="Z40" s="147"/>
      <c r="AA40" s="147"/>
      <c r="AB40" s="147"/>
      <c r="AC40" s="147"/>
      <c r="AD40" s="147"/>
      <c r="AE40" s="151"/>
      <c r="AF40" s="151"/>
      <c r="AG40" s="151"/>
      <c r="AH40" s="138"/>
      <c r="AI40" s="142"/>
      <c r="AJ40" s="92"/>
      <c r="AK40" s="92"/>
    </row>
    <row r="41" spans="1:37" ht="78.75" customHeight="1" x14ac:dyDescent="0.2">
      <c r="A41" s="160"/>
      <c r="B41" s="153"/>
      <c r="C41" s="154"/>
      <c r="D41" s="155"/>
      <c r="E41" s="79" t="s">
        <v>114</v>
      </c>
      <c r="F41" s="79"/>
      <c r="G41" s="156"/>
      <c r="H41" s="156"/>
      <c r="I41" s="138"/>
      <c r="J41" s="138"/>
      <c r="K41" s="65" t="s">
        <v>124</v>
      </c>
      <c r="L41" s="66">
        <v>15</v>
      </c>
      <c r="M41" s="66">
        <v>15</v>
      </c>
      <c r="N41" s="67">
        <v>15</v>
      </c>
      <c r="O41" s="66">
        <v>15</v>
      </c>
      <c r="P41" s="66">
        <v>15</v>
      </c>
      <c r="Q41" s="66">
        <v>15</v>
      </c>
      <c r="R41" s="66">
        <v>10</v>
      </c>
      <c r="S41" s="66">
        <f t="shared" si="1"/>
        <v>100</v>
      </c>
      <c r="T41" s="67" t="str">
        <f t="shared" si="2"/>
        <v>FUERTEFUERTE</v>
      </c>
      <c r="U41" s="66" t="str">
        <f t="shared" si="3"/>
        <v>FUERTE</v>
      </c>
      <c r="V41" s="82" t="s">
        <v>61</v>
      </c>
      <c r="W41" s="67">
        <f>VLOOKUP(T41,REFERENCIAS!$R$12:$S$20,2,FALSE)</f>
        <v>100</v>
      </c>
      <c r="X41" s="67" t="str">
        <f t="shared" si="0"/>
        <v>NO</v>
      </c>
      <c r="Y41" s="145"/>
      <c r="Z41" s="147"/>
      <c r="AA41" s="147"/>
      <c r="AB41" s="147"/>
      <c r="AC41" s="147"/>
      <c r="AD41" s="147"/>
      <c r="AE41" s="151"/>
      <c r="AF41" s="151"/>
      <c r="AG41" s="151"/>
      <c r="AH41" s="138"/>
      <c r="AI41" s="142"/>
      <c r="AJ41" s="92"/>
      <c r="AK41" s="92"/>
    </row>
    <row r="42" spans="1:37" ht="180.75" customHeight="1" x14ac:dyDescent="0.2">
      <c r="A42" s="160"/>
      <c r="B42" s="153"/>
      <c r="C42" s="154"/>
      <c r="D42" s="155"/>
      <c r="E42" s="79" t="s">
        <v>119</v>
      </c>
      <c r="F42" s="79"/>
      <c r="G42" s="156"/>
      <c r="H42" s="156"/>
      <c r="I42" s="138"/>
      <c r="J42" s="138"/>
      <c r="K42" s="76" t="s">
        <v>179</v>
      </c>
      <c r="L42" s="66">
        <v>15</v>
      </c>
      <c r="M42" s="67">
        <v>15</v>
      </c>
      <c r="N42" s="67">
        <v>15</v>
      </c>
      <c r="O42" s="66">
        <v>15</v>
      </c>
      <c r="P42" s="67">
        <v>15</v>
      </c>
      <c r="Q42" s="66">
        <v>0</v>
      </c>
      <c r="R42" s="66">
        <v>10</v>
      </c>
      <c r="S42" s="66">
        <f t="shared" si="1"/>
        <v>85</v>
      </c>
      <c r="T42" s="67" t="str">
        <f t="shared" si="2"/>
        <v>DÉBILDÉBIL</v>
      </c>
      <c r="U42" s="66" t="str">
        <f t="shared" si="3"/>
        <v>DÉBIL</v>
      </c>
      <c r="V42" s="66" t="s">
        <v>64</v>
      </c>
      <c r="W42" s="67">
        <f>VLOOKUP(T42,REFERENCIAS!$R$12:$S$20,2,FALSE)</f>
        <v>0</v>
      </c>
      <c r="X42" s="67" t="str">
        <f t="shared" si="0"/>
        <v>SI</v>
      </c>
      <c r="Y42" s="145"/>
      <c r="Z42" s="147"/>
      <c r="AA42" s="147"/>
      <c r="AB42" s="147"/>
      <c r="AC42" s="147"/>
      <c r="AD42" s="147"/>
      <c r="AE42" s="151"/>
      <c r="AF42" s="151"/>
      <c r="AG42" s="151"/>
      <c r="AH42" s="138"/>
      <c r="AI42" s="142"/>
      <c r="AJ42" s="92"/>
      <c r="AK42" s="92"/>
    </row>
    <row r="43" spans="1:37" ht="150.75" customHeight="1" x14ac:dyDescent="0.2">
      <c r="A43" s="160"/>
      <c r="B43" s="153"/>
      <c r="C43" s="154"/>
      <c r="D43" s="155"/>
      <c r="E43" s="79" t="s">
        <v>107</v>
      </c>
      <c r="F43" s="79"/>
      <c r="G43" s="156"/>
      <c r="H43" s="156"/>
      <c r="I43" s="138"/>
      <c r="J43" s="138"/>
      <c r="K43" s="76" t="s">
        <v>180</v>
      </c>
      <c r="L43" s="66">
        <v>15</v>
      </c>
      <c r="M43" s="66">
        <v>15</v>
      </c>
      <c r="N43" s="67">
        <v>15</v>
      </c>
      <c r="O43" s="66">
        <v>15</v>
      </c>
      <c r="P43" s="66">
        <v>15</v>
      </c>
      <c r="Q43" s="66">
        <v>0</v>
      </c>
      <c r="R43" s="66">
        <v>10</v>
      </c>
      <c r="S43" s="66">
        <f t="shared" si="1"/>
        <v>85</v>
      </c>
      <c r="T43" s="67" t="str">
        <f t="shared" si="2"/>
        <v>DÉBILDÉBIL</v>
      </c>
      <c r="U43" s="66" t="str">
        <f t="shared" si="3"/>
        <v>DÉBIL</v>
      </c>
      <c r="V43" s="66" t="s">
        <v>64</v>
      </c>
      <c r="W43" s="67">
        <f>VLOOKUP(T43,REFERENCIAS!$R$12:$S$20,2,FALSE)</f>
        <v>0</v>
      </c>
      <c r="X43" s="67" t="str">
        <f t="shared" si="0"/>
        <v>SI</v>
      </c>
      <c r="Y43" s="145"/>
      <c r="Z43" s="147"/>
      <c r="AA43" s="147"/>
      <c r="AB43" s="147"/>
      <c r="AC43" s="147"/>
      <c r="AD43" s="147"/>
      <c r="AE43" s="151"/>
      <c r="AF43" s="151"/>
      <c r="AG43" s="151"/>
      <c r="AH43" s="138"/>
      <c r="AI43" s="142"/>
      <c r="AJ43" s="92"/>
      <c r="AK43" s="92"/>
    </row>
    <row r="44" spans="1:37" ht="133.5" customHeight="1" x14ac:dyDescent="0.2">
      <c r="A44" s="160"/>
      <c r="B44" s="153"/>
      <c r="C44" s="154"/>
      <c r="D44" s="155"/>
      <c r="E44" s="79" t="s">
        <v>137</v>
      </c>
      <c r="F44" s="79"/>
      <c r="G44" s="156"/>
      <c r="H44" s="156"/>
      <c r="I44" s="138"/>
      <c r="J44" s="138"/>
      <c r="K44" s="65" t="s">
        <v>155</v>
      </c>
      <c r="L44" s="66">
        <v>15</v>
      </c>
      <c r="M44" s="67">
        <v>15</v>
      </c>
      <c r="N44" s="67">
        <v>15</v>
      </c>
      <c r="O44" s="66">
        <v>15</v>
      </c>
      <c r="P44" s="67">
        <v>15</v>
      </c>
      <c r="Q44" s="66">
        <v>15</v>
      </c>
      <c r="R44" s="66">
        <v>10</v>
      </c>
      <c r="S44" s="66">
        <f t="shared" si="1"/>
        <v>100</v>
      </c>
      <c r="T44" s="67" t="str">
        <f t="shared" si="2"/>
        <v>FUERTEFUERTE</v>
      </c>
      <c r="U44" s="66" t="str">
        <f t="shared" si="3"/>
        <v>FUERTE</v>
      </c>
      <c r="V44" s="66" t="s">
        <v>61</v>
      </c>
      <c r="W44" s="67">
        <f>VLOOKUP(T44,REFERENCIAS!$R$12:$S$20,2,FALSE)</f>
        <v>100</v>
      </c>
      <c r="X44" s="67" t="str">
        <f t="shared" si="0"/>
        <v>NO</v>
      </c>
      <c r="Y44" s="145"/>
      <c r="Z44" s="147"/>
      <c r="AA44" s="147"/>
      <c r="AB44" s="147"/>
      <c r="AC44" s="147"/>
      <c r="AD44" s="147"/>
      <c r="AE44" s="151"/>
      <c r="AF44" s="151"/>
      <c r="AG44" s="151"/>
      <c r="AH44" s="138"/>
      <c r="AI44" s="142"/>
      <c r="AJ44" s="92"/>
      <c r="AK44" s="92"/>
    </row>
    <row r="45" spans="1:37" ht="92.25" x14ac:dyDescent="0.2">
      <c r="A45" s="160"/>
      <c r="B45" s="153">
        <v>7</v>
      </c>
      <c r="C45" s="154" t="s">
        <v>176</v>
      </c>
      <c r="D45" s="155" t="s">
        <v>37</v>
      </c>
      <c r="E45" s="79" t="s">
        <v>114</v>
      </c>
      <c r="F45" s="79" t="s">
        <v>106</v>
      </c>
      <c r="G45" s="156">
        <v>3</v>
      </c>
      <c r="H45" s="156">
        <v>3</v>
      </c>
      <c r="I45" s="138" t="str">
        <f>CONCATENATE(G45,H45)</f>
        <v>33</v>
      </c>
      <c r="J45" s="138" t="str">
        <f>VLOOKUP(I45,REFERENCIAS!$L$12:$M$36,2,FALSE)</f>
        <v>Alto</v>
      </c>
      <c r="K45" s="65" t="s">
        <v>124</v>
      </c>
      <c r="L45" s="68">
        <v>15</v>
      </c>
      <c r="M45" s="68">
        <v>15</v>
      </c>
      <c r="N45" s="67">
        <v>15</v>
      </c>
      <c r="O45" s="68">
        <v>15</v>
      </c>
      <c r="P45" s="68">
        <v>15</v>
      </c>
      <c r="Q45" s="68">
        <v>15</v>
      </c>
      <c r="R45" s="68">
        <v>10</v>
      </c>
      <c r="S45" s="68">
        <f t="shared" si="1"/>
        <v>100</v>
      </c>
      <c r="T45" s="67" t="str">
        <f t="shared" si="2"/>
        <v>FUERTEFUERTE</v>
      </c>
      <c r="U45" s="68" t="str">
        <f t="shared" si="3"/>
        <v>FUERTE</v>
      </c>
      <c r="V45" s="85" t="s">
        <v>61</v>
      </c>
      <c r="W45" s="67">
        <f>VLOOKUP(T45,REFERENCIAS!$R$12:$S$20,2,FALSE)</f>
        <v>100</v>
      </c>
      <c r="X45" s="67" t="str">
        <f t="shared" si="0"/>
        <v>NO</v>
      </c>
      <c r="Y45" s="144" t="str">
        <f>IF(AVERAGE(W45:W51)&lt;50,"DÉBIL",IF(AVERAGE(W45:W51)&lt;100,"MODERADO","FUERTE"))</f>
        <v>MODERADO</v>
      </c>
      <c r="Z45" s="146" t="s">
        <v>86</v>
      </c>
      <c r="AA45" s="146" t="s">
        <v>87</v>
      </c>
      <c r="AB45" s="146" t="str">
        <f>CONCATENATE(Y45,Z45,AA45)</f>
        <v>MODERADODIRECTAMENTEINDIRECTAMENTE</v>
      </c>
      <c r="AC45" s="146">
        <f>VLOOKUP(AB45,REFERENCIAS!$X$11:$Z$19,2,FALSE)</f>
        <v>1</v>
      </c>
      <c r="AD45" s="146">
        <f>VLOOKUP(AB45,REFERENCIAS!$X$11:$Z$19,3,FALSE)</f>
        <v>0</v>
      </c>
      <c r="AE45" s="150">
        <f>IF(G45-AC45&lt;1,1,G45-AC45)</f>
        <v>2</v>
      </c>
      <c r="AF45" s="150">
        <f>IF(H45-AD45&lt;1,1,H45-AD45)</f>
        <v>3</v>
      </c>
      <c r="AG45" s="150" t="str">
        <f>CONCATENATE(AE45,AF45)</f>
        <v>23</v>
      </c>
      <c r="AH45" s="138" t="str">
        <f>VLOOKUP(AG45,REFERENCIAS!$L$12:$M$36,2,FALSE)</f>
        <v>Moderado</v>
      </c>
      <c r="AI45" s="141" t="s">
        <v>148</v>
      </c>
      <c r="AJ45" s="92"/>
      <c r="AK45" s="92"/>
    </row>
    <row r="46" spans="1:37" ht="202.5" customHeight="1" x14ac:dyDescent="0.2">
      <c r="A46" s="160"/>
      <c r="B46" s="153"/>
      <c r="C46" s="154"/>
      <c r="D46" s="155"/>
      <c r="E46" s="79" t="s">
        <v>120</v>
      </c>
      <c r="F46" s="79" t="s">
        <v>108</v>
      </c>
      <c r="G46" s="156"/>
      <c r="H46" s="156"/>
      <c r="I46" s="138"/>
      <c r="J46" s="138"/>
      <c r="K46" s="65" t="s">
        <v>143</v>
      </c>
      <c r="L46" s="68">
        <v>15</v>
      </c>
      <c r="M46" s="67">
        <v>15</v>
      </c>
      <c r="N46" s="67">
        <v>15</v>
      </c>
      <c r="O46" s="68">
        <v>15</v>
      </c>
      <c r="P46" s="67">
        <v>15</v>
      </c>
      <c r="Q46" s="68">
        <v>15</v>
      </c>
      <c r="R46" s="68">
        <v>10</v>
      </c>
      <c r="S46" s="68">
        <f t="shared" si="1"/>
        <v>100</v>
      </c>
      <c r="T46" s="67" t="str">
        <f t="shared" si="2"/>
        <v>FUERTEFUERTE</v>
      </c>
      <c r="U46" s="68" t="str">
        <f t="shared" si="3"/>
        <v>FUERTE</v>
      </c>
      <c r="V46" s="68" t="s">
        <v>61</v>
      </c>
      <c r="W46" s="67">
        <f>VLOOKUP(T46,REFERENCIAS!$R$12:$S$20,2,FALSE)</f>
        <v>100</v>
      </c>
      <c r="X46" s="67" t="str">
        <f t="shared" si="0"/>
        <v>NO</v>
      </c>
      <c r="Y46" s="145"/>
      <c r="Z46" s="147"/>
      <c r="AA46" s="147"/>
      <c r="AB46" s="147"/>
      <c r="AC46" s="147"/>
      <c r="AD46" s="147"/>
      <c r="AE46" s="151"/>
      <c r="AF46" s="151"/>
      <c r="AG46" s="151"/>
      <c r="AH46" s="138"/>
      <c r="AI46" s="142"/>
      <c r="AJ46" s="88"/>
      <c r="AK46" s="92"/>
    </row>
    <row r="47" spans="1:37" ht="172.5" x14ac:dyDescent="0.2">
      <c r="A47" s="160"/>
      <c r="B47" s="153"/>
      <c r="C47" s="154"/>
      <c r="D47" s="155"/>
      <c r="E47" s="79" t="s">
        <v>110</v>
      </c>
      <c r="F47" s="79" t="s">
        <v>111</v>
      </c>
      <c r="G47" s="156"/>
      <c r="H47" s="156"/>
      <c r="I47" s="138"/>
      <c r="J47" s="138"/>
      <c r="K47" s="65" t="s">
        <v>144</v>
      </c>
      <c r="L47" s="68">
        <v>15</v>
      </c>
      <c r="M47" s="67">
        <v>0</v>
      </c>
      <c r="N47" s="67">
        <v>15</v>
      </c>
      <c r="O47" s="68">
        <v>15</v>
      </c>
      <c r="P47" s="67">
        <v>15</v>
      </c>
      <c r="Q47" s="68">
        <v>15</v>
      </c>
      <c r="R47" s="68">
        <v>10</v>
      </c>
      <c r="S47" s="68">
        <f t="shared" si="1"/>
        <v>85</v>
      </c>
      <c r="T47" s="67" t="str">
        <f t="shared" si="2"/>
        <v>DÉBILMODERADO</v>
      </c>
      <c r="U47" s="68" t="str">
        <f t="shared" si="3"/>
        <v>DÉBIL</v>
      </c>
      <c r="V47" s="68" t="s">
        <v>36</v>
      </c>
      <c r="W47" s="67">
        <f>VLOOKUP(T47,REFERENCIAS!$R$12:$S$20,2,FALSE)</f>
        <v>0</v>
      </c>
      <c r="X47" s="67" t="str">
        <f t="shared" si="0"/>
        <v>SI</v>
      </c>
      <c r="Y47" s="145"/>
      <c r="Z47" s="147"/>
      <c r="AA47" s="147"/>
      <c r="AB47" s="147"/>
      <c r="AC47" s="147"/>
      <c r="AD47" s="147"/>
      <c r="AE47" s="151"/>
      <c r="AF47" s="151"/>
      <c r="AG47" s="151"/>
      <c r="AH47" s="138"/>
      <c r="AI47" s="142"/>
      <c r="AJ47" s="92"/>
      <c r="AK47" s="92"/>
    </row>
    <row r="48" spans="1:37" ht="132.75" customHeight="1" x14ac:dyDescent="0.2">
      <c r="A48" s="160"/>
      <c r="B48" s="153"/>
      <c r="C48" s="154"/>
      <c r="D48" s="155"/>
      <c r="E48" s="79" t="s">
        <v>167</v>
      </c>
      <c r="F48" s="79" t="s">
        <v>112</v>
      </c>
      <c r="G48" s="156"/>
      <c r="H48" s="156"/>
      <c r="I48" s="138"/>
      <c r="J48" s="138"/>
      <c r="K48" s="90" t="s">
        <v>151</v>
      </c>
      <c r="L48" s="68">
        <v>15</v>
      </c>
      <c r="M48" s="67">
        <v>15</v>
      </c>
      <c r="N48" s="67">
        <v>15</v>
      </c>
      <c r="O48" s="68">
        <v>10</v>
      </c>
      <c r="P48" s="67">
        <v>0</v>
      </c>
      <c r="Q48" s="68">
        <v>15</v>
      </c>
      <c r="R48" s="68">
        <v>10</v>
      </c>
      <c r="S48" s="68">
        <f>SUM(L49:R49)</f>
        <v>100</v>
      </c>
      <c r="T48" s="67" t="str">
        <f t="shared" si="2"/>
        <v>FUERTEDÉBIL</v>
      </c>
      <c r="U48" s="68" t="str">
        <f t="shared" si="3"/>
        <v>FUERTE</v>
      </c>
      <c r="V48" s="68" t="s">
        <v>64</v>
      </c>
      <c r="W48" s="67">
        <f>VLOOKUP(T48,REFERENCIAS!$R$12:$S$20,2,FALSE)</f>
        <v>0</v>
      </c>
      <c r="X48" s="67" t="str">
        <f t="shared" si="0"/>
        <v>SI</v>
      </c>
      <c r="Y48" s="145"/>
      <c r="Z48" s="147"/>
      <c r="AA48" s="147"/>
      <c r="AB48" s="147"/>
      <c r="AC48" s="147"/>
      <c r="AD48" s="147"/>
      <c r="AE48" s="151"/>
      <c r="AF48" s="151"/>
      <c r="AG48" s="151"/>
      <c r="AH48" s="138"/>
      <c r="AI48" s="142"/>
      <c r="AJ48" s="92"/>
      <c r="AK48" s="89"/>
    </row>
    <row r="49" spans="1:37" ht="409.5" x14ac:dyDescent="0.2">
      <c r="A49" s="160"/>
      <c r="B49" s="153"/>
      <c r="C49" s="154"/>
      <c r="D49" s="155"/>
      <c r="E49" s="79"/>
      <c r="F49" s="79" t="s">
        <v>113</v>
      </c>
      <c r="G49" s="156"/>
      <c r="H49" s="156"/>
      <c r="I49" s="138"/>
      <c r="J49" s="138"/>
      <c r="K49" s="172" t="s">
        <v>145</v>
      </c>
      <c r="L49" s="68">
        <v>15</v>
      </c>
      <c r="M49" s="67">
        <v>15</v>
      </c>
      <c r="N49" s="67">
        <v>15</v>
      </c>
      <c r="O49" s="68">
        <v>15</v>
      </c>
      <c r="P49" s="67">
        <v>15</v>
      </c>
      <c r="Q49" s="68">
        <v>15</v>
      </c>
      <c r="R49" s="68">
        <v>10</v>
      </c>
      <c r="S49" s="68">
        <f>SUM(L49:R49)</f>
        <v>100</v>
      </c>
      <c r="T49" s="67" t="str">
        <f t="shared" si="2"/>
        <v>FUERTEFUERTE</v>
      </c>
      <c r="U49" s="68" t="str">
        <f>IF(S49&lt;86,"DÉBIL",IF(S49&lt;96,"MODERADO","FUERTE"))</f>
        <v>FUERTE</v>
      </c>
      <c r="V49" s="68" t="s">
        <v>61</v>
      </c>
      <c r="W49" s="67">
        <f>VLOOKUP(T49,REFERENCIAS!$R$12:$S$20,2,FALSE)</f>
        <v>100</v>
      </c>
      <c r="X49" s="67" t="str">
        <f>IF(W49=100,"NO","SI")</f>
        <v>NO</v>
      </c>
      <c r="Y49" s="145"/>
      <c r="Z49" s="147"/>
      <c r="AA49" s="147"/>
      <c r="AB49" s="147"/>
      <c r="AC49" s="147"/>
      <c r="AD49" s="147"/>
      <c r="AE49" s="151"/>
      <c r="AF49" s="151"/>
      <c r="AG49" s="151"/>
      <c r="AH49" s="138"/>
      <c r="AI49" s="142"/>
      <c r="AJ49" s="92"/>
      <c r="AK49" s="92"/>
    </row>
    <row r="50" spans="1:37" ht="172.5" x14ac:dyDescent="0.2">
      <c r="A50" s="160"/>
      <c r="B50" s="153"/>
      <c r="C50" s="154"/>
      <c r="D50" s="155"/>
      <c r="E50" s="79"/>
      <c r="F50" s="79"/>
      <c r="G50" s="156"/>
      <c r="H50" s="156"/>
      <c r="I50" s="138"/>
      <c r="J50" s="138"/>
      <c r="K50" s="65" t="s">
        <v>147</v>
      </c>
      <c r="L50" s="68">
        <v>15</v>
      </c>
      <c r="M50" s="67">
        <v>15</v>
      </c>
      <c r="N50" s="67">
        <v>15</v>
      </c>
      <c r="O50" s="68">
        <v>15</v>
      </c>
      <c r="P50" s="67">
        <v>15</v>
      </c>
      <c r="Q50" s="68">
        <v>15</v>
      </c>
      <c r="R50" s="68">
        <v>10</v>
      </c>
      <c r="S50" s="68">
        <f>SUM(L50:R50)</f>
        <v>100</v>
      </c>
      <c r="T50" s="67" t="str">
        <f>CONCATENATE(U50,V50)</f>
        <v>FUERTEFUERTE</v>
      </c>
      <c r="U50" s="68" t="str">
        <f>IF(S50&lt;86,"DÉBIL",IF(S50&lt;96,"MODERADO","FUERTE"))</f>
        <v>FUERTE</v>
      </c>
      <c r="V50" s="68" t="s">
        <v>61</v>
      </c>
      <c r="W50" s="67">
        <f>VLOOKUP(T50,REFERENCIAS!$R$12:$S$20,2,FALSE)</f>
        <v>100</v>
      </c>
      <c r="X50" s="67" t="str">
        <f>IF(W50=100,"NO","SI")</f>
        <v>NO</v>
      </c>
      <c r="Y50" s="145"/>
      <c r="Z50" s="147"/>
      <c r="AA50" s="147"/>
      <c r="AB50" s="147"/>
      <c r="AC50" s="147"/>
      <c r="AD50" s="147"/>
      <c r="AE50" s="151"/>
      <c r="AF50" s="151"/>
      <c r="AG50" s="151"/>
      <c r="AH50" s="138"/>
      <c r="AI50" s="142"/>
      <c r="AJ50" s="92"/>
      <c r="AK50" s="92"/>
    </row>
    <row r="51" spans="1:37" ht="241.5" x14ac:dyDescent="0.2">
      <c r="A51" s="160"/>
      <c r="B51" s="153"/>
      <c r="C51" s="154"/>
      <c r="D51" s="155"/>
      <c r="E51" s="58"/>
      <c r="F51" s="58"/>
      <c r="G51" s="156"/>
      <c r="H51" s="156"/>
      <c r="I51" s="138"/>
      <c r="J51" s="138"/>
      <c r="K51" s="65" t="s">
        <v>146</v>
      </c>
      <c r="L51" s="68">
        <v>15</v>
      </c>
      <c r="M51" s="67">
        <v>15</v>
      </c>
      <c r="N51" s="67">
        <v>15</v>
      </c>
      <c r="O51" s="68">
        <v>10</v>
      </c>
      <c r="P51" s="67">
        <v>15</v>
      </c>
      <c r="Q51" s="68">
        <v>15</v>
      </c>
      <c r="R51" s="68">
        <v>10</v>
      </c>
      <c r="S51" s="68">
        <f>SUM(L51:R51)</f>
        <v>95</v>
      </c>
      <c r="T51" s="67" t="str">
        <f>CONCATENATE(U51,V51)</f>
        <v>FUERTEMODERADO</v>
      </c>
      <c r="U51" s="87" t="s">
        <v>61</v>
      </c>
      <c r="V51" s="68" t="s">
        <v>36</v>
      </c>
      <c r="W51" s="67">
        <f>VLOOKUP(T51,REFERENCIAS!$R$12:$S$20,2,FALSE)</f>
        <v>50</v>
      </c>
      <c r="X51" s="67" t="str">
        <f>IF(W51=100,"NO","SI")</f>
        <v>SI</v>
      </c>
      <c r="Y51" s="145"/>
      <c r="Z51" s="147"/>
      <c r="AA51" s="147"/>
      <c r="AB51" s="147"/>
      <c r="AC51" s="147"/>
      <c r="AD51" s="147"/>
      <c r="AE51" s="151"/>
      <c r="AF51" s="151"/>
      <c r="AG51" s="151"/>
      <c r="AH51" s="138"/>
      <c r="AI51" s="143"/>
      <c r="AJ51" s="92"/>
      <c r="AK51" s="92"/>
    </row>
    <row r="52" spans="1:37" s="62" customFormat="1" x14ac:dyDescent="0.55000000000000004">
      <c r="A52" s="71"/>
      <c r="B52" s="72"/>
      <c r="C52" s="71"/>
      <c r="D52" s="71"/>
      <c r="G52" s="63"/>
      <c r="H52" s="63"/>
      <c r="I52" s="64"/>
      <c r="J52" s="64"/>
      <c r="K52" s="77"/>
    </row>
    <row r="54" spans="1:37" x14ac:dyDescent="0.55000000000000004">
      <c r="C54" s="62"/>
      <c r="D54" s="62"/>
      <c r="E54" s="62"/>
      <c r="F54" s="62"/>
      <c r="G54" s="63"/>
      <c r="H54" s="63"/>
      <c r="I54" s="64"/>
      <c r="J54" s="64"/>
      <c r="K54" s="77"/>
    </row>
    <row r="55" spans="1:37" x14ac:dyDescent="0.55000000000000004">
      <c r="C55" s="62"/>
      <c r="D55" s="62"/>
      <c r="E55" s="62"/>
      <c r="F55" s="62"/>
      <c r="G55" s="63"/>
      <c r="H55" s="63"/>
      <c r="I55" s="64"/>
      <c r="J55" s="64"/>
      <c r="K55" s="77"/>
    </row>
    <row r="56" spans="1:37" x14ac:dyDescent="0.55000000000000004">
      <c r="C56" s="62"/>
      <c r="D56" s="62"/>
      <c r="E56" s="62"/>
      <c r="F56" s="62"/>
      <c r="G56" s="63"/>
      <c r="H56" s="63"/>
      <c r="I56" s="64"/>
      <c r="J56" s="64"/>
      <c r="K56" s="77"/>
    </row>
    <row r="57" spans="1:37" x14ac:dyDescent="0.55000000000000004">
      <c r="C57" s="62"/>
      <c r="D57" s="62"/>
      <c r="E57" s="62"/>
      <c r="F57" s="62"/>
      <c r="G57" s="63"/>
      <c r="H57" s="63"/>
      <c r="I57" s="64"/>
      <c r="J57" s="64"/>
      <c r="K57" s="77"/>
    </row>
    <row r="58" spans="1:37" x14ac:dyDescent="0.55000000000000004">
      <c r="C58" s="62"/>
      <c r="D58" s="62"/>
      <c r="E58" s="62"/>
      <c r="F58" s="62"/>
      <c r="G58" s="63"/>
      <c r="H58" s="63"/>
      <c r="I58" s="64"/>
      <c r="J58" s="64"/>
      <c r="K58" s="77"/>
    </row>
    <row r="59" spans="1:37" x14ac:dyDescent="0.55000000000000004">
      <c r="C59" s="62"/>
      <c r="D59" s="62"/>
      <c r="E59" s="62"/>
      <c r="F59" s="62"/>
      <c r="G59" s="63"/>
      <c r="H59" s="63"/>
      <c r="I59" s="64"/>
      <c r="J59" s="64"/>
      <c r="K59" s="77"/>
    </row>
    <row r="60" spans="1:37" x14ac:dyDescent="0.55000000000000004">
      <c r="C60" s="62"/>
      <c r="D60" s="62"/>
      <c r="E60" s="62"/>
      <c r="F60" s="62"/>
      <c r="G60" s="63"/>
      <c r="H60" s="63"/>
      <c r="I60" s="64"/>
      <c r="J60" s="64"/>
      <c r="K60" s="77"/>
    </row>
    <row r="61" spans="1:37" x14ac:dyDescent="0.55000000000000004">
      <c r="C61" s="62"/>
      <c r="D61" s="62"/>
      <c r="E61" s="62"/>
      <c r="F61" s="62"/>
      <c r="G61" s="63"/>
      <c r="H61" s="63"/>
      <c r="I61" s="64"/>
      <c r="J61" s="64"/>
      <c r="K61" s="77"/>
    </row>
    <row r="62" spans="1:37" x14ac:dyDescent="0.55000000000000004">
      <c r="C62" s="62"/>
      <c r="D62" s="62"/>
      <c r="E62" s="62"/>
      <c r="F62" s="62"/>
      <c r="G62" s="63"/>
      <c r="H62" s="63"/>
      <c r="I62" s="64"/>
      <c r="J62" s="64"/>
      <c r="K62" s="77"/>
    </row>
    <row r="63" spans="1:37" x14ac:dyDescent="0.55000000000000004">
      <c r="C63" s="62"/>
      <c r="D63" s="62"/>
      <c r="E63" s="62"/>
      <c r="F63" s="62"/>
      <c r="G63" s="63"/>
      <c r="H63" s="63"/>
      <c r="I63" s="64"/>
      <c r="J63" s="64"/>
      <c r="K63" s="77"/>
    </row>
    <row r="64" spans="1:37" x14ac:dyDescent="0.55000000000000004">
      <c r="C64" s="62"/>
      <c r="D64" s="62"/>
      <c r="E64" s="62"/>
      <c r="F64" s="62"/>
      <c r="G64" s="63"/>
      <c r="H64" s="63"/>
      <c r="I64" s="64"/>
      <c r="J64" s="64"/>
      <c r="K64" s="77"/>
    </row>
    <row r="65" spans="3:11" x14ac:dyDescent="0.55000000000000004">
      <c r="C65" s="62"/>
      <c r="D65" s="62"/>
      <c r="E65" s="62"/>
      <c r="F65" s="62"/>
      <c r="G65" s="63"/>
      <c r="H65" s="63"/>
      <c r="I65" s="64"/>
      <c r="J65" s="64"/>
      <c r="K65" s="77"/>
    </row>
    <row r="66" spans="3:11" x14ac:dyDescent="0.55000000000000004">
      <c r="C66" s="62"/>
      <c r="D66" s="62"/>
      <c r="E66" s="62"/>
      <c r="F66" s="62"/>
      <c r="G66" s="63"/>
      <c r="H66" s="63"/>
      <c r="I66" s="64"/>
      <c r="J66" s="64"/>
      <c r="K66" s="77"/>
    </row>
    <row r="67" spans="3:11" x14ac:dyDescent="0.55000000000000004">
      <c r="C67" s="62"/>
      <c r="D67" s="62"/>
      <c r="E67" s="62"/>
      <c r="F67" s="62"/>
      <c r="G67" s="63"/>
      <c r="H67" s="63"/>
      <c r="I67" s="64"/>
      <c r="J67" s="64"/>
      <c r="K67" s="77"/>
    </row>
    <row r="68" spans="3:11" x14ac:dyDescent="0.55000000000000004">
      <c r="C68" s="62"/>
      <c r="D68" s="62"/>
      <c r="E68" s="62"/>
      <c r="F68" s="62"/>
      <c r="G68" s="63"/>
      <c r="H68" s="63"/>
      <c r="I68" s="64"/>
      <c r="J68" s="64"/>
      <c r="K68" s="77"/>
    </row>
    <row r="69" spans="3:11" x14ac:dyDescent="0.55000000000000004">
      <c r="C69" s="62"/>
      <c r="D69" s="62"/>
      <c r="E69" s="62"/>
      <c r="F69" s="62"/>
      <c r="G69" s="63"/>
      <c r="H69" s="63"/>
      <c r="I69" s="64"/>
      <c r="J69" s="64"/>
      <c r="K69" s="77"/>
    </row>
    <row r="70" spans="3:11" x14ac:dyDescent="0.55000000000000004">
      <c r="C70" s="62"/>
      <c r="D70" s="62"/>
      <c r="E70" s="62"/>
      <c r="F70" s="62"/>
      <c r="G70" s="63"/>
      <c r="H70" s="63"/>
      <c r="I70" s="64"/>
      <c r="J70" s="64"/>
      <c r="K70" s="77"/>
    </row>
    <row r="71" spans="3:11" x14ac:dyDescent="0.55000000000000004">
      <c r="C71" s="62"/>
      <c r="D71" s="62"/>
      <c r="E71" s="62"/>
      <c r="F71" s="62"/>
      <c r="G71" s="63"/>
      <c r="H71" s="63"/>
      <c r="I71" s="64"/>
      <c r="J71" s="64"/>
      <c r="K71" s="77"/>
    </row>
    <row r="72" spans="3:11" x14ac:dyDescent="0.55000000000000004">
      <c r="C72" s="62"/>
      <c r="D72" s="62"/>
      <c r="E72" s="62"/>
      <c r="F72" s="62"/>
      <c r="G72" s="63"/>
      <c r="H72" s="63"/>
      <c r="I72" s="64"/>
      <c r="J72" s="64"/>
      <c r="K72" s="77"/>
    </row>
    <row r="73" spans="3:11" x14ac:dyDescent="0.55000000000000004">
      <c r="C73" s="62"/>
      <c r="D73" s="62"/>
      <c r="E73" s="62"/>
      <c r="F73" s="62"/>
      <c r="G73" s="63"/>
      <c r="H73" s="63"/>
      <c r="I73" s="64"/>
      <c r="J73" s="64"/>
      <c r="K73" s="77"/>
    </row>
    <row r="74" spans="3:11" x14ac:dyDescent="0.55000000000000004">
      <c r="C74" s="62"/>
      <c r="D74" s="62"/>
      <c r="E74" s="62"/>
      <c r="F74" s="62"/>
      <c r="G74" s="63"/>
      <c r="H74" s="63"/>
      <c r="I74" s="64"/>
      <c r="J74" s="64"/>
      <c r="K74" s="77"/>
    </row>
    <row r="75" spans="3:11" x14ac:dyDescent="0.55000000000000004">
      <c r="C75" s="62"/>
      <c r="D75" s="62"/>
      <c r="E75" s="62"/>
      <c r="F75" s="62"/>
      <c r="G75" s="63"/>
      <c r="H75" s="63"/>
      <c r="I75" s="64"/>
      <c r="J75" s="64"/>
      <c r="K75" s="77"/>
    </row>
    <row r="76" spans="3:11" x14ac:dyDescent="0.55000000000000004">
      <c r="C76" s="62"/>
      <c r="D76" s="62"/>
      <c r="E76" s="62"/>
      <c r="F76" s="62"/>
      <c r="G76" s="63"/>
      <c r="H76" s="63"/>
      <c r="I76" s="64"/>
      <c r="J76" s="64"/>
      <c r="K76" s="77"/>
    </row>
    <row r="77" spans="3:11" x14ac:dyDescent="0.55000000000000004">
      <c r="C77" s="62"/>
      <c r="D77" s="62"/>
      <c r="E77" s="62"/>
      <c r="F77" s="62"/>
      <c r="G77" s="63"/>
      <c r="H77" s="63"/>
      <c r="I77" s="64"/>
      <c r="J77" s="64"/>
      <c r="K77" s="77"/>
    </row>
    <row r="78" spans="3:11" x14ac:dyDescent="0.55000000000000004">
      <c r="C78" s="62"/>
      <c r="D78" s="62"/>
      <c r="E78" s="62"/>
      <c r="F78" s="62"/>
      <c r="G78" s="63"/>
      <c r="H78" s="63"/>
      <c r="I78" s="64"/>
      <c r="J78" s="64"/>
      <c r="K78" s="77"/>
    </row>
    <row r="79" spans="3:11" x14ac:dyDescent="0.55000000000000004">
      <c r="C79" s="62"/>
      <c r="D79" s="62"/>
      <c r="E79" s="62"/>
      <c r="F79" s="62"/>
      <c r="G79" s="63"/>
      <c r="H79" s="63"/>
      <c r="I79" s="64"/>
      <c r="J79" s="64"/>
      <c r="K79" s="77"/>
    </row>
    <row r="80" spans="3:11" x14ac:dyDescent="0.55000000000000004">
      <c r="C80" s="62"/>
      <c r="D80" s="62"/>
      <c r="E80" s="62"/>
      <c r="F80" s="62"/>
      <c r="G80" s="63"/>
      <c r="H80" s="63"/>
      <c r="I80" s="64"/>
      <c r="J80" s="64"/>
      <c r="K80" s="77"/>
    </row>
    <row r="81" spans="3:11" x14ac:dyDescent="0.55000000000000004">
      <c r="C81" s="62"/>
      <c r="D81" s="62"/>
      <c r="E81" s="62"/>
      <c r="F81" s="62"/>
      <c r="G81" s="63"/>
      <c r="H81" s="63"/>
      <c r="I81" s="64"/>
      <c r="J81" s="64"/>
      <c r="K81" s="77"/>
    </row>
    <row r="82" spans="3:11" x14ac:dyDescent="0.55000000000000004">
      <c r="C82" s="62"/>
      <c r="D82" s="62"/>
      <c r="E82" s="62"/>
      <c r="F82" s="62"/>
      <c r="G82" s="63"/>
      <c r="H82" s="63"/>
      <c r="I82" s="64"/>
      <c r="J82" s="64"/>
      <c r="K82" s="77"/>
    </row>
    <row r="83" spans="3:11" x14ac:dyDescent="0.55000000000000004">
      <c r="C83" s="62"/>
      <c r="D83" s="62"/>
      <c r="E83" s="62"/>
      <c r="F83" s="62"/>
      <c r="G83" s="63"/>
      <c r="H83" s="63"/>
      <c r="I83" s="64"/>
      <c r="J83" s="64"/>
      <c r="K83" s="77"/>
    </row>
    <row r="84" spans="3:11" x14ac:dyDescent="0.55000000000000004">
      <c r="C84" s="62"/>
      <c r="D84" s="62"/>
      <c r="E84" s="62"/>
      <c r="F84" s="62"/>
      <c r="G84" s="63"/>
      <c r="H84" s="63"/>
      <c r="I84" s="64"/>
      <c r="J84" s="64"/>
      <c r="K84" s="77"/>
    </row>
    <row r="85" spans="3:11" x14ac:dyDescent="0.55000000000000004">
      <c r="C85" s="62"/>
      <c r="D85" s="62"/>
      <c r="E85" s="62"/>
      <c r="F85" s="62"/>
      <c r="G85" s="63"/>
      <c r="H85" s="63"/>
      <c r="I85" s="64"/>
      <c r="J85" s="64"/>
      <c r="K85" s="77"/>
    </row>
    <row r="86" spans="3:11" x14ac:dyDescent="0.55000000000000004">
      <c r="C86" s="62"/>
      <c r="D86" s="62"/>
      <c r="E86" s="62"/>
      <c r="F86" s="62"/>
      <c r="G86" s="63"/>
      <c r="H86" s="63"/>
      <c r="I86" s="64"/>
      <c r="J86" s="64"/>
      <c r="K86" s="77"/>
    </row>
    <row r="87" spans="3:11" x14ac:dyDescent="0.55000000000000004">
      <c r="C87" s="62"/>
      <c r="D87" s="62"/>
      <c r="E87" s="62"/>
      <c r="F87" s="62"/>
      <c r="G87" s="63"/>
      <c r="H87" s="63"/>
      <c r="I87" s="64"/>
      <c r="J87" s="64"/>
      <c r="K87" s="77"/>
    </row>
    <row r="88" spans="3:11" x14ac:dyDescent="0.55000000000000004">
      <c r="C88" s="62"/>
      <c r="D88" s="62"/>
      <c r="E88" s="62"/>
      <c r="F88" s="62"/>
      <c r="G88" s="63"/>
      <c r="H88" s="63"/>
      <c r="I88" s="64"/>
      <c r="J88" s="64"/>
      <c r="K88" s="77"/>
    </row>
    <row r="89" spans="3:11" x14ac:dyDescent="0.55000000000000004">
      <c r="C89" s="62"/>
      <c r="D89" s="62"/>
      <c r="E89" s="62"/>
      <c r="F89" s="62"/>
      <c r="G89" s="63"/>
      <c r="H89" s="63"/>
      <c r="I89" s="64"/>
      <c r="J89" s="64"/>
      <c r="K89" s="77"/>
    </row>
  </sheetData>
  <sheetProtection formatColumns="0" formatRows="0" autoFilter="0"/>
  <dataConsolidate/>
  <mergeCells count="142">
    <mergeCell ref="A1:AI1"/>
    <mergeCell ref="A2:AI2"/>
    <mergeCell ref="L3:U3"/>
    <mergeCell ref="W3:AD3"/>
    <mergeCell ref="AE3:AF3"/>
    <mergeCell ref="AH3:AH4"/>
    <mergeCell ref="A3:A4"/>
    <mergeCell ref="B3:B4"/>
    <mergeCell ref="C3:F3"/>
    <mergeCell ref="G3:J3"/>
    <mergeCell ref="K3:K4"/>
    <mergeCell ref="A5:A51"/>
    <mergeCell ref="B5:B13"/>
    <mergeCell ref="C5:C13"/>
    <mergeCell ref="D5:D13"/>
    <mergeCell ref="G5:G13"/>
    <mergeCell ref="H5:H13"/>
    <mergeCell ref="B27:B32"/>
    <mergeCell ref="C27:C32"/>
    <mergeCell ref="D27:D32"/>
    <mergeCell ref="G27:G32"/>
    <mergeCell ref="B45:B51"/>
    <mergeCell ref="D45:D51"/>
    <mergeCell ref="G45:G51"/>
    <mergeCell ref="C45:C51"/>
    <mergeCell ref="B37:B44"/>
    <mergeCell ref="C37:C44"/>
    <mergeCell ref="D37:D44"/>
    <mergeCell ref="G37:G44"/>
    <mergeCell ref="H37:H44"/>
    <mergeCell ref="E5:E6"/>
    <mergeCell ref="E20:E21"/>
    <mergeCell ref="E27:E28"/>
    <mergeCell ref="E30:E32"/>
    <mergeCell ref="H45:H51"/>
    <mergeCell ref="AI5:AI13"/>
    <mergeCell ref="B14:B19"/>
    <mergeCell ref="C14:C19"/>
    <mergeCell ref="D14:D19"/>
    <mergeCell ref="G14:G19"/>
    <mergeCell ref="H14:H19"/>
    <mergeCell ref="I14:I19"/>
    <mergeCell ref="J14:J19"/>
    <mergeCell ref="Y14:Y19"/>
    <mergeCell ref="AC5:AC13"/>
    <mergeCell ref="AD5:AD13"/>
    <mergeCell ref="AE5:AE13"/>
    <mergeCell ref="AF5:AF13"/>
    <mergeCell ref="AG5:AG13"/>
    <mergeCell ref="AH5:AH13"/>
    <mergeCell ref="I5:I13"/>
    <mergeCell ref="J5:J13"/>
    <mergeCell ref="Y5:Y13"/>
    <mergeCell ref="Z5:Z13"/>
    <mergeCell ref="AA5:AA13"/>
    <mergeCell ref="AB5:AB13"/>
    <mergeCell ref="AF14:AF19"/>
    <mergeCell ref="AG14:AG19"/>
    <mergeCell ref="AH14:AH19"/>
    <mergeCell ref="AI14:AI19"/>
    <mergeCell ref="AC14:AC19"/>
    <mergeCell ref="AD14:AD19"/>
    <mergeCell ref="AE14:AE19"/>
    <mergeCell ref="B20:B26"/>
    <mergeCell ref="C20:C26"/>
    <mergeCell ref="D20:D26"/>
    <mergeCell ref="G20:G26"/>
    <mergeCell ref="H20:H26"/>
    <mergeCell ref="I20:I26"/>
    <mergeCell ref="Z14:Z19"/>
    <mergeCell ref="AA14:AA19"/>
    <mergeCell ref="AB14:AB19"/>
    <mergeCell ref="AD20:AD26"/>
    <mergeCell ref="AE20:AE26"/>
    <mergeCell ref="AF20:AF26"/>
    <mergeCell ref="AG20:AG26"/>
    <mergeCell ref="AH20:AH26"/>
    <mergeCell ref="AI20:AI26"/>
    <mergeCell ref="J20:J26"/>
    <mergeCell ref="Y20:Y26"/>
    <mergeCell ref="Z20:Z26"/>
    <mergeCell ref="AA20:AA26"/>
    <mergeCell ref="AB20:AB26"/>
    <mergeCell ref="AC20:AC26"/>
    <mergeCell ref="AH27:AH32"/>
    <mergeCell ref="AI27:AI32"/>
    <mergeCell ref="B33:B36"/>
    <mergeCell ref="C33:C36"/>
    <mergeCell ref="D33:D36"/>
    <mergeCell ref="G33:G36"/>
    <mergeCell ref="H33:H36"/>
    <mergeCell ref="I33:I36"/>
    <mergeCell ref="J33:J36"/>
    <mergeCell ref="Y33:Y36"/>
    <mergeCell ref="AB27:AB32"/>
    <mergeCell ref="AC27:AC32"/>
    <mergeCell ref="AD27:AD32"/>
    <mergeCell ref="AE27:AE32"/>
    <mergeCell ref="AF27:AF32"/>
    <mergeCell ref="AG27:AG32"/>
    <mergeCell ref="H27:H32"/>
    <mergeCell ref="I27:I32"/>
    <mergeCell ref="J27:J32"/>
    <mergeCell ref="Y27:Y32"/>
    <mergeCell ref="Z27:Z32"/>
    <mergeCell ref="AA27:AA32"/>
    <mergeCell ref="AH33:AH36"/>
    <mergeCell ref="AE33:AE36"/>
    <mergeCell ref="AG37:AG44"/>
    <mergeCell ref="AH37:AH44"/>
    <mergeCell ref="AI37:AI44"/>
    <mergeCell ref="J37:J44"/>
    <mergeCell ref="Y37:Y44"/>
    <mergeCell ref="Z37:Z44"/>
    <mergeCell ref="AA37:AA44"/>
    <mergeCell ref="AB37:AB44"/>
    <mergeCell ref="AD37:AD44"/>
    <mergeCell ref="AE37:AE44"/>
    <mergeCell ref="I37:I44"/>
    <mergeCell ref="Z33:Z36"/>
    <mergeCell ref="AA33:AA36"/>
    <mergeCell ref="AB33:AB36"/>
    <mergeCell ref="AI45:AI51"/>
    <mergeCell ref="J45:J51"/>
    <mergeCell ref="Y45:Y51"/>
    <mergeCell ref="Z45:Z51"/>
    <mergeCell ref="AA45:AA51"/>
    <mergeCell ref="AB45:AB51"/>
    <mergeCell ref="AC45:AC51"/>
    <mergeCell ref="I45:I51"/>
    <mergeCell ref="AF33:AF36"/>
    <mergeCell ref="AF37:AF44"/>
    <mergeCell ref="AD45:AD51"/>
    <mergeCell ref="AE45:AE51"/>
    <mergeCell ref="AF45:AF51"/>
    <mergeCell ref="AC37:AC44"/>
    <mergeCell ref="AG33:AG36"/>
    <mergeCell ref="AG45:AG51"/>
    <mergeCell ref="AH45:AH51"/>
    <mergeCell ref="AI33:AI36"/>
    <mergeCell ref="AC33:AC36"/>
    <mergeCell ref="AD33:AD36"/>
  </mergeCells>
  <conditionalFormatting sqref="AI5 J5:J51 AH5:AH51">
    <cfRule type="containsText" dxfId="31" priority="73" operator="containsText" text="MUY ALTO">
      <formula>NOT(ISERROR(SEARCH("MUY ALTO",J5)))</formula>
    </cfRule>
    <cfRule type="containsText" dxfId="30" priority="74" operator="containsText" text="ALTO">
      <formula>NOT(ISERROR(SEARCH("ALTO",J5)))</formula>
    </cfRule>
    <cfRule type="containsText" dxfId="29" priority="75" operator="containsText" text="MEDIO">
      <formula>NOT(ISERROR(SEARCH("MEDIO",J5)))</formula>
    </cfRule>
    <cfRule type="containsText" dxfId="28" priority="76" operator="containsText" text="BAJO">
      <formula>NOT(ISERROR(SEARCH("BAJO",J5)))</formula>
    </cfRule>
  </conditionalFormatting>
  <conditionalFormatting sqref="J5:J51 AH5:AH51">
    <cfRule type="containsText" dxfId="27" priority="69" operator="containsText" text="Bajo">
      <formula>NOT(ISERROR(SEARCH("Bajo",J5)))</formula>
    </cfRule>
    <cfRule type="containsText" dxfId="26" priority="70" operator="containsText" text="Moderado">
      <formula>NOT(ISERROR(SEARCH("Moderado",J5)))</formula>
    </cfRule>
    <cfRule type="containsText" dxfId="25" priority="71" operator="containsText" text="Alto">
      <formula>NOT(ISERROR(SEARCH("Alto",J5)))</formula>
    </cfRule>
    <cfRule type="containsText" dxfId="24" priority="72" operator="containsText" text="Extremo">
      <formula>NOT(ISERROR(SEARCH("Extremo",J5)))</formula>
    </cfRule>
  </conditionalFormatting>
  <conditionalFormatting sqref="AI45">
    <cfRule type="containsText" dxfId="23" priority="49" operator="containsText" text="MUY ALTO">
      <formula>NOT(ISERROR(SEARCH("MUY ALTO",AI45)))</formula>
    </cfRule>
    <cfRule type="containsText" dxfId="22" priority="50" operator="containsText" text="ALTO">
      <formula>NOT(ISERROR(SEARCH("ALTO",AI45)))</formula>
    </cfRule>
    <cfRule type="containsText" dxfId="21" priority="51" operator="containsText" text="MEDIO">
      <formula>NOT(ISERROR(SEARCH("MEDIO",AI45)))</formula>
    </cfRule>
    <cfRule type="containsText" dxfId="20" priority="52" operator="containsText" text="BAJO">
      <formula>NOT(ISERROR(SEARCH("BAJO",AI45)))</formula>
    </cfRule>
  </conditionalFormatting>
  <conditionalFormatting sqref="AI14">
    <cfRule type="containsText" dxfId="19" priority="33" operator="containsText" text="MUY ALTO">
      <formula>NOT(ISERROR(SEARCH("MUY ALTO",AI14)))</formula>
    </cfRule>
    <cfRule type="containsText" dxfId="18" priority="34" operator="containsText" text="ALTO">
      <formula>NOT(ISERROR(SEARCH("ALTO",AI14)))</formula>
    </cfRule>
    <cfRule type="containsText" dxfId="17" priority="35" operator="containsText" text="MEDIO">
      <formula>NOT(ISERROR(SEARCH("MEDIO",AI14)))</formula>
    </cfRule>
    <cfRule type="containsText" dxfId="16" priority="36" operator="containsText" text="BAJO">
      <formula>NOT(ISERROR(SEARCH("BAJO",AI14)))</formula>
    </cfRule>
  </conditionalFormatting>
  <conditionalFormatting sqref="AI20">
    <cfRule type="containsText" dxfId="15" priority="29" operator="containsText" text="MUY ALTO">
      <formula>NOT(ISERROR(SEARCH("MUY ALTO",AI20)))</formula>
    </cfRule>
    <cfRule type="containsText" dxfId="14" priority="30" operator="containsText" text="ALTO">
      <formula>NOT(ISERROR(SEARCH("ALTO",AI20)))</formula>
    </cfRule>
    <cfRule type="containsText" dxfId="13" priority="31" operator="containsText" text="MEDIO">
      <formula>NOT(ISERROR(SEARCH("MEDIO",AI20)))</formula>
    </cfRule>
    <cfRule type="containsText" dxfId="12" priority="32" operator="containsText" text="BAJO">
      <formula>NOT(ISERROR(SEARCH("BAJO",AI20)))</formula>
    </cfRule>
  </conditionalFormatting>
  <conditionalFormatting sqref="AI27">
    <cfRule type="containsText" dxfId="11" priority="25" operator="containsText" text="MUY ALTO">
      <formula>NOT(ISERROR(SEARCH("MUY ALTO",AI27)))</formula>
    </cfRule>
    <cfRule type="containsText" dxfId="10" priority="26" operator="containsText" text="ALTO">
      <formula>NOT(ISERROR(SEARCH("ALTO",AI27)))</formula>
    </cfRule>
    <cfRule type="containsText" dxfId="9" priority="27" operator="containsText" text="MEDIO">
      <formula>NOT(ISERROR(SEARCH("MEDIO",AI27)))</formula>
    </cfRule>
    <cfRule type="containsText" dxfId="8" priority="28" operator="containsText" text="BAJO">
      <formula>NOT(ISERROR(SEARCH("BAJO",AI27)))</formula>
    </cfRule>
  </conditionalFormatting>
  <conditionalFormatting sqref="AI33">
    <cfRule type="containsText" dxfId="7" priority="21" operator="containsText" text="MUY ALTO">
      <formula>NOT(ISERROR(SEARCH("MUY ALTO",AI33)))</formula>
    </cfRule>
    <cfRule type="containsText" dxfId="6" priority="22" operator="containsText" text="ALTO">
      <formula>NOT(ISERROR(SEARCH("ALTO",AI33)))</formula>
    </cfRule>
    <cfRule type="containsText" dxfId="5" priority="23" operator="containsText" text="MEDIO">
      <formula>NOT(ISERROR(SEARCH("MEDIO",AI33)))</formula>
    </cfRule>
    <cfRule type="containsText" dxfId="4" priority="24" operator="containsText" text="BAJO">
      <formula>NOT(ISERROR(SEARCH("BAJO",AI33)))</formula>
    </cfRule>
  </conditionalFormatting>
  <conditionalFormatting sqref="AI37">
    <cfRule type="containsText" dxfId="3" priority="17" operator="containsText" text="MUY ALTO">
      <formula>NOT(ISERROR(SEARCH("MUY ALTO",AI37)))</formula>
    </cfRule>
    <cfRule type="containsText" dxfId="2" priority="18" operator="containsText" text="ALTO">
      <formula>NOT(ISERROR(SEARCH("ALTO",AI37)))</formula>
    </cfRule>
    <cfRule type="containsText" dxfId="1" priority="19" operator="containsText" text="MEDIO">
      <formula>NOT(ISERROR(SEARCH("MEDIO",AI37)))</formula>
    </cfRule>
    <cfRule type="containsText" dxfId="0" priority="20" operator="containsText" text="BAJO">
      <formula>NOT(ISERROR(SEARCH("BAJO",AI37)))</formula>
    </cfRule>
  </conditionalFormatting>
  <dataValidations count="9">
    <dataValidation type="list" allowBlank="1" showInputMessage="1" showErrorMessage="1" sqref="AA14 AA5 AA20 AA27 AA33 AA37 AA45">
      <formula1>"DIRECTAMENTE,INDIRECTAMENTE,NO DISMINUYE"</formula1>
    </dataValidation>
    <dataValidation type="list" allowBlank="1" showInputMessage="1" showErrorMessage="1" sqref="Z5 Z14 Z20 Z27 Z33 Z37 Z45">
      <formula1>"DIRECTAMENTE,NO DISMINUYE"</formula1>
    </dataValidation>
    <dataValidation type="list" allowBlank="1" showInputMessage="1" showErrorMessage="1" sqref="AI5 AI14 AI20 AI27 AI33 AI45 AI37">
      <formula1>"EVITAR,REDUCIR,COMPARTIR,ACEPTAR"</formula1>
    </dataValidation>
    <dataValidation type="list" allowBlank="1" showInputMessage="1" showErrorMessage="1" sqref="P5:Q51 L5:N51">
      <formula1>"0,15"</formula1>
    </dataValidation>
    <dataValidation type="list" allowBlank="1" showInputMessage="1" showErrorMessage="1" sqref="G5:H51">
      <formula1>"1,2,3,4,5"</formula1>
    </dataValidation>
    <dataValidation type="list" allowBlank="1" showInputMessage="1" showErrorMessage="1" sqref="O5:O51">
      <formula1>"0,10,15"</formula1>
    </dataValidation>
    <dataValidation type="list" allowBlank="1" showInputMessage="1" showErrorMessage="1" sqref="R5:R51">
      <formula1>"10,5,0"</formula1>
    </dataValidation>
    <dataValidation type="list" allowBlank="1" showInputMessage="1" showErrorMessage="1" sqref="U5:V51">
      <formula1>"FUERTE,MODERADO,DÉBIL"</formula1>
    </dataValidation>
    <dataValidation type="list" allowBlank="1" showInputMessage="1" showErrorMessage="1" sqref="D5:D51">
      <formula1>"ESTRATÉGICO, OPERATIVO,IMAGEN,FINANCIERO,CUMPLIMIENTO,CORRUPCIÓN,PERSONAS,SEGURIDA DIGITAL,FALLAS DE MERCADO,MEDIO AMBIENTE,LA/FT"</formula1>
    </dataValidation>
  </dataValidations>
  <pageMargins left="0.74803149606299213" right="0.74803149606299213" top="0.98425196850393704" bottom="0.98425196850393704" header="0.51181102362204722" footer="0.51181102362204722"/>
  <pageSetup scale="20" orientation="landscape"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MATRIZ RIESGOS OK</vt:lpstr>
      <vt:lpstr>TABLAS</vt:lpstr>
      <vt:lpstr>REFERENCIAS</vt:lpstr>
      <vt:lpstr>RIESGOS CORRUPCIÓN 2023</vt:lpstr>
      <vt:lpstr>FRECUENCIA</vt:lpstr>
      <vt:lpstr>SEVERIDAD</vt:lpstr>
      <vt:lpstr>TIPO</vt:lpstr>
      <vt:lpstr>'RIESGOS CORRUPCIÓN 2023'!Títulos_a_imprimir</vt:lpstr>
      <vt:lpstr>ZONA_DE_RIESGO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William Lopez</dc:creator>
  <cp:lastModifiedBy>NATALIA  PELAEZ MIYAR</cp:lastModifiedBy>
  <cp:lastPrinted>2020-01-31T11:38:42Z</cp:lastPrinted>
  <dcterms:created xsi:type="dcterms:W3CDTF">2015-11-28T13:02:02Z</dcterms:created>
  <dcterms:modified xsi:type="dcterms:W3CDTF">2023-01-23T15:16:23Z</dcterms:modified>
</cp:coreProperties>
</file>