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56" windowHeight="7788" firstSheet="1" activeTab="3"/>
  </bookViews>
  <sheets>
    <sheet name="LINEA III " sheetId="1" state="hidden" r:id="rId1"/>
    <sheet name="AT. INTEGRAL E INTEGRADA PROG1" sheetId="2" r:id="rId2"/>
    <sheet name="RESUMEN" sheetId="3" state="hidden" r:id="rId3"/>
    <sheet name="REORD. CAPACIDAD INSTALPROG2" sheetId="4" r:id="rId4"/>
  </sheets>
  <definedNames>
    <definedName name="_xlnm.Print_Area" localSheetId="0">'LINEA III '!$A$1:$P$39</definedName>
    <definedName name="_xlnm.Print_Area" localSheetId="2">'RESUMEN'!$A$2:$I$7</definedName>
    <definedName name="_xlnm.Print_Titles" localSheetId="3">'REORD. CAPACIDAD INSTALPROG2'!$20:$22</definedName>
  </definedNames>
  <calcPr fullCalcOnLoad="1"/>
</workbook>
</file>

<file path=xl/comments2.xml><?xml version="1.0" encoding="utf-8"?>
<comments xmlns="http://schemas.openxmlformats.org/spreadsheetml/2006/main">
  <authors>
    <author>dcossio</author>
    <author>user</author>
    <author>Natalia Lopez</author>
  </authors>
  <commentList>
    <comment ref="C26" authorId="0">
      <text>
        <r>
          <rPr>
            <sz val="8"/>
            <rFont val="Tahoma"/>
            <family val="2"/>
          </rPr>
          <t>300 Servidores para 1er trimestre
Los mismos 300 servidores para el 2do semestre</t>
        </r>
      </text>
    </comment>
    <comment ref="B40" authorId="1">
      <text>
        <r>
          <rPr>
            <b/>
            <sz val="9"/>
            <rFont val="Tahoma"/>
            <family val="2"/>
          </rPr>
          <t>user:</t>
        </r>
        <r>
          <rPr>
            <sz val="9"/>
            <rFont val="Tahoma"/>
            <family val="2"/>
          </rPr>
          <t xml:space="preserve">
Los datos Base corresponden al 2193 de 2011
</t>
        </r>
      </text>
    </comment>
    <comment ref="D40" authorId="1">
      <text>
        <r>
          <rPr>
            <b/>
            <sz val="9"/>
            <rFont val="Tahoma"/>
            <family val="2"/>
          </rPr>
          <t>user:</t>
        </r>
        <r>
          <rPr>
            <sz val="9"/>
            <rFont val="Tahoma"/>
            <family val="2"/>
          </rPr>
          <t xml:space="preserve">
dato 2011</t>
        </r>
      </text>
    </comment>
    <comment ref="D42" authorId="1">
      <text>
        <r>
          <rPr>
            <b/>
            <sz val="9"/>
            <rFont val="Tahoma"/>
            <family val="2"/>
          </rPr>
          <t>user:</t>
        </r>
        <r>
          <rPr>
            <sz val="9"/>
            <rFont val="Tahoma"/>
            <family val="2"/>
          </rPr>
          <t xml:space="preserve">
1 sem de 2012</t>
        </r>
      </text>
    </comment>
    <comment ref="C15" authorId="2">
      <text>
        <r>
          <rPr>
            <b/>
            <sz val="9"/>
            <rFont val="Calibri"/>
            <family val="2"/>
          </rPr>
          <t>En el área demostrativa (gestantes)</t>
        </r>
      </text>
    </comment>
  </commentList>
</comments>
</file>

<file path=xl/comments4.xml><?xml version="1.0" encoding="utf-8"?>
<comments xmlns="http://schemas.openxmlformats.org/spreadsheetml/2006/main">
  <authors>
    <author>asuarez</author>
    <author>Olga Mejia</author>
    <author> </author>
    <author>user</author>
  </authors>
  <commentList>
    <comment ref="E23" authorId="0">
      <text>
        <r>
          <rPr>
            <sz val="8"/>
            <rFont val="Tahoma"/>
            <family val="2"/>
          </rPr>
          <t xml:space="preserve">U.H DOCE DE OCTUBRE
</t>
        </r>
      </text>
    </comment>
    <comment ref="F23" authorId="0">
      <text>
        <r>
          <rPr>
            <b/>
            <sz val="8"/>
            <rFont val="Tahoma"/>
            <family val="2"/>
          </rPr>
          <t>U.H BUENOS AIRES</t>
        </r>
        <r>
          <rPr>
            <sz val="8"/>
            <rFont val="Tahoma"/>
            <family val="2"/>
          </rPr>
          <t xml:space="preserve">
</t>
        </r>
      </text>
    </comment>
    <comment ref="F24" authorId="1">
      <text>
        <r>
          <rPr>
            <b/>
            <sz val="9"/>
            <rFont val="Tahoma"/>
            <family val="2"/>
          </rPr>
          <t>Olga Mejia:</t>
        </r>
        <r>
          <rPr>
            <sz val="9"/>
            <rFont val="Tahoma"/>
            <family val="2"/>
          </rPr>
          <t xml:space="preserve">
San Lorenzo y la Cruz</t>
        </r>
      </text>
    </comment>
    <comment ref="G24" authorId="1">
      <text>
        <r>
          <rPr>
            <b/>
            <sz val="9"/>
            <rFont val="Tahoma"/>
            <family val="2"/>
          </rPr>
          <t>Olga Mejia:</t>
        </r>
        <r>
          <rPr>
            <sz val="9"/>
            <rFont val="Tahoma"/>
            <family val="2"/>
          </rPr>
          <t xml:space="preserve">
pajarito y san cristobal</t>
        </r>
      </text>
    </comment>
    <comment ref="H24" authorId="1">
      <text>
        <r>
          <rPr>
            <b/>
            <sz val="9"/>
            <rFont val="Tahoma"/>
            <family val="2"/>
          </rPr>
          <t>Olga Mejia:</t>
        </r>
        <r>
          <rPr>
            <sz val="9"/>
            <rFont val="Tahoma"/>
            <family val="2"/>
          </rPr>
          <t xml:space="preserve">
Pajarito y San Cristobal</t>
        </r>
      </text>
    </comment>
    <comment ref="L24" authorId="1">
      <text>
        <r>
          <rPr>
            <b/>
            <sz val="9"/>
            <rFont val="Tahoma"/>
            <family val="2"/>
          </rPr>
          <t>Olga Mejia:</t>
        </r>
        <r>
          <rPr>
            <sz val="9"/>
            <rFont val="Tahoma"/>
            <family val="2"/>
          </rPr>
          <t xml:space="preserve">
480 MILLONES DOTACION LA CRUZ Y SAN LORENZO, Y 7.429.147.528 Pajarito y San Cristobla
</t>
        </r>
      </text>
    </comment>
    <comment ref="C25" authorId="2">
      <text>
        <r>
          <rPr>
            <b/>
            <sz val="8"/>
            <rFont val="Tahoma"/>
            <family val="2"/>
          </rPr>
          <t xml:space="preserve"> :puntos de atencion con inventario de tecnologia biomedica/Total puntos de atencion de la ESE inventario/UPSS</t>
        </r>
      </text>
    </comment>
    <comment ref="C27" authorId="2">
      <text>
        <r>
          <rPr>
            <b/>
            <sz val="8"/>
            <rFont val="Tahoma"/>
            <family val="2"/>
          </rPr>
          <t>Mantenimientos ejecutados/ mantenimientos programados
NUMERO DE MANTENIMIENTOS EJECUTADOS/NUMERO DE MANTENIMIENTOS PROGRAMADOS</t>
        </r>
      </text>
    </comment>
    <comment ref="C28" authorId="2">
      <text>
        <r>
          <rPr>
            <b/>
            <sz val="8"/>
            <rFont val="Tahoma"/>
            <family val="2"/>
          </rPr>
          <t xml:space="preserve"> :Puntos de atencion con inventario/total puntos de atencion </t>
        </r>
      </text>
    </comment>
    <comment ref="C30" authorId="1">
      <text>
        <r>
          <rPr>
            <b/>
            <sz val="9"/>
            <rFont val="Tahoma"/>
            <family val="2"/>
          </rPr>
          <t>Olga Mejia:</t>
        </r>
        <r>
          <rPr>
            <sz val="9"/>
            <rFont val="Tahoma"/>
            <family val="2"/>
          </rPr>
          <t xml:space="preserve">
sedes Intervenidas/total sedes 
</t>
        </r>
      </text>
    </comment>
    <comment ref="D14" authorId="3">
      <text>
        <r>
          <rPr>
            <b/>
            <sz val="9"/>
            <rFont val="Tahoma"/>
            <family val="2"/>
          </rPr>
          <t>user:</t>
        </r>
        <r>
          <rPr>
            <sz val="9"/>
            <rFont val="Tahoma"/>
            <family val="2"/>
          </rPr>
          <t xml:space="preserve">
L.B al primer semestre de 2012.</t>
        </r>
      </text>
    </comment>
    <comment ref="A23" authorId="0">
      <text>
        <r>
          <rPr>
            <b/>
            <sz val="8"/>
            <rFont val="Tahoma"/>
            <family val="2"/>
          </rPr>
          <t xml:space="preserve">Incluye: La formulación de proyectos, la elaboración del PMA, la verificación de planos.
</t>
        </r>
        <r>
          <rPr>
            <sz val="8"/>
            <rFont val="Tahoma"/>
            <family val="2"/>
          </rPr>
          <t xml:space="preserve">
</t>
        </r>
      </text>
    </comment>
  </commentList>
</comments>
</file>

<file path=xl/sharedStrings.xml><?xml version="1.0" encoding="utf-8"?>
<sst xmlns="http://schemas.openxmlformats.org/spreadsheetml/2006/main" count="383" uniqueCount="229">
  <si>
    <t>LÍNEA ESTRATÉGICA PLAN DE DESARROLLO MUNICIPIO:</t>
  </si>
  <si>
    <t>2. DESARROLLO Y BIENESTAR PARA TODA LA POBLACIÓN</t>
  </si>
  <si>
    <t>LÍNEA ESTRATÉGICA PLAN GESTIÓN</t>
  </si>
  <si>
    <t>COMPONENTE PLAN MUNICIPIO:</t>
  </si>
  <si>
    <t>2.2 Salud</t>
  </si>
  <si>
    <t>Gestión intramural de promoción y prevención</t>
  </si>
  <si>
    <t>PROGRAMA PLAN MUNICIPIO:</t>
  </si>
  <si>
    <t>2.2.4 Institucionalidad del Sector Salud</t>
  </si>
  <si>
    <t>UNIDAD ADMINISTRATIVA:</t>
  </si>
  <si>
    <t>Dirección Promoción y Prevención</t>
  </si>
  <si>
    <t>Actividades</t>
  </si>
  <si>
    <t>Indicadores</t>
  </si>
  <si>
    <t>Linea de Base</t>
  </si>
  <si>
    <t>Responsable</t>
  </si>
  <si>
    <t>Asignacion de Recursos (en millones)</t>
  </si>
  <si>
    <t>Documentar, validar y estandarizar el procedimiento de asesoría y asistencia técnica</t>
  </si>
  <si>
    <t>Lograr el 100% de la implementación del plan de asesoría y asistencia técnica a la red en diciembre de 2011.</t>
  </si>
  <si>
    <t xml:space="preserve">Porcentaje de adherencia a las guías de atención
</t>
  </si>
  <si>
    <t>Formalizar  e implementar el plan de asesoría y asistencia técnica</t>
  </si>
  <si>
    <t xml:space="preserve">Construir el  perfil socio - epidemiológico con la caracterización de la población desde los componentes socio demográficos y culturales </t>
  </si>
  <si>
    <t>Caracterizar la población sujeto de los programas y proyectos de Promoción y prevención para cada una de las UPSS desde sus características epidemiológicas</t>
  </si>
  <si>
    <t>Perfil socioepidemiològico de la poblaciòn contruido en el segundo semestre de 2011</t>
  </si>
  <si>
    <t xml:space="preserve">Porcentaje de población adscrita y caracterizada por UPSS
</t>
  </si>
  <si>
    <t>Definir el  perfil sociocultural de la población por UPSS</t>
  </si>
  <si>
    <t xml:space="preserve">Porcentaje de caracterización del Perfil sociocultural 
</t>
  </si>
  <si>
    <t>FORMULACIÓN</t>
  </si>
  <si>
    <t xml:space="preserve">Diseño e implementación de  un plan de socialización de guías y contratación vigente para los programas de Promoción y Prevención </t>
  </si>
  <si>
    <t xml:space="preserve">Formular el plan de socialización de normas, guías y de la contratación vigente para los programas de Promoción y Prevención </t>
  </si>
  <si>
    <t xml:space="preserve">Desplegar el plan de socialización de guías y contratación vigente para los programas de Promoción y Prevención </t>
  </si>
  <si>
    <t>Evaluar el despliegue y socialización de las guías y contratos para los programas de Promoción y Prevención</t>
  </si>
  <si>
    <t>Despliegue  y socialización de normas , guías y  contratos ejecutado en un 100% en diciembre de 2011</t>
  </si>
  <si>
    <t>Documento con plan de socializaciòn de normas y guías</t>
  </si>
  <si>
    <t>Acompañar la ejecucion de ls  acciones propuestas en el plan de mejoramiento presentado por el proyecto de "Vigilancia epidemiológica, prevención de la enfermedad y asistencia social en salud" (Ver hoja Nacer- SSM)</t>
  </si>
  <si>
    <t>Asesorar a cada una de la UPSS en la  formulación y ejecucion  de los  planes de mejoramiento de la adherencia a normas y guías de detección temprana y protección específica</t>
  </si>
  <si>
    <t>Lograr el 80% de adherencia a las normas y guías de atención en los programas de promoción y prevención para el año 2011</t>
  </si>
  <si>
    <t>Implementación de un plan para solicitud, recolección y análisis de información de los programas y proyectos de la dirección de Promoción y Prevención</t>
  </si>
  <si>
    <t>Diseño y/o adopciòn de los instrumentos para la recolección  de la información , seguimiento y evaluación de los programas de promoción de la salud y prevención de la enfermedad y de las enfermedades de interés en salud publica.</t>
  </si>
  <si>
    <t>Instrumentos diseñados o adoptados  y socializados a abril  de 2011</t>
  </si>
  <si>
    <t>% de líderes de equipo y servidores públicos capacitados en los instrumentos diseñados</t>
  </si>
  <si>
    <t xml:space="preserve"> Plan de análisis y   divulgación  de la información implementado en dic 2011</t>
  </si>
  <si>
    <t>Porcentaje de implementación del plan de gestión de la información</t>
  </si>
  <si>
    <t>Implementación de un Tablero de control a partir de indicadores de programas y proyectos</t>
  </si>
  <si>
    <t>Formulación del tablero de indicadores de gestión</t>
  </si>
  <si>
    <t>Tablero de indicadores de gestión implementado en  las 10 UPSS de la red</t>
  </si>
  <si>
    <t xml:space="preserve">Porcentaje de formulación del plan de indicadores de gestión </t>
  </si>
  <si>
    <t>Implementación del tablero de indicadores de gestión</t>
  </si>
  <si>
    <t xml:space="preserve">
% de UPSS con programas de promoción y prevención    medidos con indicadores </t>
  </si>
  <si>
    <t>Identificar los requerimientos de información de los entes externos</t>
  </si>
  <si>
    <t xml:space="preserve">% de requerimientos de informacion  con respuesta oportuna </t>
  </si>
  <si>
    <t>Elaborar un instrumento que permita dar respuesta a las necesidades  de información de todos los entes externos (Contraloría, SSM, EAPB)</t>
  </si>
  <si>
    <t>Gestión extramural de promoción y prevención</t>
  </si>
  <si>
    <t>Articular los diferentes programas y proyectos de promoción de la salud y prevención de la enfermedad.</t>
  </si>
  <si>
    <t>100% de las estrategias de integración intramural y extramural implementadas en diciembre de 2011</t>
  </si>
  <si>
    <t>Porcentaje de cumplimiento de actividades de articulación intra-extramural</t>
  </si>
  <si>
    <t>Fortalecimiento de la vigilancia epidemiológica y seguimiento a los indicadores de impacto en Salud Pública</t>
  </si>
  <si>
    <t>Mejorar los indicadores de salud pública establecidos en el numeral 3.2 del Plan de Gestión 2008-2011</t>
  </si>
  <si>
    <t>%  de hipertensos controlados a los seis meses de ingreso en el programa</t>
  </si>
  <si>
    <t>Número de Centros de atención con el Programa AIEPI funcionando</t>
  </si>
  <si>
    <t>Número de gestantes captadas en la consulta con ingreso al programa de control prenatal en el primer trimestre</t>
  </si>
  <si>
    <t>Número de casos de sífilis congénita cuya madre realizó el Control prenatal en la ESE</t>
  </si>
  <si>
    <t>% de cumplimiento en las coberturas de vacunación</t>
  </si>
  <si>
    <r>
      <rPr>
        <b/>
        <sz val="10"/>
        <color indexed="8"/>
        <rFont val="Century Gothic"/>
        <family val="2"/>
      </rPr>
      <t xml:space="preserve">
</t>
    </r>
    <r>
      <rPr>
        <sz val="10"/>
        <color indexed="8"/>
        <rFont val="Century Gothic"/>
        <family val="2"/>
      </rPr>
      <t xml:space="preserve">Implementar un plan de  asesoría y asistencia técnica dirigido a los servidores que lideran los diferentes programas de promocion de la salud y prevencion de la enfermedad en cada una de las UPSS
</t>
    </r>
  </si>
  <si>
    <t>Sistema de vigilancia de la demanda de servicios por enfermedades  transmisibles estructurado para la red de servicios y operando en las UPSS</t>
  </si>
  <si>
    <t xml:space="preserve"> % de servidores públicos con normas, guias  y contratos socializados 
</t>
  </si>
  <si>
    <t xml:space="preserve"> % de líderes de equipos de las UPSS capacitados </t>
  </si>
  <si>
    <t>Nivel de conocimiento  de los líderes de promoción y prevencióny servidores de las guías y contratos</t>
  </si>
  <si>
    <t xml:space="preserve">Evaluar la ejecucion de las acciones propuestas en el plan de mejoramiento presentado por las las UPSS como respuesta ante los requerimientos del proyecto de "Vigilancia epidemiológica, prevención de la enfermedad y asistencia social en salud" </t>
  </si>
  <si>
    <t>Identificar puntos críticos de los Programas y Proyectos a integrar</t>
  </si>
  <si>
    <t>Definir e implementar estrategias de  integración de programas y proyectos.</t>
  </si>
  <si>
    <t>Documento con los puntos criticos  identificados y documentados</t>
  </si>
  <si>
    <t xml:space="preserve">PLAN DE GESTIÓN 2008 - 2012  (Humana, Innovadora y Sostenible)
EMPRESA SOCIAL DEL ESTADO METROSALUD
</t>
  </si>
  <si>
    <t xml:space="preserve">LA CULTURA SALUDABLE PARA LA CALIDAD DE VIDA </t>
  </si>
  <si>
    <r>
      <t xml:space="preserve">OBJETIVO ESTRATÉGICO:  </t>
    </r>
    <r>
      <rPr>
        <sz val="10"/>
        <color indexed="8"/>
        <rFont val="Century Gothic"/>
        <family val="2"/>
      </rPr>
      <t xml:space="preserve">
</t>
    </r>
    <r>
      <rPr>
        <sz val="11"/>
        <color indexed="8"/>
        <rFont val="Century Gothic"/>
        <family val="2"/>
      </rPr>
      <t xml:space="preserve">Implementar un modelo de intervención del proceso Salud-Enfermedad que trascienda los escenarios de la atención intramural, uni sectorial y asistencialista que genere un procesos holístico, global, con enfoque de riesgo, que haga uso de las estrategias de participación social, trabajo intersectorial y de ejecución de programas de Promoción y Prevención, facilitando el desarrollo de prácticas saludables de acuerdo a la evolución poblacional y transición epidemiológica.  </t>
    </r>
  </si>
  <si>
    <t>LÍNEA</t>
  </si>
  <si>
    <t>PESO %</t>
  </si>
  <si>
    <t>PROGRAMA</t>
  </si>
  <si>
    <t>PROYECTO</t>
  </si>
  <si>
    <t>ACTIVIDADES</t>
  </si>
  <si>
    <t>ACCIONES</t>
  </si>
  <si>
    <t xml:space="preserve">METAS </t>
  </si>
  <si>
    <t xml:space="preserve">INDICADORES </t>
  </si>
  <si>
    <t xml:space="preserve"> </t>
  </si>
  <si>
    <t>PLAN DE ACCIÓN</t>
  </si>
  <si>
    <t>Programado</t>
  </si>
  <si>
    <t>Ejecutado</t>
  </si>
  <si>
    <t>% EJECUCION</t>
  </si>
  <si>
    <t>Mejoramiento de la gestión de la unidad de Promoción y Prevención</t>
  </si>
  <si>
    <t>Porcentaje de adherencia a guías y normas de atención</t>
  </si>
  <si>
    <t>Construir e implementar un procedimiento modelo de respuesta a los requerimientos de información de los entes externos</t>
  </si>
  <si>
    <t>Tener implementado el procedimiento modelo de respuesta para primer semestre de 2011</t>
  </si>
  <si>
    <t>Asesoría técnica y acompañamiento en la red de servicios</t>
  </si>
  <si>
    <t>Desarrollo de acciones en salud pùblica</t>
  </si>
  <si>
    <t xml:space="preserve">Formular e implementar un plan de análisis y de  divulgación  de la información de los programas de promoción de la salud y prevención de la enfermedad y de las enfermedades de interés en salud pública. </t>
  </si>
  <si>
    <r>
      <t xml:space="preserve">Implementar el procedimiento </t>
    </r>
    <r>
      <rPr>
        <sz val="10"/>
        <color indexed="8"/>
        <rFont val="Century Gothic"/>
        <family val="2"/>
      </rPr>
      <t>de respuesta a los requerimientos de información de los entes externos</t>
    </r>
  </si>
  <si>
    <t>Desarrollar programas de promoción y prevención en salud pública</t>
  </si>
  <si>
    <t>Ejecución línea 3</t>
  </si>
  <si>
    <t>Cumplimiento línea 3</t>
  </si>
  <si>
    <t>%</t>
  </si>
  <si>
    <t xml:space="preserve">LÍNEA 3.  LA CULTURA SALUDABLE PARA LA CALIDAD DE VIDA </t>
  </si>
  <si>
    <t xml:space="preserve">La Prestación de Servicios de Salud Integrales y con Calidad, Centrados en el Usuario y su Familia, Nuestra Razón de Ser
</t>
  </si>
  <si>
    <t>LÍNEA ESTRATÉGICA PLAN DE DESARROLLO</t>
  </si>
  <si>
    <t>PROGRAMA DEL PLAN DE DESARROLLO</t>
  </si>
  <si>
    <t>COMPONENTE DEL PLAN DE DESARROLLO</t>
  </si>
  <si>
    <t xml:space="preserve">Atención integral e integrada por la salud individual y familiar </t>
  </si>
  <si>
    <t>5. Legalidad, legitimidad e institucionalidad para la vida y la equidad</t>
  </si>
  <si>
    <t>5.1. Buen gobierno y transparencia</t>
  </si>
  <si>
    <t>5.1.1 Modernización e innovación</t>
  </si>
  <si>
    <t xml:space="preserve">Fortalecimiento de la red de servicios, en busca del liderazgo </t>
  </si>
  <si>
    <t xml:space="preserve">Reordenamiento de la capacidad instalada que permita operar eficientemente el Modelo de Prestación de Servicios propuesto
</t>
  </si>
  <si>
    <t>La Prestación de Servicios de Salud Integrales y con Calidad, Centrados en el Usuario y su Familia, Nuestra Razón de Ser</t>
  </si>
  <si>
    <t>Fortalecimiento de la red de servicios, en busca del liderazgo</t>
  </si>
  <si>
    <t>Tareas</t>
  </si>
  <si>
    <t>T1</t>
  </si>
  <si>
    <t>T2</t>
  </si>
  <si>
    <t>T3</t>
  </si>
  <si>
    <t>T4</t>
  </si>
  <si>
    <t>Fecha  de inicio y finalización</t>
  </si>
  <si>
    <t>Fecha inicio y finalización</t>
  </si>
  <si>
    <t>Fecha de inicio y finalización</t>
  </si>
  <si>
    <t>NOMBRE DEL PROYECTO O ACCIÓN:  Diseño e Implementación del Modelo de Prestación de Servicios de Salud, centrado en el usuario y la familia.</t>
  </si>
  <si>
    <t>NLB</t>
  </si>
  <si>
    <t>NOMBRE DEL PROYECTO O ACCIÓN: Formaciòn en atenciòn primaria en salud para el personal asistencial</t>
  </si>
  <si>
    <t>Evaluar conocimiento para certificar</t>
  </si>
  <si>
    <t>&gt;= 70%</t>
  </si>
  <si>
    <t>NOMBRE DEL PROYECTO O ACCIÓN: Implementaciòn Modelo de seguridad del Paciente en la ESE Metrosalud</t>
  </si>
  <si>
    <t>NOMBRE DEL PROYECTO O ACCIÓN: Gestiòn de la red de servicios maximizando su eficiencia</t>
  </si>
  <si>
    <t>Indice de oportunidad para la atenciòn</t>
  </si>
  <si>
    <t>&gt;= 84%</t>
  </si>
  <si>
    <t>&lt; a 1 por mil</t>
  </si>
  <si>
    <t xml:space="preserve">NOMBRE DEL PROYECTO O ACCIÓN: Intervención de la red hospitalaria en su infraestructura física y de gestión de tecnología e innovación de soporte clínico </t>
  </si>
  <si>
    <t>Desarrollar acciones en salud pública y maternidad segura</t>
  </si>
  <si>
    <t>Fortalecer la vigilancia epidemiológica y el seguimiento a los indicadores de impacto en Salud Pública y Maternidad Segura</t>
  </si>
  <si>
    <t>Oportunidad de la consulta de urgencias - triage II (minutos)</t>
  </si>
  <si>
    <t>78 minutos</t>
  </si>
  <si>
    <t>Cumplimiento  programación de servicios (Uecmg)</t>
  </si>
  <si>
    <t>Actualizar el inventario de la Tecnología biomédica en la red de servicios.</t>
  </si>
  <si>
    <t xml:space="preserve">Dirección Administrativa </t>
  </si>
  <si>
    <t>Establecer y programar las actividades de mantenimiento, calibracion y pruebas de calidad exigidas para los equipos biomedicos</t>
  </si>
  <si>
    <t>Actualizar el inventario de las necesidades de mantenimiento de la  infraestructura de la red hospitalaria y sedes administrativas .</t>
  </si>
  <si>
    <t>Ejecutar y monitorear  el plan de mantenimiento de la  infraestructura de la red hospitalaria y sedes administrativas .</t>
  </si>
  <si>
    <t>Índice Hospital Seguro</t>
  </si>
  <si>
    <t>Proporción de vigilancia de eventos adversos trazadores</t>
  </si>
  <si>
    <t>Desarrollar  el plan de mantenimiento de infraestructura   de  la red servicios y sedes administravas</t>
  </si>
  <si>
    <t xml:space="preserve">% Cumplimiento proyecto programado: </t>
  </si>
  <si>
    <t xml:space="preserve">% Cumplimiento proyecto ejecutado: </t>
  </si>
  <si>
    <t>Ejecutar y monitorear  el plan de mantenimiento de los equipos biomedicos</t>
  </si>
  <si>
    <t>Puntos de atencion y sedes administrativas con inventario</t>
  </si>
  <si>
    <t>Programar las actividades de mantenimiento de la  infraestructura de la red hospitalaria y sedes administrativas .</t>
  </si>
  <si>
    <t>Gestionar los recursos necesarios para la formación en la estrategia de APS en coherencia MPS</t>
  </si>
  <si>
    <t>Gestionar la contratación</t>
  </si>
  <si>
    <t>Realizar la capacitación</t>
  </si>
  <si>
    <t>Indice CAP (Conocimiento aptitudes y prácticas)</t>
  </si>
  <si>
    <t>Gestionar los indicadores de calidad en la prestación de servicios de salud</t>
  </si>
  <si>
    <t xml:space="preserve">Cantidad Programada </t>
  </si>
  <si>
    <t>&gt;=6,447</t>
  </si>
  <si>
    <t xml:space="preserve">Adherencia a la guía de manejo de la primera causa de egreso hospitalario institucional </t>
  </si>
  <si>
    <t xml:space="preserve">Adherencia a la guía de manejo de la primera causa de egreso hospitalario de la U.H. </t>
  </si>
  <si>
    <t>Subgerencia Red de Servicios, Dirección Gestión Clínica y PYP, Direcciones UPSS</t>
  </si>
  <si>
    <t>Subgerencia de Red de Servicios, Dirección de Gestión Clínica y PYP</t>
  </si>
  <si>
    <t>Subgerencia de Red de Servicios, Dirección Gestión Clínica y PYP</t>
  </si>
  <si>
    <t>Subgerencia de Red de Servicios, Dirección Gestión Clínica y PYP
Direcciones UPSS</t>
  </si>
  <si>
    <t>Oficina de Planeación y Desarrollo Organizacional
Corresponsable:
Dirección Administrativa</t>
  </si>
  <si>
    <t>Desarrollar  el plan de mantenimiento de la tecnologia de soporte clinico de la red de servicios y sedes administrativas</t>
  </si>
  <si>
    <t>E.S.E. METROSALUD
PLAN DE ACCIÓN AÑO 2014</t>
  </si>
  <si>
    <t>20/01/2014 - 30/12/2014</t>
  </si>
  <si>
    <t xml:space="preserve">Programa médico Arquitectónico ajustado </t>
  </si>
  <si>
    <t>Revisar y ajustar PMA según necesidades y normatividad</t>
  </si>
  <si>
    <t>Ejecutar la programación de actividades definida para la vigencia 2014</t>
  </si>
  <si>
    <t>01/01/2014 - 31/12/2014</t>
  </si>
  <si>
    <t>% cumplimiento en la ejecución de los  recursos asignados</t>
  </si>
  <si>
    <t>% de Puntos de atencion con inventario de tecnología biomédica actualizado</t>
  </si>
  <si>
    <t>Dirección Administrativa y UPSS</t>
  </si>
  <si>
    <t xml:space="preserve">Plan  de mantenimiento formulado </t>
  </si>
  <si>
    <t>Plan  de mantenimiento formulado</t>
  </si>
  <si>
    <t xml:space="preserve">% de ejecucion del plan de mantenimiento de infraestructura </t>
  </si>
  <si>
    <t>Modelo validado y aprobado por gerencia</t>
  </si>
  <si>
    <t xml:space="preserve">
Subgerencia de Red de Servicios, Dirección de Gestión Clínica y PYP
Corresponsable: Oficina Asesora de Planeación y Desarrollo Organizacional, Oficina de Mercadeo y negocios institucionales
</t>
  </si>
  <si>
    <t>≥60%</t>
  </si>
  <si>
    <t>Continuidad en la atención de la población priorizada</t>
  </si>
  <si>
    <r>
      <rPr>
        <sz val="10"/>
        <color indexed="8"/>
        <rFont val="Calibri"/>
        <family val="2"/>
      </rPr>
      <t>≥90</t>
    </r>
    <r>
      <rPr>
        <sz val="10"/>
        <color indexed="8"/>
        <rFont val="Century Gothic"/>
        <family val="2"/>
      </rPr>
      <t>%</t>
    </r>
  </si>
  <si>
    <t>Desplegar a los equipos de trabajo los nuevos procedimientos e instructivos o guías de atención</t>
  </si>
  <si>
    <r>
      <rPr>
        <sz val="10"/>
        <color indexed="8"/>
        <rFont val="Calibri"/>
        <family val="2"/>
      </rPr>
      <t>≥80</t>
    </r>
    <r>
      <rPr>
        <sz val="10"/>
        <color indexed="8"/>
        <rFont val="Century Gothic"/>
        <family val="2"/>
      </rPr>
      <t>%</t>
    </r>
  </si>
  <si>
    <t>Direcciones UPSS
Dirección Gestión Clínica y PYP Subgerencia de red de servicios</t>
  </si>
  <si>
    <t>Implementar los procedimientos, instructivos y guías de atención</t>
  </si>
  <si>
    <r>
      <rPr>
        <sz val="10"/>
        <color indexed="8"/>
        <rFont val="Calibri"/>
        <family val="2"/>
      </rPr>
      <t>≥82</t>
    </r>
    <r>
      <rPr>
        <sz val="10"/>
        <color indexed="8"/>
        <rFont val="Century Gothic"/>
        <family val="2"/>
      </rPr>
      <t>%</t>
    </r>
  </si>
  <si>
    <r>
      <rPr>
        <sz val="10"/>
        <color indexed="8"/>
        <rFont val="Calibri"/>
        <family val="2"/>
      </rPr>
      <t>≥84</t>
    </r>
    <r>
      <rPr>
        <sz val="10"/>
        <color indexed="8"/>
        <rFont val="Century Gothic"/>
        <family val="2"/>
      </rPr>
      <t>%</t>
    </r>
  </si>
  <si>
    <r>
      <rPr>
        <sz val="10"/>
        <color indexed="8"/>
        <rFont val="Calibri"/>
        <family val="2"/>
      </rPr>
      <t>≥86</t>
    </r>
    <r>
      <rPr>
        <sz val="10"/>
        <color indexed="8"/>
        <rFont val="Century Gothic"/>
        <family val="2"/>
      </rPr>
      <t>%</t>
    </r>
  </si>
  <si>
    <t>Gestionar los recursos institucionales con el fin de cumplir las metas de programación de P y P</t>
  </si>
  <si>
    <r>
      <rPr>
        <sz val="10"/>
        <color indexed="8"/>
        <rFont val="Calibri"/>
        <family val="2"/>
      </rPr>
      <t>≥85</t>
    </r>
    <r>
      <rPr>
        <sz val="10"/>
        <color indexed="8"/>
        <rFont val="Century Gothic"/>
        <family val="2"/>
      </rPr>
      <t>%</t>
    </r>
  </si>
  <si>
    <r>
      <rPr>
        <sz val="10"/>
        <color indexed="8"/>
        <rFont val="Calibri"/>
        <family val="2"/>
      </rPr>
      <t>≥87</t>
    </r>
    <r>
      <rPr>
        <sz val="10"/>
        <color indexed="8"/>
        <rFont val="Century Gothic"/>
        <family val="2"/>
      </rPr>
      <t>%</t>
    </r>
  </si>
  <si>
    <r>
      <rPr>
        <sz val="10"/>
        <color indexed="8"/>
        <rFont val="Calibri"/>
        <family val="2"/>
      </rPr>
      <t>≥92</t>
    </r>
    <r>
      <rPr>
        <sz val="10"/>
        <color indexed="8"/>
        <rFont val="Century Gothic"/>
        <family val="2"/>
      </rPr>
      <t>%</t>
    </r>
  </si>
  <si>
    <t xml:space="preserve">Direcciones UPSS
Dirección Gestión Clínica y PYP Subgerencia de red de servicios
</t>
  </si>
  <si>
    <t>02/01/2014 - 30/03/2014</t>
  </si>
  <si>
    <t>02/01/2014 - 30/12/2014</t>
  </si>
  <si>
    <t>Implementar el Modelo de Seguridad del paciente con enfoque en humanización</t>
  </si>
  <si>
    <t xml:space="preserve">
Subgerencia de Red de Servicios, Dirección Gestión Clínica y PYP Direcciones UPSS
</t>
  </si>
  <si>
    <t>Monitorear el Modelo de Seguridad del paciente con enfoque en humanización</t>
  </si>
  <si>
    <t>Proporción de casos de sífilis congénita evitados</t>
  </si>
  <si>
    <t>≥83%</t>
  </si>
  <si>
    <r>
      <rPr>
        <sz val="10"/>
        <color indexed="8"/>
        <rFont val="Calibri"/>
        <family val="2"/>
      </rPr>
      <t>≥</t>
    </r>
    <r>
      <rPr>
        <sz val="10"/>
        <color indexed="8"/>
        <rFont val="Century Gothic"/>
        <family val="2"/>
      </rPr>
      <t>80%</t>
    </r>
  </si>
  <si>
    <r>
      <rPr>
        <sz val="10"/>
        <color indexed="8"/>
        <rFont val="Calibri"/>
        <family val="2"/>
      </rPr>
      <t>≤</t>
    </r>
    <r>
      <rPr>
        <sz val="10"/>
        <color indexed="8"/>
        <rFont val="Century Gothic"/>
        <family val="2"/>
      </rPr>
      <t>30</t>
    </r>
  </si>
  <si>
    <r>
      <rPr>
        <sz val="10"/>
        <color indexed="8"/>
        <rFont val="Calibri"/>
        <family val="2"/>
      </rPr>
      <t>≥</t>
    </r>
    <r>
      <rPr>
        <sz val="10"/>
        <color indexed="8"/>
        <rFont val="Century Gothic"/>
        <family val="2"/>
      </rPr>
      <t>93%</t>
    </r>
  </si>
  <si>
    <t>02/01/2014- 30/12/2014</t>
  </si>
  <si>
    <t>Optimizar la red de servicios</t>
  </si>
  <si>
    <t>&gt;= 86%</t>
  </si>
  <si>
    <t>Proporción de Vulneración de derechos</t>
  </si>
  <si>
    <t>Gestionar la Red</t>
  </si>
  <si>
    <t xml:space="preserve">Monitorear y evaluar el cumplimiento a la programación de actividades asistenciales </t>
  </si>
  <si>
    <r>
      <t xml:space="preserve">Análisis del cumplimiento de la programación de servicios                                                                                               </t>
    </r>
    <r>
      <rPr>
        <i/>
        <sz val="9"/>
        <color indexed="8"/>
        <rFont val="Century Gothic"/>
        <family val="2"/>
      </rPr>
      <t>(T1: Resultados 2013; T2: Primer trimestre de 2014, T3: Segundo trimestre de 2014, T4: Tercer Trimestre de 2014)</t>
    </r>
  </si>
  <si>
    <t>Desarrollar las etapas de identificación y preinversión para las obras de infraestructura física</t>
  </si>
  <si>
    <t xml:space="preserve">Gestionar tecnologia de soporte clinico </t>
  </si>
  <si>
    <t>Gestionar la dotación de la Red desde el proceso de compra y adjudicación</t>
  </si>
  <si>
    <t xml:space="preserve">% de ejecucion de  mantenimiento de equipos biomedicos y metrologia </t>
  </si>
  <si>
    <t>Validar e implementar modelo de prestación de servicios de salud por ciclo vital</t>
  </si>
  <si>
    <t>Validar y aprobar el modelo de prestación de servicios de salud por ciclo vital</t>
  </si>
  <si>
    <t>Sensibilizar y divulgar el modelo de prestación de servicios de salud por ciclo vital al usuario interno y externo del área demostrativa</t>
  </si>
  <si>
    <t>Fortalecer las acciones de Promoción y Prevención y Gestión Clínica</t>
  </si>
  <si>
    <t>Gestionar la formación en APS</t>
  </si>
  <si>
    <t>Gestionar el Modelo de Seguridad del Paciente con enfoque en humanización</t>
  </si>
  <si>
    <t>Fortalecer la calidad en la prestación de servicios de salud y el Programa de Seguridad del paciente con enfoque en humanización</t>
  </si>
  <si>
    <t>Dirección Administrativa 
Corresponsable:
Subgerencia de Red de Servicios y   Planeación</t>
  </si>
  <si>
    <t>Realizar diagnóstico del territorio</t>
  </si>
  <si>
    <t>Gestionar la articulación intersectorial</t>
  </si>
  <si>
    <t>Proporción de cumplimiento de metas de promociòn y prevenciòn (en Uecmg)</t>
  </si>
  <si>
    <r>
      <t xml:space="preserve">Proporción de adherencia a guías de atención de acuerdo con el programa institucional de evaluación                                                                 </t>
    </r>
    <r>
      <rPr>
        <b/>
        <i/>
        <sz val="9"/>
        <color indexed="8"/>
        <rFont val="Century Gothic"/>
        <family val="2"/>
      </rPr>
      <t>(Incluye la adherencia a todas las guias propuestas en el plan)</t>
    </r>
  </si>
  <si>
    <t>Cantidad Año</t>
  </si>
  <si>
    <r>
      <t xml:space="preserve">Gestión del modelo de prestación de servicios por ciclo vital:                                                                                                                                     </t>
    </r>
    <r>
      <rPr>
        <i/>
        <sz val="9"/>
        <color indexed="8"/>
        <rFont val="Century Gothic"/>
        <family val="2"/>
      </rPr>
      <t xml:space="preserve">(compuesto por: 1. Proporción de usuarios que recibieron sensibilización y divulgación del modelo de prestación de servicios de salud por ciclo vital en el área demostrativa; 2. Proporción de acciones de promoción, prevención, atención, rehabilitación y articulación en ejecución.                                           3. Proporción de cumplimiento de actividades programadas)    </t>
    </r>
  </si>
  <si>
    <t xml:space="preserve">% Cumplimiento programa programado: </t>
  </si>
  <si>
    <t xml:space="preserve">% Cumplimiento programa ejecutado: </t>
  </si>
</sst>
</file>

<file path=xl/styles.xml><?xml version="1.0" encoding="utf-8"?>
<styleSheet xmlns="http://schemas.openxmlformats.org/spreadsheetml/2006/main">
  <numFmts count="3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quot;Activado&quot;;&quot;Activado&quot;;&quot;Desactivado&quot;"/>
    <numFmt numFmtId="182" formatCode="_-[$£-809]* #,##0.00_-;\-[$£-809]* #,##0.00_-;_-[$£-809]* &quot;-&quot;??_-;_-@_-"/>
    <numFmt numFmtId="183" formatCode="_(* #,##0_);_(* \(#,##0\);_(* &quot;-&quot;??_);_(@_)"/>
    <numFmt numFmtId="184" formatCode="[$-C0A]dddd\,\ dd&quot; de &quot;mmmm&quot; de &quot;yyyy"/>
    <numFmt numFmtId="185" formatCode="[$$-240A]\ #,##0_);\([$$-240A]\ #,##0\)"/>
    <numFmt numFmtId="186" formatCode="0.0"/>
    <numFmt numFmtId="187" formatCode="0.0000000"/>
    <numFmt numFmtId="188" formatCode="0.000000"/>
    <numFmt numFmtId="189" formatCode="0.00000"/>
    <numFmt numFmtId="190" formatCode="0.0000"/>
    <numFmt numFmtId="191" formatCode="0.000"/>
    <numFmt numFmtId="192" formatCode="[$-240A]dddd\,\ dd&quot; de &quot;mmmm&quot; de &quot;yyyy"/>
    <numFmt numFmtId="193" formatCode="&quot;$&quot;\ #,##0"/>
    <numFmt numFmtId="194" formatCode="[$$-240A]\ #,##0.0_);\([$$-240A]\ #,##0.0\)"/>
  </numFmts>
  <fonts count="80">
    <font>
      <sz val="11"/>
      <color theme="1"/>
      <name val="Calibri"/>
      <family val="2"/>
    </font>
    <font>
      <sz val="11"/>
      <color indexed="8"/>
      <name val="Calibri"/>
      <family val="2"/>
    </font>
    <font>
      <sz val="12"/>
      <name val="Arial"/>
      <family val="2"/>
    </font>
    <font>
      <b/>
      <sz val="12"/>
      <color indexed="8"/>
      <name val="Arial"/>
      <family val="2"/>
    </font>
    <font>
      <sz val="10"/>
      <name val="Arial"/>
      <family val="2"/>
    </font>
    <font>
      <sz val="8"/>
      <name val="Tahoma"/>
      <family val="2"/>
    </font>
    <font>
      <sz val="11"/>
      <name val="Century Gothic"/>
      <family val="2"/>
    </font>
    <font>
      <sz val="10"/>
      <name val="Century Gothic"/>
      <family val="2"/>
    </font>
    <font>
      <sz val="10"/>
      <color indexed="8"/>
      <name val="Century Gothic"/>
      <family val="2"/>
    </font>
    <font>
      <b/>
      <sz val="10"/>
      <name val="Century Gothic"/>
      <family val="2"/>
    </font>
    <font>
      <b/>
      <sz val="11"/>
      <name val="Century Gothic"/>
      <family val="2"/>
    </font>
    <font>
      <b/>
      <sz val="11"/>
      <color indexed="8"/>
      <name val="Century Gothic"/>
      <family val="2"/>
    </font>
    <font>
      <sz val="11"/>
      <color indexed="8"/>
      <name val="Century Gothic"/>
      <family val="2"/>
    </font>
    <font>
      <b/>
      <sz val="10"/>
      <color indexed="8"/>
      <name val="Century Gothic"/>
      <family val="2"/>
    </font>
    <font>
      <b/>
      <sz val="16"/>
      <color indexed="8"/>
      <name val="Century Gothic"/>
      <family val="2"/>
    </font>
    <font>
      <b/>
      <sz val="10"/>
      <color indexed="9"/>
      <name val="Century Gothic"/>
      <family val="2"/>
    </font>
    <font>
      <b/>
      <sz val="36"/>
      <color indexed="55"/>
      <name val="Century Gothic"/>
      <family val="2"/>
    </font>
    <font>
      <sz val="9"/>
      <name val="Century Gothic"/>
      <family val="2"/>
    </font>
    <font>
      <b/>
      <sz val="12"/>
      <name val="Century Gothic"/>
      <family val="2"/>
    </font>
    <font>
      <b/>
      <sz val="8"/>
      <name val="Century Gothic"/>
      <family val="2"/>
    </font>
    <font>
      <b/>
      <sz val="9"/>
      <color indexed="8"/>
      <name val="Century Gothic"/>
      <family val="2"/>
    </font>
    <font>
      <b/>
      <sz val="12"/>
      <color indexed="9"/>
      <name val="Century Gothic"/>
      <family val="2"/>
    </font>
    <font>
      <sz val="9"/>
      <name val="Tahoma"/>
      <family val="2"/>
    </font>
    <font>
      <b/>
      <sz val="9"/>
      <name val="Tahoma"/>
      <family val="2"/>
    </font>
    <font>
      <b/>
      <sz val="8"/>
      <name val="Tahoma"/>
      <family val="2"/>
    </font>
    <font>
      <sz val="10"/>
      <color indexed="8"/>
      <name val="Calibri"/>
      <family val="2"/>
    </font>
    <font>
      <sz val="10"/>
      <name val="Calibri"/>
      <family val="2"/>
    </font>
    <font>
      <b/>
      <sz val="9"/>
      <name val="Calibri"/>
      <family val="2"/>
    </font>
    <font>
      <i/>
      <sz val="9"/>
      <color indexed="8"/>
      <name val="Century Gothic"/>
      <family val="2"/>
    </font>
    <font>
      <b/>
      <i/>
      <sz val="9"/>
      <color indexed="8"/>
      <name val="Century Gothic"/>
      <family val="2"/>
    </font>
    <font>
      <b/>
      <sz val="16"/>
      <name val="Century Gothic"/>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5.7"/>
      <color indexed="12"/>
      <name val="Calibri"/>
      <family val="2"/>
    </font>
    <font>
      <u val="single"/>
      <sz val="5.7"/>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16"/>
      <name val="Calibri"/>
      <family val="2"/>
    </font>
    <font>
      <b/>
      <sz val="20"/>
      <color indexed="9"/>
      <name val="Arial"/>
      <family val="2"/>
    </font>
    <font>
      <b/>
      <sz val="16"/>
      <color indexed="9"/>
      <name val="Arial"/>
      <family val="2"/>
    </font>
    <font>
      <b/>
      <sz val="11"/>
      <color indexed="9"/>
      <name val="Century Gothic"/>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5.7"/>
      <color theme="10"/>
      <name val="Calibri"/>
      <family val="2"/>
    </font>
    <font>
      <u val="single"/>
      <sz val="5.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entury Gothic"/>
      <family val="2"/>
    </font>
    <font>
      <b/>
      <sz val="20"/>
      <color theme="0"/>
      <name val="Arial"/>
      <family val="2"/>
    </font>
    <font>
      <b/>
      <sz val="16"/>
      <color theme="0"/>
      <name val="Arial"/>
      <family val="2"/>
    </font>
    <font>
      <sz val="10"/>
      <color theme="1"/>
      <name val="Calibri"/>
      <family val="2"/>
    </font>
    <font>
      <b/>
      <sz val="11"/>
      <color theme="0"/>
      <name val="Century Gothic"/>
      <family val="2"/>
    </font>
    <font>
      <b/>
      <sz val="12"/>
      <color theme="0"/>
      <name val="Century Gothic"/>
      <family val="2"/>
    </font>
    <font>
      <b/>
      <sz val="9"/>
      <color theme="1"/>
      <name val="Century Gothic"/>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03A"/>
        <bgColor indexed="64"/>
      </patternFill>
    </fill>
    <fill>
      <patternFill patternType="solid">
        <fgColor rgb="FF339966"/>
        <bgColor indexed="64"/>
      </patternFill>
    </fill>
    <fill>
      <patternFill patternType="solid">
        <fgColor rgb="FF669900"/>
        <bgColor indexed="64"/>
      </patternFill>
    </fill>
    <fill>
      <patternFill patternType="solid">
        <fgColor theme="0"/>
        <bgColor indexed="64"/>
      </patternFill>
    </fill>
    <fill>
      <patternFill patternType="solid">
        <fgColor rgb="FF66FFFF"/>
        <bgColor indexed="64"/>
      </patternFill>
    </fill>
    <fill>
      <patternFill patternType="solid">
        <fgColor theme="3" tint="-0.24997000396251678"/>
        <bgColor indexed="64"/>
      </patternFill>
    </fill>
    <fill>
      <patternFill patternType="solid">
        <fgColor theme="6" tint="-0.4999699890613556"/>
        <bgColor indexed="64"/>
      </patternFill>
    </fill>
    <fill>
      <patternFill patternType="solid">
        <fgColor theme="3" tint="0.39998000860214233"/>
        <bgColor indexed="64"/>
      </patternFill>
    </fill>
    <fill>
      <patternFill patternType="solid">
        <fgColor theme="6" tint="-0.24997000396251678"/>
        <bgColor indexed="64"/>
      </patternFill>
    </fill>
    <fill>
      <patternFill patternType="solid">
        <fgColor theme="5" tint="-0.24997000396251678"/>
        <bgColor indexed="64"/>
      </patternFill>
    </fill>
    <fill>
      <patternFill patternType="solid">
        <fgColor indexed="30"/>
        <bgColor indexed="64"/>
      </patternFill>
    </fill>
    <fill>
      <patternFill patternType="solid">
        <fgColor rgb="FF00B050"/>
        <bgColor indexed="64"/>
      </patternFill>
    </fill>
    <fill>
      <patternFill patternType="solid">
        <fgColor rgb="FF0066CC"/>
        <bgColor indexed="64"/>
      </patternFill>
    </fill>
    <fill>
      <patternFill patternType="solid">
        <fgColor rgb="FFC8E38D"/>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theme="2" tint="-0.4999699890613556"/>
      </left>
      <right style="hair">
        <color theme="2" tint="-0.4999699890613556"/>
      </right>
      <top style="hair">
        <color theme="2" tint="-0.4999699890613556"/>
      </top>
      <bottom style="hair">
        <color theme="2" tint="-0.4999699890613556"/>
      </bottom>
    </border>
    <border>
      <left style="hair">
        <color theme="2" tint="-0.4999699890613556"/>
      </left>
      <right style="hair">
        <color theme="2" tint="-0.4999699890613556"/>
      </right>
      <top style="hair">
        <color theme="2" tint="-0.4999699890613556"/>
      </top>
      <bottom/>
    </border>
    <border>
      <left style="hair">
        <color theme="2" tint="-0.4999699890613556"/>
      </left>
      <right style="hair">
        <color theme="2" tint="-0.4999699890613556"/>
      </right>
      <top/>
      <bottom style="hair">
        <color theme="2" tint="-0.4999699890613556"/>
      </bottom>
    </border>
    <border>
      <left style="hair"/>
      <right style="hair"/>
      <top style="hair"/>
      <bottom style="hair"/>
    </border>
    <border>
      <left style="hair">
        <color theme="2" tint="-0.4999699890613556"/>
      </left>
      <right style="hair">
        <color theme="2" tint="-0.4999699890613556"/>
      </right>
      <top style="hair">
        <color theme="2" tint="-0.4999699890613556"/>
      </top>
      <bottom style="hair"/>
    </border>
    <border>
      <left style="hair">
        <color theme="2" tint="-0.4999699890613556"/>
      </left>
      <right style="hair">
        <color theme="2" tint="-0.4999699890613556"/>
      </right>
      <top/>
      <bottom/>
    </border>
    <border>
      <left style="hair"/>
      <right/>
      <top style="hair"/>
      <bottom style="hair"/>
    </border>
    <border>
      <left/>
      <right/>
      <top style="hair"/>
      <bottom style="hair"/>
    </border>
    <border>
      <left/>
      <right style="hair"/>
      <top style="hair"/>
      <bottom style="hair"/>
    </border>
    <border>
      <left style="hair"/>
      <right/>
      <top style="hair"/>
      <bottom/>
    </border>
    <border>
      <left/>
      <right/>
      <top style="hair"/>
      <bottom/>
    </border>
    <border>
      <left style="hair"/>
      <right style="hair"/>
      <top style="hair"/>
      <bottom/>
    </border>
    <border>
      <left style="hair"/>
      <right style="hair"/>
      <top>
        <color indexed="63"/>
      </top>
      <bottom>
        <color indexed="63"/>
      </bottom>
    </border>
    <border>
      <left style="hair"/>
      <right style="hair"/>
      <top/>
      <bottom style="hair"/>
    </border>
    <border>
      <left>
        <color indexed="63"/>
      </left>
      <right>
        <color indexed="63"/>
      </right>
      <top style="hair">
        <color theme="2" tint="-0.4999699890613556"/>
      </top>
      <bottom>
        <color indexed="63"/>
      </bottom>
    </border>
    <border>
      <left style="hair">
        <color theme="2" tint="-0.4999699890613556"/>
      </left>
      <right>
        <color indexed="63"/>
      </right>
      <top>
        <color indexed="63"/>
      </top>
      <bottom>
        <color indexed="63"/>
      </bottom>
    </border>
    <border>
      <left style="hair"/>
      <right>
        <color indexed="63"/>
      </right>
      <top>
        <color indexed="63"/>
      </top>
      <bottom>
        <color indexed="63"/>
      </bottom>
    </border>
    <border>
      <left style="hair">
        <color theme="2" tint="-0.4999699890613556"/>
      </left>
      <right/>
      <top/>
      <bottom style="hair">
        <color theme="2" tint="-0.4999699890613556"/>
      </bottom>
    </border>
    <border>
      <left/>
      <right/>
      <top/>
      <bottom style="hair">
        <color theme="2" tint="-0.4999699890613556"/>
      </bottom>
    </border>
    <border>
      <left style="hair">
        <color theme="2" tint="-0.4999699890613556"/>
      </left>
      <right/>
      <top style="hair">
        <color theme="2" tint="-0.4999699890613556"/>
      </top>
      <bottom style="hair">
        <color theme="2" tint="-0.4999699890613556"/>
      </bottom>
    </border>
    <border>
      <left/>
      <right style="hair">
        <color theme="2" tint="-0.4999699890613556"/>
      </right>
      <top style="hair">
        <color theme="2" tint="-0.4999699890613556"/>
      </top>
      <bottom style="hair">
        <color theme="2" tint="-0.4999699890613556"/>
      </bottom>
    </border>
  </borders>
  <cellStyleXfs count="12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0" fillId="29" borderId="1"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4" fillId="31" borderId="0" applyNumberFormat="0" applyBorder="0" applyAlignment="0" applyProtection="0"/>
    <xf numFmtId="0" fontId="1" fillId="0" borderId="0">
      <alignment/>
      <protection/>
    </xf>
    <xf numFmtId="0" fontId="1"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65" fillId="21" borderId="5"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59" fillId="0" borderId="8" applyNumberFormat="0" applyFill="0" applyAlignment="0" applyProtection="0"/>
    <xf numFmtId="0" fontId="71" fillId="0" borderId="9" applyNumberFormat="0" applyFill="0" applyAlignment="0" applyProtection="0"/>
  </cellStyleXfs>
  <cellXfs count="290">
    <xf numFmtId="0" fontId="0" fillId="0" borderId="0" xfId="0" applyFont="1" applyAlignment="1">
      <alignment/>
    </xf>
    <xf numFmtId="180" fontId="0" fillId="0" borderId="0" xfId="0" applyNumberFormat="1" applyAlignment="1">
      <alignment/>
    </xf>
    <xf numFmtId="180" fontId="0" fillId="0" borderId="0" xfId="85" applyNumberFormat="1" applyFont="1" applyAlignment="1">
      <alignment horizontal="center"/>
    </xf>
    <xf numFmtId="0" fontId="0" fillId="0" borderId="10" xfId="0" applyBorder="1" applyAlignment="1">
      <alignment/>
    </xf>
    <xf numFmtId="180" fontId="0" fillId="0" borderId="10" xfId="0" applyNumberFormat="1" applyBorder="1" applyAlignment="1">
      <alignment horizontal="center"/>
    </xf>
    <xf numFmtId="180" fontId="0" fillId="0" borderId="10" xfId="0" applyNumberFormat="1" applyBorder="1" applyAlignment="1">
      <alignment/>
    </xf>
    <xf numFmtId="180" fontId="0" fillId="0" borderId="10" xfId="85" applyNumberFormat="1" applyFont="1" applyBorder="1" applyAlignment="1">
      <alignment horizontal="center"/>
    </xf>
    <xf numFmtId="180" fontId="8" fillId="0" borderId="10" xfId="85" applyNumberFormat="1" applyFont="1" applyFill="1" applyBorder="1" applyAlignment="1">
      <alignment horizontal="center" vertical="center" wrapText="1"/>
    </xf>
    <xf numFmtId="0" fontId="7" fillId="25" borderId="10" xfId="58" applyFont="1" applyFill="1" applyBorder="1" applyAlignment="1">
      <alignment horizontal="justify" vertical="center" wrapText="1"/>
      <protection/>
    </xf>
    <xf numFmtId="0" fontId="8" fillId="25" borderId="10" xfId="58" applyFont="1" applyFill="1" applyBorder="1" applyAlignment="1">
      <alignment horizontal="center" vertical="center" wrapText="1"/>
      <protection/>
    </xf>
    <xf numFmtId="0" fontId="8" fillId="25" borderId="10" xfId="58" applyFont="1" applyFill="1" applyBorder="1" applyAlignment="1">
      <alignment horizontal="justify" vertical="center" wrapText="1"/>
      <protection/>
    </xf>
    <xf numFmtId="0" fontId="7" fillId="25" borderId="10" xfId="58" applyFont="1" applyFill="1" applyBorder="1" applyAlignment="1">
      <alignment horizontal="center" vertical="center" wrapText="1"/>
      <protection/>
    </xf>
    <xf numFmtId="0" fontId="8" fillId="25" borderId="10" xfId="0" applyFont="1" applyFill="1" applyBorder="1" applyAlignment="1">
      <alignment vertical="center" wrapText="1"/>
    </xf>
    <xf numFmtId="0" fontId="8" fillId="25" borderId="10" xfId="0" applyFont="1" applyFill="1" applyBorder="1" applyAlignment="1">
      <alignment horizontal="center" vertical="center" wrapText="1"/>
    </xf>
    <xf numFmtId="0" fontId="7" fillId="25" borderId="10" xfId="0" applyFont="1" applyFill="1" applyBorder="1" applyAlignment="1">
      <alignment vertical="center" wrapText="1"/>
    </xf>
    <xf numFmtId="0" fontId="8" fillId="25" borderId="10" xfId="0" applyFont="1" applyFill="1" applyBorder="1" applyAlignment="1">
      <alignment horizontal="left" vertical="center" wrapText="1"/>
    </xf>
    <xf numFmtId="0" fontId="8" fillId="25" borderId="10" xfId="58" applyFont="1" applyFill="1" applyBorder="1" applyAlignment="1">
      <alignment horizontal="center" vertical="center" wrapText="1"/>
      <protection/>
    </xf>
    <xf numFmtId="0" fontId="7" fillId="25" borderId="10" xfId="58" applyFont="1" applyFill="1" applyBorder="1" applyAlignment="1">
      <alignment horizontal="center" vertical="center" wrapText="1"/>
      <protection/>
    </xf>
    <xf numFmtId="0" fontId="8" fillId="0" borderId="10" xfId="58" applyFont="1" applyBorder="1" applyAlignment="1">
      <alignment horizontal="center" vertical="center" wrapText="1"/>
      <protection/>
    </xf>
    <xf numFmtId="0" fontId="13" fillId="0" borderId="10" xfId="58" applyFont="1" applyBorder="1" applyAlignment="1">
      <alignment horizontal="justify" vertical="center" wrapText="1"/>
      <protection/>
    </xf>
    <xf numFmtId="0" fontId="15" fillId="33" borderId="10" xfId="62" applyFont="1" applyFill="1" applyBorder="1" applyAlignment="1">
      <alignment horizontal="center" vertical="center" wrapText="1"/>
      <protection/>
    </xf>
    <xf numFmtId="0" fontId="7" fillId="25" borderId="10" xfId="58" applyFont="1" applyFill="1" applyBorder="1" applyAlignment="1">
      <alignment horizontal="justify" vertical="center" wrapText="1"/>
      <protection/>
    </xf>
    <xf numFmtId="0" fontId="8" fillId="25" borderId="10" xfId="58" applyFont="1" applyFill="1" applyBorder="1" applyAlignment="1">
      <alignment vertical="center" wrapText="1"/>
      <protection/>
    </xf>
    <xf numFmtId="180" fontId="7" fillId="0" borderId="10" xfId="85" applyNumberFormat="1" applyFont="1" applyFill="1" applyBorder="1" applyAlignment="1">
      <alignment horizontal="center" vertical="center" wrapText="1"/>
    </xf>
    <xf numFmtId="0" fontId="7" fillId="25" borderId="10" xfId="0" applyFont="1" applyFill="1" applyBorder="1" applyAlignment="1">
      <alignment horizontal="center" vertical="center" wrapText="1"/>
    </xf>
    <xf numFmtId="180" fontId="8" fillId="0" borderId="10" xfId="85" applyNumberFormat="1" applyFont="1" applyFill="1" applyBorder="1" applyAlignment="1">
      <alignment horizontal="center" vertical="center" wrapText="1"/>
    </xf>
    <xf numFmtId="180" fontId="17" fillId="0" borderId="10" xfId="85" applyNumberFormat="1" applyFont="1" applyFill="1" applyBorder="1" applyAlignment="1">
      <alignment horizontal="center" vertical="center" wrapText="1"/>
    </xf>
    <xf numFmtId="10" fontId="17" fillId="0" borderId="10" xfId="62" applyNumberFormat="1" applyFont="1" applyFill="1" applyBorder="1" applyAlignment="1">
      <alignment horizontal="center" vertical="center" wrapText="1"/>
      <protection/>
    </xf>
    <xf numFmtId="180" fontId="13" fillId="0" borderId="10" xfId="58" applyNumberFormat="1" applyFont="1" applyBorder="1" applyAlignment="1">
      <alignment horizontal="justify" vertical="center" wrapText="1"/>
      <protection/>
    </xf>
    <xf numFmtId="180" fontId="15" fillId="33" borderId="10" xfId="62" applyNumberFormat="1" applyFont="1" applyFill="1" applyBorder="1" applyAlignment="1">
      <alignment horizontal="center" vertical="center" wrapText="1"/>
      <protection/>
    </xf>
    <xf numFmtId="9" fontId="13" fillId="0" borderId="10" xfId="58" applyNumberFormat="1" applyFont="1" applyFill="1" applyBorder="1" applyAlignment="1">
      <alignment horizontal="center" vertical="center" wrapText="1"/>
      <protection/>
    </xf>
    <xf numFmtId="0" fontId="8" fillId="25" borderId="10" xfId="0" applyFont="1" applyFill="1" applyBorder="1" applyAlignment="1">
      <alignment horizontal="left" vertical="center" wrapText="1"/>
    </xf>
    <xf numFmtId="0" fontId="7" fillId="25" borderId="10" xfId="58" applyFont="1" applyFill="1" applyBorder="1" applyAlignment="1">
      <alignment horizontal="justify" vertical="center" wrapText="1"/>
      <protection/>
    </xf>
    <xf numFmtId="0" fontId="8" fillId="25" borderId="10" xfId="58" applyFont="1" applyFill="1" applyBorder="1" applyAlignment="1">
      <alignment horizontal="center" vertical="center" wrapText="1"/>
      <protection/>
    </xf>
    <xf numFmtId="180" fontId="8" fillId="0" borderId="11" xfId="85" applyNumberFormat="1" applyFont="1" applyFill="1" applyBorder="1" applyAlignment="1">
      <alignment horizontal="center" vertical="center" wrapText="1"/>
    </xf>
    <xf numFmtId="180" fontId="8" fillId="0" borderId="12" xfId="85" applyNumberFormat="1" applyFont="1" applyFill="1" applyBorder="1" applyAlignment="1">
      <alignment horizontal="center" vertical="center" wrapText="1"/>
    </xf>
    <xf numFmtId="0" fontId="13" fillId="25" borderId="10" xfId="58" applyFont="1" applyFill="1" applyBorder="1" applyAlignment="1">
      <alignment horizontal="center" vertical="center" wrapText="1"/>
      <protection/>
    </xf>
    <xf numFmtId="9" fontId="9" fillId="0" borderId="11" xfId="58" applyNumberFormat="1" applyFont="1" applyFill="1" applyBorder="1" applyAlignment="1">
      <alignment horizontal="center" vertical="center" wrapText="1"/>
      <protection/>
    </xf>
    <xf numFmtId="9" fontId="13" fillId="0" borderId="11" xfId="58" applyNumberFormat="1" applyFont="1" applyFill="1" applyBorder="1" applyAlignment="1">
      <alignment horizontal="center" vertical="center" wrapText="1"/>
      <protection/>
    </xf>
    <xf numFmtId="0" fontId="15" fillId="34" borderId="10" xfId="62" applyFont="1" applyFill="1" applyBorder="1" applyAlignment="1">
      <alignment horizontal="center" vertical="center" wrapText="1"/>
      <protection/>
    </xf>
    <xf numFmtId="9" fontId="0" fillId="0" borderId="0" xfId="0" applyNumberFormat="1" applyAlignment="1">
      <alignment/>
    </xf>
    <xf numFmtId="0" fontId="0" fillId="35" borderId="10" xfId="0" applyFill="1" applyBorder="1" applyAlignment="1">
      <alignment/>
    </xf>
    <xf numFmtId="180" fontId="54" fillId="35" borderId="10" xfId="0" applyNumberFormat="1" applyFont="1" applyFill="1" applyBorder="1" applyAlignment="1">
      <alignment/>
    </xf>
    <xf numFmtId="180" fontId="57" fillId="35" borderId="10" xfId="0" applyNumberFormat="1" applyFont="1" applyFill="1" applyBorder="1" applyAlignment="1">
      <alignment/>
    </xf>
    <xf numFmtId="0" fontId="15" fillId="33" borderId="0" xfId="62" applyFont="1" applyFill="1" applyBorder="1" applyAlignment="1">
      <alignment horizontal="center" vertical="center" wrapText="1"/>
      <protection/>
    </xf>
    <xf numFmtId="180" fontId="0" fillId="0" borderId="0" xfId="85" applyNumberFormat="1" applyFont="1" applyBorder="1" applyAlignment="1">
      <alignment horizontal="center"/>
    </xf>
    <xf numFmtId="0" fontId="0" fillId="0" borderId="0" xfId="0" applyBorder="1" applyAlignment="1">
      <alignment/>
    </xf>
    <xf numFmtId="9" fontId="9" fillId="0" borderId="11" xfId="58" applyNumberFormat="1" applyFont="1" applyFill="1" applyBorder="1" applyAlignment="1">
      <alignment horizontal="center" vertical="center" wrapText="1"/>
      <protection/>
    </xf>
    <xf numFmtId="180" fontId="13" fillId="0" borderId="11" xfId="58" applyNumberFormat="1" applyFont="1" applyFill="1" applyBorder="1" applyAlignment="1">
      <alignment horizontal="center" vertical="center" wrapText="1"/>
      <protection/>
    </xf>
    <xf numFmtId="180" fontId="13" fillId="0" borderId="10" xfId="58" applyNumberFormat="1" applyFont="1" applyFill="1" applyBorder="1" applyAlignment="1">
      <alignment horizontal="center" vertical="center" wrapText="1"/>
      <protection/>
    </xf>
    <xf numFmtId="180" fontId="8" fillId="0" borderId="12" xfId="85" applyNumberFormat="1" applyFont="1" applyFill="1" applyBorder="1" applyAlignment="1">
      <alignment horizontal="center" vertical="center" wrapText="1"/>
    </xf>
    <xf numFmtId="180" fontId="9" fillId="0" borderId="11" xfId="58" applyNumberFormat="1" applyFont="1" applyFill="1" applyBorder="1" applyAlignment="1">
      <alignment horizontal="center" vertical="center" wrapText="1"/>
      <protection/>
    </xf>
    <xf numFmtId="0" fontId="49" fillId="0" borderId="0" xfId="0" applyFont="1" applyAlignment="1" applyProtection="1">
      <alignment/>
      <protection/>
    </xf>
    <xf numFmtId="0" fontId="49" fillId="36" borderId="0" xfId="0" applyFont="1" applyFill="1" applyAlignment="1" applyProtection="1">
      <alignment/>
      <protection/>
    </xf>
    <xf numFmtId="0" fontId="7" fillId="0" borderId="10" xfId="0" applyFont="1" applyFill="1" applyBorder="1" applyAlignment="1" applyProtection="1">
      <alignment horizontal="justify" vertical="center" wrapText="1"/>
      <protection/>
    </xf>
    <xf numFmtId="0" fontId="72" fillId="0" borderId="10" xfId="0" applyFont="1" applyFill="1" applyBorder="1" applyAlignment="1" applyProtection="1">
      <alignment horizontal="center" vertical="center" wrapText="1"/>
      <protection/>
    </xf>
    <xf numFmtId="9" fontId="72" fillId="36" borderId="10" xfId="0" applyNumberFormat="1" applyFont="1" applyFill="1" applyBorder="1" applyAlignment="1" applyProtection="1">
      <alignment horizontal="center" vertical="center" wrapText="1"/>
      <protection/>
    </xf>
    <xf numFmtId="0" fontId="0" fillId="0" borderId="0" xfId="62" applyFont="1" applyProtection="1">
      <alignment/>
      <protection/>
    </xf>
    <xf numFmtId="0" fontId="26" fillId="0" borderId="0" xfId="0" applyFont="1" applyAlignment="1" applyProtection="1">
      <alignment/>
      <protection/>
    </xf>
    <xf numFmtId="0" fontId="50" fillId="0" borderId="0" xfId="0" applyFont="1" applyAlignment="1" applyProtection="1">
      <alignment/>
      <protection/>
    </xf>
    <xf numFmtId="0" fontId="7" fillId="36" borderId="13" xfId="68" applyNumberFormat="1" applyFont="1" applyFill="1" applyBorder="1" applyAlignment="1" applyProtection="1">
      <alignment horizontal="center" vertical="center" wrapText="1"/>
      <protection/>
    </xf>
    <xf numFmtId="14" fontId="7" fillId="36" borderId="13" xfId="68" applyNumberFormat="1" applyFont="1" applyFill="1" applyBorder="1" applyAlignment="1" applyProtection="1">
      <alignment horizontal="center" vertical="center" wrapText="1"/>
      <protection/>
    </xf>
    <xf numFmtId="0" fontId="49" fillId="36" borderId="0" xfId="62" applyFont="1" applyFill="1" applyProtection="1">
      <alignment/>
      <protection/>
    </xf>
    <xf numFmtId="0" fontId="8" fillId="36" borderId="13" xfId="68" applyFont="1" applyFill="1" applyBorder="1" applyAlignment="1" applyProtection="1">
      <alignment horizontal="center" vertical="center" wrapText="1"/>
      <protection/>
    </xf>
    <xf numFmtId="9" fontId="0" fillId="36" borderId="13" xfId="62" applyNumberFormat="1" applyFont="1" applyFill="1" applyBorder="1" applyAlignment="1" applyProtection="1">
      <alignment horizontal="center" vertical="center"/>
      <protection/>
    </xf>
    <xf numFmtId="14" fontId="8" fillId="36" borderId="13" xfId="68" applyNumberFormat="1" applyFont="1" applyFill="1" applyBorder="1" applyAlignment="1" applyProtection="1">
      <alignment horizontal="center" vertical="center" wrapText="1"/>
      <protection/>
    </xf>
    <xf numFmtId="0" fontId="0" fillId="36" borderId="0" xfId="62" applyFont="1" applyFill="1" applyProtection="1">
      <alignment/>
      <protection/>
    </xf>
    <xf numFmtId="0" fontId="19" fillId="10" borderId="10" xfId="62" applyFont="1" applyFill="1" applyBorder="1" applyAlignment="1" applyProtection="1">
      <alignment horizontal="center" vertical="center" wrapText="1"/>
      <protection/>
    </xf>
    <xf numFmtId="0" fontId="19" fillId="8" borderId="13" xfId="62" applyFont="1" applyFill="1" applyBorder="1" applyAlignment="1" applyProtection="1">
      <alignment horizontal="center" vertical="center" wrapText="1"/>
      <protection/>
    </xf>
    <xf numFmtId="0" fontId="8" fillId="36" borderId="13" xfId="0" applyFont="1" applyFill="1" applyBorder="1" applyAlignment="1" applyProtection="1">
      <alignment horizontal="center" vertical="center" wrapText="1"/>
      <protection/>
    </xf>
    <xf numFmtId="0" fontId="19" fillId="4" borderId="13" xfId="62" applyFont="1" applyFill="1" applyBorder="1" applyAlignment="1" applyProtection="1">
      <alignment horizontal="center" vertical="center" wrapText="1"/>
      <protection/>
    </xf>
    <xf numFmtId="0" fontId="7" fillId="36" borderId="13" xfId="70" applyFont="1" applyFill="1" applyBorder="1" applyAlignment="1" applyProtection="1">
      <alignment horizontal="center" vertical="center" wrapText="1"/>
      <protection/>
    </xf>
    <xf numFmtId="1" fontId="7" fillId="36" borderId="13" xfId="0" applyNumberFormat="1" applyFont="1" applyFill="1" applyBorder="1" applyAlignment="1" applyProtection="1">
      <alignment horizontal="center" vertical="center" wrapText="1"/>
      <protection/>
    </xf>
    <xf numFmtId="0" fontId="49" fillId="0" borderId="0" xfId="0" applyFont="1" applyAlignment="1" applyProtection="1">
      <alignment horizontal="center" vertical="center"/>
      <protection/>
    </xf>
    <xf numFmtId="0" fontId="0" fillId="0" borderId="0" xfId="62" applyFont="1" applyAlignment="1" applyProtection="1">
      <alignment horizontal="center"/>
      <protection/>
    </xf>
    <xf numFmtId="0" fontId="72" fillId="36" borderId="13" xfId="68" applyFont="1" applyFill="1" applyBorder="1" applyAlignment="1" applyProtection="1">
      <alignment horizontal="center" vertical="center" wrapText="1"/>
      <protection/>
    </xf>
    <xf numFmtId="0" fontId="72" fillId="36" borderId="10" xfId="0" applyFont="1" applyFill="1" applyBorder="1" applyAlignment="1" applyProtection="1">
      <alignment horizontal="center" vertical="center" readingOrder="1"/>
      <protection/>
    </xf>
    <xf numFmtId="0" fontId="7" fillId="4" borderId="13" xfId="68" applyFont="1" applyFill="1" applyBorder="1" applyAlignment="1" applyProtection="1">
      <alignment horizontal="center" vertical="center"/>
      <protection/>
    </xf>
    <xf numFmtId="14" fontId="72" fillId="4" borderId="13" xfId="0" applyNumberFormat="1" applyFont="1" applyFill="1" applyBorder="1" applyAlignment="1" applyProtection="1">
      <alignment horizontal="center" vertical="center"/>
      <protection/>
    </xf>
    <xf numFmtId="183" fontId="8" fillId="4" borderId="13" xfId="52" applyNumberFormat="1" applyFont="1" applyFill="1" applyBorder="1" applyAlignment="1" applyProtection="1">
      <alignment horizontal="center" vertical="center"/>
      <protection/>
    </xf>
    <xf numFmtId="9" fontId="12" fillId="36" borderId="13" xfId="68" applyNumberFormat="1" applyFont="1" applyFill="1" applyBorder="1" applyAlignment="1" applyProtection="1">
      <alignment horizontal="center" vertical="center"/>
      <protection/>
    </xf>
    <xf numFmtId="0" fontId="8" fillId="4" borderId="13" xfId="0" applyFont="1" applyFill="1" applyBorder="1" applyAlignment="1" applyProtection="1">
      <alignment horizontal="right" vertical="center"/>
      <protection/>
    </xf>
    <xf numFmtId="0" fontId="0" fillId="4" borderId="13" xfId="62" applyFont="1" applyFill="1" applyBorder="1" applyProtection="1">
      <alignment/>
      <protection/>
    </xf>
    <xf numFmtId="0" fontId="72" fillId="36" borderId="10" xfId="0" applyFont="1" applyFill="1" applyBorder="1" applyAlignment="1" applyProtection="1">
      <alignment horizontal="justify" vertical="center" readingOrder="1"/>
      <protection/>
    </xf>
    <xf numFmtId="9" fontId="72" fillId="36" borderId="10" xfId="85" applyFont="1" applyFill="1" applyBorder="1" applyAlignment="1" applyProtection="1">
      <alignment horizontal="center" vertical="center" readingOrder="1"/>
      <protection/>
    </xf>
    <xf numFmtId="9" fontId="8" fillId="36" borderId="10" xfId="85" applyFont="1" applyFill="1" applyBorder="1" applyAlignment="1" applyProtection="1">
      <alignment horizontal="center" vertical="center" readingOrder="1"/>
      <protection/>
    </xf>
    <xf numFmtId="9" fontId="26" fillId="36" borderId="13" xfId="0" applyNumberFormat="1" applyFont="1" applyFill="1" applyBorder="1" applyAlignment="1" applyProtection="1">
      <alignment horizontal="center" vertical="center"/>
      <protection/>
    </xf>
    <xf numFmtId="180" fontId="7" fillId="36" borderId="13" xfId="85" applyNumberFormat="1" applyFont="1" applyFill="1" applyBorder="1" applyAlignment="1" applyProtection="1">
      <alignment horizontal="center" vertical="center" wrapText="1"/>
      <protection/>
    </xf>
    <xf numFmtId="0" fontId="72" fillId="0" borderId="13" xfId="0" applyFont="1" applyFill="1" applyBorder="1" applyAlignment="1" applyProtection="1">
      <alignment horizontal="center" vertical="center" wrapText="1"/>
      <protection/>
    </xf>
    <xf numFmtId="0" fontId="72" fillId="36" borderId="13" xfId="0" applyFont="1" applyFill="1" applyBorder="1" applyAlignment="1" applyProtection="1">
      <alignment horizontal="center" vertical="center" wrapText="1"/>
      <protection/>
    </xf>
    <xf numFmtId="0" fontId="8" fillId="0" borderId="13" xfId="68" applyFont="1" applyFill="1" applyBorder="1" applyAlignment="1" applyProtection="1">
      <alignment horizontal="center" vertical="center" wrapText="1"/>
      <protection/>
    </xf>
    <xf numFmtId="9" fontId="72" fillId="36" borderId="13" xfId="0" applyNumberFormat="1" applyFont="1" applyFill="1" applyBorder="1" applyAlignment="1" applyProtection="1">
      <alignment horizontal="center" vertical="center" wrapText="1"/>
      <protection/>
    </xf>
    <xf numFmtId="1" fontId="72" fillId="0" borderId="13" xfId="0" applyNumberFormat="1" applyFont="1" applyFill="1" applyBorder="1" applyAlignment="1" applyProtection="1">
      <alignment horizontal="center" vertical="center" wrapText="1"/>
      <protection/>
    </xf>
    <xf numFmtId="1" fontId="72" fillId="0" borderId="13" xfId="0" applyNumberFormat="1" applyFont="1" applyFill="1" applyBorder="1" applyAlignment="1" applyProtection="1">
      <alignment vertical="center" wrapText="1"/>
      <protection/>
    </xf>
    <xf numFmtId="0" fontId="8" fillId="0" borderId="13" xfId="0" applyFont="1" applyFill="1" applyBorder="1" applyAlignment="1" applyProtection="1">
      <alignment horizontal="center" vertical="center" wrapText="1"/>
      <protection/>
    </xf>
    <xf numFmtId="0" fontId="72" fillId="0" borderId="10" xfId="62" applyFont="1" applyFill="1" applyBorder="1" applyAlignment="1" applyProtection="1">
      <alignment horizontal="center" vertical="center" wrapText="1"/>
      <protection/>
    </xf>
    <xf numFmtId="0" fontId="72" fillId="36" borderId="10" xfId="0" applyFont="1" applyFill="1" applyBorder="1" applyAlignment="1" applyProtection="1">
      <alignment horizontal="center" vertical="center" wrapText="1" readingOrder="1"/>
      <protection/>
    </xf>
    <xf numFmtId="0" fontId="72" fillId="36" borderId="14" xfId="0" applyFont="1" applyFill="1" applyBorder="1" applyAlignment="1" applyProtection="1">
      <alignment horizontal="justify" vertical="center" readingOrder="1"/>
      <protection/>
    </xf>
    <xf numFmtId="0" fontId="8" fillId="36" borderId="14" xfId="0" applyFont="1" applyFill="1" applyBorder="1" applyAlignment="1" applyProtection="1">
      <alignment horizontal="center" vertical="center" readingOrder="1"/>
      <protection/>
    </xf>
    <xf numFmtId="0" fontId="72" fillId="36" borderId="14" xfId="0" applyFont="1" applyFill="1" applyBorder="1" applyAlignment="1" applyProtection="1">
      <alignment horizontal="center" vertical="center" readingOrder="1"/>
      <protection/>
    </xf>
    <xf numFmtId="180" fontId="72" fillId="37" borderId="13" xfId="0" applyNumberFormat="1" applyFont="1" applyFill="1" applyBorder="1" applyAlignment="1" applyProtection="1">
      <alignment horizontal="center" vertical="center" wrapText="1"/>
      <protection/>
    </xf>
    <xf numFmtId="0" fontId="72" fillId="37" borderId="10" xfId="0" applyFont="1" applyFill="1" applyBorder="1" applyAlignment="1" applyProtection="1">
      <alignment horizontal="center" vertical="center" wrapText="1"/>
      <protection/>
    </xf>
    <xf numFmtId="9" fontId="72" fillId="37" borderId="10" xfId="85" applyFont="1" applyFill="1" applyBorder="1" applyAlignment="1" applyProtection="1">
      <alignment horizontal="center" vertical="center" readingOrder="1"/>
      <protection/>
    </xf>
    <xf numFmtId="185" fontId="11" fillId="0" borderId="13" xfId="48" applyNumberFormat="1" applyFont="1" applyFill="1" applyBorder="1" applyAlignment="1" applyProtection="1">
      <alignment horizontal="center" vertical="center" wrapText="1"/>
      <protection/>
    </xf>
    <xf numFmtId="0" fontId="72" fillId="0" borderId="13" xfId="0" applyFont="1" applyFill="1" applyBorder="1" applyAlignment="1" applyProtection="1">
      <alignment horizontal="center" vertical="center" wrapText="1"/>
      <protection/>
    </xf>
    <xf numFmtId="9" fontId="72" fillId="37" borderId="13" xfId="0" applyNumberFormat="1" applyFont="1" applyFill="1" applyBorder="1" applyAlignment="1" applyProtection="1">
      <alignment horizontal="center" vertical="center" wrapText="1"/>
      <protection/>
    </xf>
    <xf numFmtId="0" fontId="72" fillId="37" borderId="13" xfId="0" applyFont="1" applyFill="1" applyBorder="1" applyAlignment="1" applyProtection="1">
      <alignment horizontal="center" vertical="center" wrapText="1"/>
      <protection/>
    </xf>
    <xf numFmtId="1" fontId="72" fillId="37" borderId="13" xfId="0" applyNumberFormat="1" applyFont="1" applyFill="1" applyBorder="1" applyAlignment="1" applyProtection="1">
      <alignment horizontal="center" vertical="center" wrapText="1"/>
      <protection/>
    </xf>
    <xf numFmtId="0" fontId="7" fillId="36" borderId="13" xfId="68" applyFont="1" applyFill="1" applyBorder="1" applyAlignment="1" applyProtection="1">
      <alignment horizontal="center" vertical="center" wrapText="1"/>
      <protection/>
    </xf>
    <xf numFmtId="0" fontId="49" fillId="36" borderId="13" xfId="62" applyFont="1" applyFill="1" applyBorder="1" applyAlignment="1" applyProtection="1">
      <alignment horizontal="center" vertical="center"/>
      <protection/>
    </xf>
    <xf numFmtId="0" fontId="72" fillId="0" borderId="10" xfId="0" applyFont="1" applyFill="1" applyBorder="1" applyAlignment="1" applyProtection="1">
      <alignment horizontal="center" vertical="center" wrapText="1"/>
      <protection/>
    </xf>
    <xf numFmtId="180" fontId="72" fillId="36" borderId="13" xfId="0" applyNumberFormat="1" applyFont="1" applyFill="1" applyBorder="1" applyAlignment="1" applyProtection="1">
      <alignment horizontal="center" vertical="center" wrapText="1"/>
      <protection/>
    </xf>
    <xf numFmtId="0" fontId="72" fillId="0" borderId="13" xfId="0" applyFont="1" applyFill="1" applyBorder="1" applyAlignment="1" applyProtection="1">
      <alignment horizontal="center" vertical="center" wrapText="1"/>
      <protection/>
    </xf>
    <xf numFmtId="0" fontId="7" fillId="36" borderId="13" xfId="0" applyFont="1" applyFill="1" applyBorder="1" applyAlignment="1" applyProtection="1">
      <alignment horizontal="center" vertical="center" wrapText="1"/>
      <protection/>
    </xf>
    <xf numFmtId="0" fontId="72" fillId="0" borderId="13" xfId="0" applyFont="1" applyBorder="1" applyAlignment="1" applyProtection="1">
      <alignment horizontal="center" vertical="center" wrapText="1"/>
      <protection/>
    </xf>
    <xf numFmtId="0" fontId="73" fillId="38" borderId="13" xfId="0" applyFont="1" applyFill="1" applyBorder="1" applyAlignment="1" applyProtection="1">
      <alignment horizontal="center" wrapText="1"/>
      <protection/>
    </xf>
    <xf numFmtId="0" fontId="73" fillId="39" borderId="13" xfId="0" applyFont="1" applyFill="1" applyBorder="1" applyAlignment="1" applyProtection="1">
      <alignment horizontal="center" wrapText="1"/>
      <protection/>
    </xf>
    <xf numFmtId="0" fontId="74" fillId="39" borderId="13" xfId="0" applyFont="1" applyFill="1" applyBorder="1" applyAlignment="1" applyProtection="1">
      <alignment horizontal="center" wrapText="1"/>
      <protection/>
    </xf>
    <xf numFmtId="10" fontId="73" fillId="40" borderId="13" xfId="0" applyNumberFormat="1" applyFont="1" applyFill="1" applyBorder="1" applyAlignment="1" applyProtection="1">
      <alignment horizontal="center" wrapText="1"/>
      <protection/>
    </xf>
    <xf numFmtId="10" fontId="73" fillId="41" borderId="13" xfId="0" applyNumberFormat="1" applyFont="1" applyFill="1" applyBorder="1" applyAlignment="1" applyProtection="1">
      <alignment horizontal="center" wrapText="1"/>
      <protection/>
    </xf>
    <xf numFmtId="10" fontId="74" fillId="41" borderId="13" xfId="0" applyNumberFormat="1" applyFont="1" applyFill="1" applyBorder="1" applyAlignment="1" applyProtection="1">
      <alignment horizontal="center" wrapText="1"/>
      <protection/>
    </xf>
    <xf numFmtId="10" fontId="73" fillId="42" borderId="13" xfId="0" applyNumberFormat="1" applyFont="1" applyFill="1" applyBorder="1" applyAlignment="1" applyProtection="1">
      <alignment horizontal="center" wrapText="1"/>
      <protection/>
    </xf>
    <xf numFmtId="0" fontId="73" fillId="15" borderId="13" xfId="0" applyFont="1" applyFill="1" applyBorder="1" applyAlignment="1" applyProtection="1">
      <alignment horizontal="center" wrapText="1"/>
      <protection/>
    </xf>
    <xf numFmtId="9" fontId="8" fillId="36" borderId="13" xfId="0" applyNumberFormat="1" applyFont="1" applyFill="1" applyBorder="1" applyAlignment="1" applyProtection="1">
      <alignment horizontal="center" vertical="center" wrapText="1"/>
      <protection/>
    </xf>
    <xf numFmtId="0" fontId="8" fillId="25" borderId="10" xfId="58" applyFont="1" applyFill="1" applyBorder="1" applyAlignment="1">
      <alignment horizontal="center" vertical="center" wrapText="1"/>
      <protection/>
    </xf>
    <xf numFmtId="0" fontId="9" fillId="25" borderId="10" xfId="58" applyFont="1" applyFill="1" applyBorder="1" applyAlignment="1">
      <alignment horizontal="center" vertical="center" wrapText="1"/>
      <protection/>
    </xf>
    <xf numFmtId="9" fontId="13" fillId="0" borderId="10" xfId="58" applyNumberFormat="1" applyFont="1" applyFill="1" applyBorder="1" applyAlignment="1">
      <alignment horizontal="center" vertical="center" wrapText="1"/>
      <protection/>
    </xf>
    <xf numFmtId="0" fontId="7" fillId="25" borderId="10" xfId="58" applyFont="1" applyFill="1" applyBorder="1" applyAlignment="1">
      <alignment horizontal="justify" vertical="center" wrapText="1"/>
      <protection/>
    </xf>
    <xf numFmtId="180" fontId="13" fillId="0" borderId="10" xfId="58" applyNumberFormat="1" applyFont="1" applyFill="1" applyBorder="1" applyAlignment="1">
      <alignment horizontal="center" vertical="center" wrapText="1"/>
      <protection/>
    </xf>
    <xf numFmtId="0" fontId="7" fillId="25" borderId="10" xfId="58" applyFont="1" applyFill="1" applyBorder="1" applyAlignment="1">
      <alignment horizontal="center" vertical="center" wrapText="1"/>
      <protection/>
    </xf>
    <xf numFmtId="0" fontId="8" fillId="25" borderId="10" xfId="58" applyFont="1" applyFill="1" applyBorder="1" applyAlignment="1">
      <alignment horizontal="justify" vertical="center" wrapText="1"/>
      <protection/>
    </xf>
    <xf numFmtId="180" fontId="8" fillId="0" borderId="11" xfId="85" applyNumberFormat="1" applyFont="1" applyFill="1" applyBorder="1" applyAlignment="1">
      <alignment horizontal="center" vertical="center" wrapText="1"/>
    </xf>
    <xf numFmtId="180" fontId="8" fillId="0" borderId="12" xfId="85" applyNumberFormat="1" applyFont="1" applyFill="1" applyBorder="1" applyAlignment="1">
      <alignment horizontal="center" vertical="center" wrapText="1"/>
    </xf>
    <xf numFmtId="0" fontId="16" fillId="0" borderId="10" xfId="58" applyFont="1" applyBorder="1" applyAlignment="1">
      <alignment horizontal="center" vertical="center" textRotation="90" wrapText="1"/>
      <protection/>
    </xf>
    <xf numFmtId="0" fontId="8" fillId="25" borderId="10" xfId="0" applyFont="1" applyFill="1" applyBorder="1" applyAlignment="1">
      <alignment horizontal="left" vertical="center" wrapText="1"/>
    </xf>
    <xf numFmtId="0" fontId="8" fillId="25" borderId="10" xfId="0" applyNumberFormat="1" applyFont="1" applyFill="1" applyBorder="1" applyAlignment="1">
      <alignment horizontal="left" vertical="center" wrapText="1"/>
    </xf>
    <xf numFmtId="0" fontId="8" fillId="25" borderId="11" xfId="0" applyFont="1" applyFill="1" applyBorder="1" applyAlignment="1">
      <alignment horizontal="center" vertical="center" wrapText="1"/>
    </xf>
    <xf numFmtId="0" fontId="8" fillId="25" borderId="15" xfId="0" applyFont="1" applyFill="1" applyBorder="1" applyAlignment="1">
      <alignment horizontal="center" vertical="center" wrapText="1"/>
    </xf>
    <xf numFmtId="0" fontId="8" fillId="25" borderId="12" xfId="0" applyFont="1" applyFill="1" applyBorder="1" applyAlignment="1">
      <alignment horizontal="center" vertical="center" wrapText="1"/>
    </xf>
    <xf numFmtId="180" fontId="8" fillId="25" borderId="11" xfId="85" applyNumberFormat="1" applyFont="1" applyFill="1" applyBorder="1" applyAlignment="1">
      <alignment horizontal="center" vertical="center" wrapText="1"/>
    </xf>
    <xf numFmtId="180" fontId="8" fillId="25" borderId="12" xfId="85" applyNumberFormat="1" applyFont="1" applyFill="1" applyBorder="1" applyAlignment="1">
      <alignment horizontal="center" vertical="center" wrapText="1"/>
    </xf>
    <xf numFmtId="180" fontId="8" fillId="25" borderId="15" xfId="85" applyNumberFormat="1" applyFont="1" applyFill="1" applyBorder="1" applyAlignment="1">
      <alignment horizontal="center" vertical="center" wrapText="1"/>
    </xf>
    <xf numFmtId="180" fontId="8" fillId="25" borderId="11" xfId="0" applyNumberFormat="1" applyFont="1" applyFill="1" applyBorder="1" applyAlignment="1">
      <alignment horizontal="center" vertical="center" wrapText="1"/>
    </xf>
    <xf numFmtId="180" fontId="8" fillId="25" borderId="12" xfId="0" applyNumberFormat="1" applyFont="1" applyFill="1" applyBorder="1" applyAlignment="1">
      <alignment horizontal="center" vertical="center" wrapText="1"/>
    </xf>
    <xf numFmtId="0" fontId="72" fillId="25" borderId="10" xfId="0" applyFont="1" applyFill="1" applyBorder="1" applyAlignment="1">
      <alignment vertical="center" wrapText="1"/>
    </xf>
    <xf numFmtId="180" fontId="8" fillId="25" borderId="11" xfId="58" applyNumberFormat="1" applyFont="1" applyFill="1" applyBorder="1" applyAlignment="1">
      <alignment horizontal="center" vertical="center" wrapText="1"/>
      <protection/>
    </xf>
    <xf numFmtId="180" fontId="8" fillId="25" borderId="12" xfId="58" applyNumberFormat="1" applyFont="1" applyFill="1" applyBorder="1" applyAlignment="1">
      <alignment horizontal="center" vertical="center" wrapText="1"/>
      <protection/>
    </xf>
    <xf numFmtId="180" fontId="8" fillId="25" borderId="15" xfId="58" applyNumberFormat="1" applyFont="1" applyFill="1" applyBorder="1" applyAlignment="1">
      <alignment horizontal="center" vertical="center" wrapText="1"/>
      <protection/>
    </xf>
    <xf numFmtId="0" fontId="13" fillId="25" borderId="10" xfId="58" applyFont="1" applyFill="1" applyBorder="1" applyAlignment="1">
      <alignment horizontal="center" vertical="center" wrapText="1"/>
      <protection/>
    </xf>
    <xf numFmtId="9" fontId="9" fillId="0" borderId="11" xfId="58" applyNumberFormat="1" applyFont="1" applyFill="1" applyBorder="1" applyAlignment="1">
      <alignment horizontal="center" vertical="center" wrapText="1"/>
      <protection/>
    </xf>
    <xf numFmtId="9" fontId="9" fillId="0" borderId="15" xfId="58" applyNumberFormat="1" applyFont="1" applyFill="1" applyBorder="1" applyAlignment="1">
      <alignment horizontal="center" vertical="center" wrapText="1"/>
      <protection/>
    </xf>
    <xf numFmtId="9" fontId="9" fillId="0" borderId="12" xfId="58" applyNumberFormat="1" applyFont="1" applyFill="1" applyBorder="1" applyAlignment="1">
      <alignment horizontal="center" vertical="center" wrapText="1"/>
      <protection/>
    </xf>
    <xf numFmtId="0" fontId="8" fillId="25" borderId="11" xfId="58" applyFont="1" applyFill="1" applyBorder="1" applyAlignment="1">
      <alignment horizontal="center" vertical="center" wrapText="1"/>
      <protection/>
    </xf>
    <xf numFmtId="0" fontId="8" fillId="25" borderId="15" xfId="58" applyFont="1" applyFill="1" applyBorder="1" applyAlignment="1">
      <alignment horizontal="center" vertical="center" wrapText="1"/>
      <protection/>
    </xf>
    <xf numFmtId="0" fontId="8" fillId="25" borderId="12" xfId="58" applyFont="1" applyFill="1" applyBorder="1" applyAlignment="1">
      <alignment horizontal="center" vertical="center" wrapText="1"/>
      <protection/>
    </xf>
    <xf numFmtId="0" fontId="14" fillId="0" borderId="10" xfId="0" applyFont="1" applyBorder="1" applyAlignment="1">
      <alignment horizontal="center" vertical="center" wrapText="1"/>
    </xf>
    <xf numFmtId="0" fontId="13" fillId="0" borderId="10" xfId="58" applyFont="1" applyBorder="1" applyAlignment="1">
      <alignment horizontal="justify" vertical="center" wrapText="1"/>
      <protection/>
    </xf>
    <xf numFmtId="0" fontId="8" fillId="0" borderId="10" xfId="58" applyFont="1" applyBorder="1" applyAlignment="1">
      <alignment horizontal="center" vertical="center" wrapText="1"/>
      <protection/>
    </xf>
    <xf numFmtId="9" fontId="13" fillId="0" borderId="11" xfId="58" applyNumberFormat="1" applyFont="1" applyFill="1" applyBorder="1" applyAlignment="1">
      <alignment horizontal="center" vertical="center" wrapText="1"/>
      <protection/>
    </xf>
    <xf numFmtId="9" fontId="13" fillId="0" borderId="15" xfId="58" applyNumberFormat="1" applyFont="1" applyFill="1" applyBorder="1" applyAlignment="1">
      <alignment horizontal="center" vertical="center" wrapText="1"/>
      <protection/>
    </xf>
    <xf numFmtId="9" fontId="13" fillId="0" borderId="12" xfId="58" applyNumberFormat="1" applyFont="1" applyFill="1" applyBorder="1" applyAlignment="1">
      <alignment horizontal="center" vertical="center" wrapText="1"/>
      <protection/>
    </xf>
    <xf numFmtId="180" fontId="13" fillId="0" borderId="11" xfId="58" applyNumberFormat="1" applyFont="1" applyFill="1" applyBorder="1" applyAlignment="1">
      <alignment horizontal="center" vertical="center" wrapText="1"/>
      <protection/>
    </xf>
    <xf numFmtId="180" fontId="13" fillId="0" borderId="15" xfId="58" applyNumberFormat="1" applyFont="1" applyFill="1" applyBorder="1" applyAlignment="1">
      <alignment horizontal="center" vertical="center" wrapText="1"/>
      <protection/>
    </xf>
    <xf numFmtId="180" fontId="13" fillId="0" borderId="12" xfId="58" applyNumberFormat="1" applyFont="1" applyFill="1" applyBorder="1" applyAlignment="1">
      <alignment horizontal="center" vertical="center" wrapText="1"/>
      <protection/>
    </xf>
    <xf numFmtId="0" fontId="7" fillId="25" borderId="11" xfId="0" applyFont="1" applyFill="1" applyBorder="1" applyAlignment="1">
      <alignment horizontal="center" vertical="center" wrapText="1"/>
    </xf>
    <xf numFmtId="0" fontId="7" fillId="25" borderId="12" xfId="0" applyFont="1" applyFill="1" applyBorder="1" applyAlignment="1">
      <alignment horizontal="center" vertical="center" wrapText="1"/>
    </xf>
    <xf numFmtId="0" fontId="8" fillId="0" borderId="10" xfId="58" applyFont="1" applyFill="1" applyBorder="1" applyAlignment="1">
      <alignment horizontal="center" vertical="center" wrapText="1"/>
      <protection/>
    </xf>
    <xf numFmtId="0" fontId="73" fillId="42" borderId="16" xfId="0" applyFont="1" applyFill="1" applyBorder="1" applyAlignment="1" applyProtection="1">
      <alignment horizontal="center" wrapText="1"/>
      <protection/>
    </xf>
    <xf numFmtId="0" fontId="73" fillId="42" borderId="17" xfId="0" applyFont="1" applyFill="1" applyBorder="1" applyAlignment="1" applyProtection="1">
      <alignment horizontal="center" wrapText="1"/>
      <protection/>
    </xf>
    <xf numFmtId="0" fontId="73" fillId="42" borderId="18" xfId="0" applyFont="1" applyFill="1" applyBorder="1" applyAlignment="1" applyProtection="1">
      <alignment horizontal="center" wrapText="1"/>
      <protection/>
    </xf>
    <xf numFmtId="0" fontId="73" fillId="15" borderId="16" xfId="0" applyFont="1" applyFill="1" applyBorder="1" applyAlignment="1" applyProtection="1">
      <alignment horizontal="center" wrapText="1"/>
      <protection/>
    </xf>
    <xf numFmtId="0" fontId="73" fillId="15" borderId="17" xfId="0" applyFont="1" applyFill="1" applyBorder="1" applyAlignment="1" applyProtection="1">
      <alignment horizontal="center" wrapText="1"/>
      <protection/>
    </xf>
    <xf numFmtId="0" fontId="73" fillId="15" borderId="18" xfId="0" applyFont="1" applyFill="1" applyBorder="1" applyAlignment="1" applyProtection="1">
      <alignment horizontal="center" wrapText="1"/>
      <protection/>
    </xf>
    <xf numFmtId="0" fontId="9" fillId="0" borderId="16" xfId="62" applyFont="1" applyFill="1" applyBorder="1" applyAlignment="1" applyProtection="1">
      <alignment horizontal="center" vertical="center" wrapText="1"/>
      <protection/>
    </xf>
    <xf numFmtId="0" fontId="9" fillId="0" borderId="18" xfId="62" applyFont="1" applyFill="1" applyBorder="1" applyAlignment="1" applyProtection="1">
      <alignment horizontal="center" vertical="center" wrapText="1"/>
      <protection/>
    </xf>
    <xf numFmtId="0" fontId="7" fillId="0" borderId="13" xfId="62" applyFont="1" applyFill="1" applyBorder="1" applyAlignment="1" applyProtection="1">
      <alignment horizontal="center" vertical="center" wrapText="1"/>
      <protection/>
    </xf>
    <xf numFmtId="0" fontId="9" fillId="0" borderId="13" xfId="62" applyFont="1" applyFill="1" applyBorder="1" applyAlignment="1" applyProtection="1">
      <alignment horizontal="center" vertical="center" wrapText="1"/>
      <protection/>
    </xf>
    <xf numFmtId="0" fontId="7" fillId="0" borderId="13" xfId="62" applyFont="1" applyBorder="1" applyAlignment="1" applyProtection="1">
      <alignment horizontal="center" vertical="center" wrapText="1"/>
      <protection/>
    </xf>
    <xf numFmtId="0" fontId="7" fillId="0" borderId="13" xfId="62" applyFont="1" applyFill="1" applyBorder="1" applyAlignment="1" applyProtection="1">
      <alignment horizontal="center" vertical="center"/>
      <protection/>
    </xf>
    <xf numFmtId="9" fontId="72" fillId="37" borderId="13" xfId="0" applyNumberFormat="1" applyFont="1" applyFill="1" applyBorder="1" applyAlignment="1" applyProtection="1">
      <alignment horizontal="center" vertical="center" wrapText="1"/>
      <protection/>
    </xf>
    <xf numFmtId="0" fontId="20" fillId="8" borderId="13" xfId="0" applyFont="1" applyFill="1" applyBorder="1" applyAlignment="1" applyProtection="1">
      <alignment horizontal="center" vertical="center" wrapText="1"/>
      <protection/>
    </xf>
    <xf numFmtId="0" fontId="20" fillId="8" borderId="16" xfId="0" applyFont="1" applyFill="1" applyBorder="1" applyAlignment="1" applyProtection="1">
      <alignment horizontal="center" vertical="center" wrapText="1"/>
      <protection/>
    </xf>
    <xf numFmtId="0" fontId="20" fillId="8" borderId="17" xfId="0" applyFont="1" applyFill="1" applyBorder="1" applyAlignment="1" applyProtection="1">
      <alignment horizontal="center" vertical="center" wrapText="1"/>
      <protection/>
    </xf>
    <xf numFmtId="0" fontId="20" fillId="8" borderId="18" xfId="0" applyFont="1" applyFill="1" applyBorder="1" applyAlignment="1" applyProtection="1">
      <alignment horizontal="center" vertical="center" wrapText="1"/>
      <protection/>
    </xf>
    <xf numFmtId="0" fontId="21" fillId="43" borderId="13" xfId="62" applyFont="1" applyFill="1" applyBorder="1" applyAlignment="1" applyProtection="1">
      <alignment horizontal="center" vertical="center"/>
      <protection/>
    </xf>
    <xf numFmtId="0" fontId="9" fillId="0" borderId="19" xfId="62" applyFont="1" applyFill="1" applyBorder="1" applyAlignment="1" applyProtection="1">
      <alignment horizontal="center" vertical="center" wrapText="1"/>
      <protection/>
    </xf>
    <xf numFmtId="0" fontId="9" fillId="0" borderId="20" xfId="62" applyFont="1" applyFill="1" applyBorder="1" applyAlignment="1" applyProtection="1">
      <alignment horizontal="center" vertical="center" wrapText="1"/>
      <protection/>
    </xf>
    <xf numFmtId="0" fontId="20" fillId="8" borderId="13" xfId="0" applyFont="1" applyFill="1" applyBorder="1" applyAlignment="1" applyProtection="1">
      <alignment horizontal="center" vertical="center"/>
      <protection/>
    </xf>
    <xf numFmtId="0" fontId="73" fillId="36" borderId="20" xfId="0" applyFont="1" applyFill="1" applyBorder="1" applyAlignment="1" applyProtection="1">
      <alignment horizontal="center" wrapText="1"/>
      <protection/>
    </xf>
    <xf numFmtId="0" fontId="72" fillId="0" borderId="21" xfId="0" applyFont="1" applyFill="1" applyBorder="1" applyAlignment="1" applyProtection="1">
      <alignment horizontal="center" vertical="center" wrapText="1"/>
      <protection/>
    </xf>
    <xf numFmtId="0" fontId="72" fillId="0" borderId="22" xfId="0" applyFont="1" applyFill="1" applyBorder="1" applyAlignment="1" applyProtection="1">
      <alignment horizontal="center" vertical="center" wrapText="1"/>
      <protection/>
    </xf>
    <xf numFmtId="0" fontId="72" fillId="0" borderId="23" xfId="0" applyFont="1" applyFill="1" applyBorder="1" applyAlignment="1" applyProtection="1">
      <alignment horizontal="center" vertical="center" wrapText="1"/>
      <protection/>
    </xf>
    <xf numFmtId="0" fontId="72" fillId="0" borderId="13" xfId="0" applyFont="1" applyFill="1" applyBorder="1" applyAlignment="1" applyProtection="1">
      <alignment horizontal="center" vertical="center" wrapText="1"/>
      <protection/>
    </xf>
    <xf numFmtId="1" fontId="72" fillId="37" borderId="13" xfId="0" applyNumberFormat="1" applyFont="1" applyFill="1" applyBorder="1" applyAlignment="1" applyProtection="1">
      <alignment horizontal="center" vertical="center" wrapText="1"/>
      <protection/>
    </xf>
    <xf numFmtId="0" fontId="20" fillId="8" borderId="21" xfId="0" applyFont="1" applyFill="1" applyBorder="1" applyAlignment="1" applyProtection="1">
      <alignment horizontal="center" vertical="center" wrapText="1"/>
      <protection/>
    </xf>
    <xf numFmtId="0" fontId="20" fillId="8" borderId="23" xfId="0" applyFont="1" applyFill="1" applyBorder="1" applyAlignment="1" applyProtection="1">
      <alignment horizontal="center" vertical="center" wrapText="1"/>
      <protection/>
    </xf>
    <xf numFmtId="0" fontId="72" fillId="36" borderId="21" xfId="0" applyFont="1" applyFill="1" applyBorder="1" applyAlignment="1" applyProtection="1">
      <alignment horizontal="center" vertical="center" wrapText="1"/>
      <protection/>
    </xf>
    <xf numFmtId="0" fontId="72" fillId="36" borderId="23" xfId="0" applyFont="1" applyFill="1" applyBorder="1" applyAlignment="1" applyProtection="1">
      <alignment horizontal="center" vertical="center" wrapText="1"/>
      <protection/>
    </xf>
    <xf numFmtId="9" fontId="72" fillId="36" borderId="21" xfId="0" applyNumberFormat="1" applyFont="1" applyFill="1" applyBorder="1" applyAlignment="1" applyProtection="1">
      <alignment horizontal="center" vertical="center" wrapText="1"/>
      <protection/>
    </xf>
    <xf numFmtId="193" fontId="7" fillId="36" borderId="21" xfId="62" applyNumberFormat="1" applyFont="1" applyFill="1" applyBorder="1" applyAlignment="1" applyProtection="1">
      <alignment horizontal="center" vertical="center" wrapText="1"/>
      <protection/>
    </xf>
    <xf numFmtId="193" fontId="7" fillId="36" borderId="22" xfId="62" applyNumberFormat="1" applyFont="1" applyFill="1" applyBorder="1" applyAlignment="1" applyProtection="1">
      <alignment horizontal="center" vertical="center" wrapText="1"/>
      <protection/>
    </xf>
    <xf numFmtId="0" fontId="72" fillId="0" borderId="10" xfId="0" applyFont="1" applyFill="1" applyBorder="1" applyAlignment="1" applyProtection="1">
      <alignment horizontal="center" vertical="center" wrapText="1"/>
      <protection/>
    </xf>
    <xf numFmtId="0" fontId="72" fillId="0" borderId="14" xfId="0" applyFont="1" applyFill="1" applyBorder="1" applyAlignment="1" applyProtection="1">
      <alignment horizontal="center" vertical="center" wrapText="1"/>
      <protection/>
    </xf>
    <xf numFmtId="0" fontId="13" fillId="10" borderId="10" xfId="0" applyFont="1" applyFill="1" applyBorder="1" applyAlignment="1" applyProtection="1">
      <alignment horizontal="center" vertical="center"/>
      <protection/>
    </xf>
    <xf numFmtId="0" fontId="13" fillId="10" borderId="10" xfId="0" applyFont="1" applyFill="1" applyBorder="1" applyAlignment="1" applyProtection="1">
      <alignment horizontal="center" vertical="center" wrapText="1"/>
      <protection/>
    </xf>
    <xf numFmtId="0" fontId="9" fillId="10" borderId="10" xfId="62" applyFont="1" applyFill="1" applyBorder="1" applyAlignment="1" applyProtection="1">
      <alignment horizontal="center" vertical="center" wrapText="1"/>
      <protection/>
    </xf>
    <xf numFmtId="9" fontId="8" fillId="37" borderId="11" xfId="85" applyFont="1" applyFill="1" applyBorder="1" applyAlignment="1" applyProtection="1">
      <alignment horizontal="center" vertical="center" wrapText="1"/>
      <protection/>
    </xf>
    <xf numFmtId="9" fontId="8" fillId="37" borderId="15" xfId="85" applyFont="1" applyFill="1" applyBorder="1" applyAlignment="1" applyProtection="1">
      <alignment horizontal="center" vertical="center" wrapText="1"/>
      <protection/>
    </xf>
    <xf numFmtId="9" fontId="8" fillId="37" borderId="12" xfId="85" applyFont="1" applyFill="1" applyBorder="1" applyAlignment="1" applyProtection="1">
      <alignment horizontal="center" vertical="center" wrapText="1"/>
      <protection/>
    </xf>
    <xf numFmtId="0" fontId="20" fillId="10" borderId="21" xfId="0" applyFont="1" applyFill="1" applyBorder="1" applyAlignment="1" applyProtection="1">
      <alignment horizontal="center" vertical="center" wrapText="1"/>
      <protection/>
    </xf>
    <xf numFmtId="0" fontId="20" fillId="10" borderId="23" xfId="0" applyFont="1" applyFill="1" applyBorder="1" applyAlignment="1" applyProtection="1">
      <alignment horizontal="center" vertical="center" wrapText="1"/>
      <protection/>
    </xf>
    <xf numFmtId="0" fontId="11" fillId="10" borderId="10" xfId="0" applyFont="1" applyFill="1" applyBorder="1" applyAlignment="1" applyProtection="1">
      <alignment horizontal="center" vertical="center"/>
      <protection/>
    </xf>
    <xf numFmtId="0" fontId="10" fillId="10" borderId="10" xfId="62" applyFont="1" applyFill="1" applyBorder="1" applyAlignment="1" applyProtection="1">
      <alignment horizontal="center" vertical="center" wrapText="1"/>
      <protection/>
    </xf>
    <xf numFmtId="0" fontId="11" fillId="10" borderId="10" xfId="0"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7" fillId="0" borderId="15" xfId="0"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180" fontId="7" fillId="10" borderId="24" xfId="85" applyNumberFormat="1" applyFont="1" applyFill="1" applyBorder="1" applyAlignment="1" applyProtection="1">
      <alignment horizontal="center" vertical="center" wrapText="1"/>
      <protection/>
    </xf>
    <xf numFmtId="180" fontId="7" fillId="10" borderId="0" xfId="85" applyNumberFormat="1" applyFont="1" applyFill="1" applyBorder="1" applyAlignment="1" applyProtection="1">
      <alignment horizontal="center" vertical="center" wrapText="1"/>
      <protection/>
    </xf>
    <xf numFmtId="0" fontId="75" fillId="0" borderId="10" xfId="0" applyFont="1" applyBorder="1" applyAlignment="1" applyProtection="1">
      <alignment horizontal="center" vertical="center" wrapText="1"/>
      <protection/>
    </xf>
    <xf numFmtId="0" fontId="75" fillId="0" borderId="14" xfId="0" applyFont="1" applyBorder="1" applyAlignment="1" applyProtection="1">
      <alignment horizontal="center" vertical="center" wrapText="1"/>
      <protection/>
    </xf>
    <xf numFmtId="0" fontId="7" fillId="0" borderId="13" xfId="0" applyFont="1" applyFill="1" applyBorder="1" applyAlignment="1" applyProtection="1">
      <alignment horizontal="center" vertical="center" wrapText="1"/>
      <protection/>
    </xf>
    <xf numFmtId="0" fontId="72" fillId="0" borderId="10" xfId="0" applyFont="1" applyFill="1" applyBorder="1" applyAlignment="1" applyProtection="1">
      <alignment horizontal="justify" vertical="center" wrapText="1"/>
      <protection/>
    </xf>
    <xf numFmtId="0" fontId="72" fillId="0" borderId="14" xfId="0" applyFont="1" applyFill="1" applyBorder="1" applyAlignment="1" applyProtection="1">
      <alignment horizontal="justify" vertical="center" wrapText="1"/>
      <protection/>
    </xf>
    <xf numFmtId="0" fontId="7" fillId="37" borderId="11" xfId="0" applyFont="1" applyFill="1" applyBorder="1" applyAlignment="1" applyProtection="1">
      <alignment horizontal="center" vertical="center" wrapText="1"/>
      <protection/>
    </xf>
    <xf numFmtId="0" fontId="7" fillId="37" borderId="15" xfId="0" applyFont="1" applyFill="1" applyBorder="1" applyAlignment="1" applyProtection="1">
      <alignment horizontal="center" vertical="center" wrapText="1"/>
      <protection/>
    </xf>
    <xf numFmtId="0" fontId="7" fillId="37" borderId="12" xfId="0" applyFont="1" applyFill="1" applyBorder="1" applyAlignment="1" applyProtection="1">
      <alignment horizontal="center" vertical="center" wrapText="1"/>
      <protection/>
    </xf>
    <xf numFmtId="180" fontId="17" fillId="10" borderId="13" xfId="85" applyNumberFormat="1" applyFont="1" applyFill="1" applyBorder="1" applyAlignment="1" applyProtection="1">
      <alignment horizontal="center" vertical="center" wrapText="1"/>
      <protection/>
    </xf>
    <xf numFmtId="0" fontId="76" fillId="44" borderId="25" xfId="62" applyFont="1" applyFill="1" applyBorder="1" applyAlignment="1" applyProtection="1">
      <alignment horizontal="center" vertical="center"/>
      <protection/>
    </xf>
    <xf numFmtId="0" fontId="76" fillId="44" borderId="0" xfId="62" applyFont="1" applyFill="1" applyBorder="1" applyAlignment="1" applyProtection="1">
      <alignment horizontal="center" vertical="center"/>
      <protection/>
    </xf>
    <xf numFmtId="9" fontId="7" fillId="37" borderId="11" xfId="0" applyNumberFormat="1" applyFont="1" applyFill="1" applyBorder="1" applyAlignment="1" applyProtection="1">
      <alignment horizontal="center" vertical="center"/>
      <protection/>
    </xf>
    <xf numFmtId="9" fontId="7" fillId="37" borderId="15" xfId="0" applyNumberFormat="1" applyFont="1" applyFill="1" applyBorder="1" applyAlignment="1" applyProtection="1">
      <alignment horizontal="center" vertical="center"/>
      <protection/>
    </xf>
    <xf numFmtId="9" fontId="7" fillId="37" borderId="12" xfId="0" applyNumberFormat="1" applyFont="1" applyFill="1" applyBorder="1" applyAlignment="1" applyProtection="1">
      <alignment horizontal="center" vertical="center"/>
      <protection/>
    </xf>
    <xf numFmtId="0" fontId="73" fillId="40" borderId="16" xfId="0" applyFont="1" applyFill="1" applyBorder="1" applyAlignment="1" applyProtection="1">
      <alignment horizontal="center" wrapText="1"/>
      <protection/>
    </xf>
    <xf numFmtId="0" fontId="73" fillId="40" borderId="17" xfId="0" applyFont="1" applyFill="1" applyBorder="1" applyAlignment="1" applyProtection="1">
      <alignment horizontal="center" wrapText="1"/>
      <protection/>
    </xf>
    <xf numFmtId="0" fontId="73" fillId="40" borderId="18" xfId="0" applyFont="1" applyFill="1" applyBorder="1" applyAlignment="1" applyProtection="1">
      <alignment horizontal="center" wrapText="1"/>
      <protection/>
    </xf>
    <xf numFmtId="0" fontId="30" fillId="0" borderId="26" xfId="62" applyFont="1" applyFill="1" applyBorder="1" applyAlignment="1" applyProtection="1">
      <alignment horizontal="center" vertical="center" wrapText="1"/>
      <protection/>
    </xf>
    <xf numFmtId="0" fontId="30" fillId="0" borderId="0" xfId="62" applyFont="1" applyFill="1" applyBorder="1" applyAlignment="1" applyProtection="1">
      <alignment horizontal="center" vertical="center" wrapText="1"/>
      <protection/>
    </xf>
    <xf numFmtId="0" fontId="77" fillId="45" borderId="26" xfId="62" applyFont="1" applyFill="1" applyBorder="1" applyAlignment="1" applyProtection="1">
      <alignment horizontal="center" vertical="center" wrapText="1"/>
      <protection/>
    </xf>
    <xf numFmtId="0" fontId="77" fillId="45" borderId="0" xfId="62" applyFont="1" applyFill="1" applyBorder="1" applyAlignment="1" applyProtection="1">
      <alignment horizontal="center" vertical="center" wrapText="1"/>
      <protection/>
    </xf>
    <xf numFmtId="0" fontId="76" fillId="44" borderId="10" xfId="62" applyFont="1" applyFill="1" applyBorder="1" applyAlignment="1" applyProtection="1">
      <alignment horizontal="center" vertical="center"/>
      <protection/>
    </xf>
    <xf numFmtId="0" fontId="19" fillId="8" borderId="13" xfId="62" applyFont="1" applyFill="1" applyBorder="1" applyAlignment="1" applyProtection="1">
      <alignment horizontal="center" vertical="center" wrapText="1"/>
      <protection/>
    </xf>
    <xf numFmtId="0" fontId="72" fillId="37" borderId="21" xfId="0" applyFont="1" applyFill="1" applyBorder="1" applyAlignment="1" applyProtection="1">
      <alignment horizontal="center" vertical="center" wrapText="1"/>
      <protection/>
    </xf>
    <xf numFmtId="0" fontId="72" fillId="37" borderId="22" xfId="0" applyFont="1" applyFill="1" applyBorder="1" applyAlignment="1" applyProtection="1">
      <alignment horizontal="center" vertical="center" wrapText="1"/>
      <protection/>
    </xf>
    <xf numFmtId="0" fontId="73" fillId="38" borderId="16" xfId="0" applyFont="1" applyFill="1" applyBorder="1" applyAlignment="1" applyProtection="1">
      <alignment horizontal="center" wrapText="1"/>
      <protection/>
    </xf>
    <xf numFmtId="0" fontId="73" fillId="38" borderId="17" xfId="0" applyFont="1" applyFill="1" applyBorder="1" applyAlignment="1" applyProtection="1">
      <alignment horizontal="center" wrapText="1"/>
      <protection/>
    </xf>
    <xf numFmtId="0" fontId="73" fillId="38" borderId="18" xfId="0" applyFont="1" applyFill="1" applyBorder="1" applyAlignment="1" applyProtection="1">
      <alignment horizontal="center" wrapText="1"/>
      <protection/>
    </xf>
    <xf numFmtId="0" fontId="73" fillId="41" borderId="16" xfId="0" applyFont="1" applyFill="1" applyBorder="1" applyAlignment="1" applyProtection="1">
      <alignment horizontal="center" wrapText="1"/>
      <protection/>
    </xf>
    <xf numFmtId="0" fontId="73" fillId="41" borderId="17" xfId="0" applyFont="1" applyFill="1" applyBorder="1" applyAlignment="1" applyProtection="1">
      <alignment horizontal="center" wrapText="1"/>
      <protection/>
    </xf>
    <xf numFmtId="0" fontId="73" fillId="41" borderId="18" xfId="0" applyFont="1" applyFill="1" applyBorder="1" applyAlignment="1" applyProtection="1">
      <alignment horizontal="center" wrapText="1"/>
      <protection/>
    </xf>
    <xf numFmtId="0" fontId="73" fillId="39" borderId="16" xfId="0" applyFont="1" applyFill="1" applyBorder="1" applyAlignment="1" applyProtection="1">
      <alignment horizontal="center" wrapText="1"/>
      <protection/>
    </xf>
    <xf numFmtId="0" fontId="73" fillId="39" borderId="17" xfId="0" applyFont="1" applyFill="1" applyBorder="1" applyAlignment="1" applyProtection="1">
      <alignment horizontal="center" wrapText="1"/>
      <protection/>
    </xf>
    <xf numFmtId="0" fontId="73" fillId="39" borderId="18" xfId="0" applyFont="1" applyFill="1" applyBorder="1" applyAlignment="1" applyProtection="1">
      <alignment horizontal="center" wrapText="1"/>
      <protection/>
    </xf>
    <xf numFmtId="0" fontId="13" fillId="10" borderId="11" xfId="0" applyFont="1" applyFill="1" applyBorder="1" applyAlignment="1" applyProtection="1">
      <alignment horizontal="center" vertical="center" wrapText="1"/>
      <protection/>
    </xf>
    <xf numFmtId="0" fontId="13" fillId="10" borderId="12" xfId="0" applyFont="1" applyFill="1" applyBorder="1" applyAlignment="1" applyProtection="1">
      <alignment horizontal="center" vertical="center" wrapText="1"/>
      <protection/>
    </xf>
    <xf numFmtId="0" fontId="72" fillId="0" borderId="10" xfId="0" applyFont="1" applyBorder="1" applyAlignment="1" applyProtection="1">
      <alignment horizontal="center" vertical="center" wrapText="1"/>
      <protection/>
    </xf>
    <xf numFmtId="0" fontId="72" fillId="0" borderId="14" xfId="0" applyFont="1" applyBorder="1" applyAlignment="1" applyProtection="1">
      <alignment horizontal="center" vertical="center" wrapText="1"/>
      <protection/>
    </xf>
    <xf numFmtId="0" fontId="15" fillId="33" borderId="27" xfId="62" applyFont="1" applyFill="1" applyBorder="1" applyAlignment="1">
      <alignment horizontal="center" vertical="center" wrapText="1"/>
      <protection/>
    </xf>
    <xf numFmtId="0" fontId="15" fillId="33" borderId="28" xfId="62" applyFont="1" applyFill="1" applyBorder="1" applyAlignment="1">
      <alignment horizontal="center" vertical="center" wrapText="1"/>
      <protection/>
    </xf>
    <xf numFmtId="0" fontId="15" fillId="34" borderId="29" xfId="62" applyFont="1" applyFill="1" applyBorder="1" applyAlignment="1">
      <alignment horizontal="center" vertical="center" wrapText="1"/>
      <protection/>
    </xf>
    <xf numFmtId="0" fontId="15" fillId="34" borderId="30" xfId="62" applyFont="1" applyFill="1" applyBorder="1" applyAlignment="1">
      <alignment horizontal="center" vertical="center" wrapText="1"/>
      <protection/>
    </xf>
    <xf numFmtId="0" fontId="72" fillId="0" borderId="20" xfId="0" applyFont="1" applyBorder="1" applyAlignment="1" applyProtection="1">
      <alignment horizontal="center" vertical="center" wrapText="1"/>
      <protection/>
    </xf>
    <xf numFmtId="0" fontId="7" fillId="0" borderId="13" xfId="67" applyFont="1" applyBorder="1" applyAlignment="1" applyProtection="1">
      <alignment horizontal="center" vertical="center" wrapText="1"/>
      <protection/>
    </xf>
    <xf numFmtId="0" fontId="7" fillId="0" borderId="13" xfId="67" applyFont="1" applyFill="1" applyBorder="1" applyAlignment="1" applyProtection="1">
      <alignment horizontal="center" vertical="center"/>
      <protection/>
    </xf>
    <xf numFmtId="0" fontId="9" fillId="0" borderId="13" xfId="69" applyFont="1" applyFill="1" applyBorder="1" applyAlignment="1" applyProtection="1">
      <alignment horizontal="center" vertical="center" wrapText="1"/>
      <protection/>
    </xf>
    <xf numFmtId="0" fontId="71" fillId="0" borderId="13" xfId="62" applyFont="1" applyBorder="1" applyAlignment="1" applyProtection="1">
      <alignment horizontal="center" wrapText="1"/>
      <protection/>
    </xf>
    <xf numFmtId="0" fontId="18" fillId="46" borderId="13" xfId="69" applyFont="1" applyFill="1" applyBorder="1" applyAlignment="1" applyProtection="1">
      <alignment horizontal="center" vertical="center"/>
      <protection/>
    </xf>
    <xf numFmtId="0" fontId="49" fillId="0" borderId="13" xfId="0" applyFont="1" applyBorder="1" applyAlignment="1" applyProtection="1">
      <alignment/>
      <protection/>
    </xf>
    <xf numFmtId="0" fontId="7" fillId="0" borderId="13" xfId="69" applyFont="1" applyFill="1" applyBorder="1" applyAlignment="1" applyProtection="1">
      <alignment horizontal="center" vertical="center" wrapText="1"/>
      <protection/>
    </xf>
    <xf numFmtId="182" fontId="78" fillId="4" borderId="13" xfId="0" applyNumberFormat="1" applyFont="1" applyFill="1" applyBorder="1" applyAlignment="1" applyProtection="1">
      <alignment horizontal="center" vertical="center" wrapText="1"/>
      <protection/>
    </xf>
    <xf numFmtId="0" fontId="18" fillId="46" borderId="13" xfId="69" applyFont="1" applyFill="1" applyBorder="1" applyAlignment="1" applyProtection="1">
      <alignment horizontal="center" vertical="center" wrapText="1"/>
      <protection/>
    </xf>
    <xf numFmtId="0" fontId="9" fillId="0" borderId="26" xfId="69" applyFont="1" applyFill="1" applyBorder="1" applyAlignment="1" applyProtection="1">
      <alignment horizontal="center" vertical="center" wrapText="1"/>
      <protection/>
    </xf>
    <xf numFmtId="0" fontId="9" fillId="0" borderId="0" xfId="69" applyFont="1" applyFill="1" applyBorder="1" applyAlignment="1" applyProtection="1">
      <alignment horizontal="center" vertical="center" wrapText="1"/>
      <protection/>
    </xf>
    <xf numFmtId="0" fontId="20" fillId="4" borderId="13" xfId="0" applyFont="1" applyFill="1" applyBorder="1" applyAlignment="1" applyProtection="1">
      <alignment horizontal="center" vertical="center" wrapText="1"/>
      <protection/>
    </xf>
    <xf numFmtId="0" fontId="6" fillId="0" borderId="13" xfId="62" applyFont="1" applyFill="1" applyBorder="1" applyAlignment="1" applyProtection="1">
      <alignment horizontal="center" vertical="center" wrapText="1"/>
      <protection/>
    </xf>
    <xf numFmtId="0" fontId="30" fillId="0" borderId="0" xfId="69" applyFont="1" applyFill="1" applyBorder="1" applyAlignment="1" applyProtection="1">
      <alignment horizontal="center" vertical="center" wrapText="1"/>
      <protection/>
    </xf>
    <xf numFmtId="182" fontId="19" fillId="4" borderId="13" xfId="69" applyNumberFormat="1" applyFont="1" applyFill="1" applyBorder="1" applyAlignment="1" applyProtection="1">
      <alignment horizontal="center" vertical="center" wrapText="1"/>
      <protection/>
    </xf>
    <xf numFmtId="0" fontId="0" fillId="0" borderId="13" xfId="0" applyBorder="1" applyAlignment="1" applyProtection="1">
      <alignment/>
      <protection/>
    </xf>
    <xf numFmtId="182" fontId="78" fillId="4" borderId="13" xfId="0" applyNumberFormat="1" applyFont="1" applyFill="1" applyBorder="1" applyAlignment="1" applyProtection="1">
      <alignment horizontal="center" vertical="center"/>
      <protection/>
    </xf>
    <xf numFmtId="0" fontId="7" fillId="36" borderId="13" xfId="0" applyFont="1" applyFill="1" applyBorder="1" applyAlignment="1" applyProtection="1">
      <alignment horizontal="center" vertical="center" wrapText="1"/>
      <protection/>
    </xf>
    <xf numFmtId="14" fontId="72" fillId="4" borderId="13" xfId="0" applyNumberFormat="1" applyFont="1" applyFill="1" applyBorder="1" applyAlignment="1" applyProtection="1">
      <alignment horizontal="center" vertical="center"/>
      <protection/>
    </xf>
    <xf numFmtId="0" fontId="72" fillId="0" borderId="13" xfId="0" applyFont="1" applyBorder="1" applyAlignment="1" applyProtection="1">
      <alignment horizontal="center" vertical="center" wrapText="1"/>
      <protection/>
    </xf>
    <xf numFmtId="0" fontId="74" fillId="41" borderId="16" xfId="0" applyFont="1" applyFill="1" applyBorder="1" applyAlignment="1" applyProtection="1">
      <alignment horizontal="center" wrapText="1"/>
      <protection/>
    </xf>
    <xf numFmtId="0" fontId="74" fillId="41" borderId="17" xfId="0" applyFont="1" applyFill="1" applyBorder="1" applyAlignment="1" applyProtection="1">
      <alignment horizontal="center" wrapText="1"/>
      <protection/>
    </xf>
    <xf numFmtId="0" fontId="74" fillId="41" borderId="18" xfId="0" applyFont="1" applyFill="1" applyBorder="1" applyAlignment="1" applyProtection="1">
      <alignment horizontal="center" wrapText="1"/>
      <protection/>
    </xf>
    <xf numFmtId="0" fontId="74" fillId="39" borderId="16" xfId="0" applyFont="1" applyFill="1" applyBorder="1" applyAlignment="1" applyProtection="1">
      <alignment horizontal="center" wrapText="1"/>
      <protection/>
    </xf>
    <xf numFmtId="0" fontId="74" fillId="39" borderId="17" xfId="0" applyFont="1" applyFill="1" applyBorder="1" applyAlignment="1" applyProtection="1">
      <alignment horizontal="center" wrapText="1"/>
      <protection/>
    </xf>
    <xf numFmtId="0" fontId="74" fillId="39" borderId="18" xfId="0" applyFont="1" applyFill="1" applyBorder="1" applyAlignment="1" applyProtection="1">
      <alignment horizontal="center" wrapText="1"/>
      <protection/>
    </xf>
    <xf numFmtId="0" fontId="7" fillId="36" borderId="13" xfId="69" applyFont="1" applyFill="1" applyBorder="1" applyAlignment="1" applyProtection="1">
      <alignment horizontal="center" vertical="center" wrapText="1"/>
      <protection/>
    </xf>
    <xf numFmtId="0" fontId="8" fillId="36" borderId="13" xfId="68" applyFont="1" applyFill="1" applyBorder="1" applyAlignment="1" applyProtection="1">
      <alignment horizontal="center" vertical="center" wrapText="1"/>
      <protection/>
    </xf>
  </cellXfs>
  <cellStyles count="10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2" xfId="50"/>
    <cellStyle name="Millares 3" xfId="51"/>
    <cellStyle name="Millares 6" xfId="52"/>
    <cellStyle name="Currency" xfId="53"/>
    <cellStyle name="Currency [0]" xfId="54"/>
    <cellStyle name="Moneda 2" xfId="55"/>
    <cellStyle name="Moneda 2 2" xfId="56"/>
    <cellStyle name="Neutral" xfId="57"/>
    <cellStyle name="Normal 10" xfId="58"/>
    <cellStyle name="Normal 10 2" xfId="59"/>
    <cellStyle name="Normal 12" xfId="60"/>
    <cellStyle name="Normal 14" xfId="61"/>
    <cellStyle name="Normal 2" xfId="62"/>
    <cellStyle name="Normal 2 10" xfId="63"/>
    <cellStyle name="Normal 2 11" xfId="64"/>
    <cellStyle name="Normal 2 12" xfId="65"/>
    <cellStyle name="Normal 2 13" xfId="66"/>
    <cellStyle name="Normal 2 14" xfId="67"/>
    <cellStyle name="Normal 2 15" xfId="68"/>
    <cellStyle name="Normal 2 2" xfId="69"/>
    <cellStyle name="Normal 2 2 2" xfId="70"/>
    <cellStyle name="Normal 2 3" xfId="71"/>
    <cellStyle name="Normal 2 4" xfId="72"/>
    <cellStyle name="Normal 2 5" xfId="73"/>
    <cellStyle name="Normal 2 6" xfId="74"/>
    <cellStyle name="Normal 2 7" xfId="75"/>
    <cellStyle name="Normal 2 8" xfId="76"/>
    <cellStyle name="Normal 2 9" xfId="77"/>
    <cellStyle name="Normal 3" xfId="78"/>
    <cellStyle name="Normal 4" xfId="79"/>
    <cellStyle name="Normal 6" xfId="80"/>
    <cellStyle name="Normal 6 2" xfId="81"/>
    <cellStyle name="Normal 7" xfId="82"/>
    <cellStyle name="Normal 7 2" xfId="83"/>
    <cellStyle name="Notas" xfId="84"/>
    <cellStyle name="Percent" xfId="85"/>
    <cellStyle name="Porcentual 2" xfId="86"/>
    <cellStyle name="Porcentual 2 10" xfId="87"/>
    <cellStyle name="Porcentual 2 10 2" xfId="88"/>
    <cellStyle name="Porcentual 2 2" xfId="89"/>
    <cellStyle name="Porcentual 2 2 2" xfId="90"/>
    <cellStyle name="Porcentual 2 2 3" xfId="91"/>
    <cellStyle name="Porcentual 2 2 4" xfId="92"/>
    <cellStyle name="Porcentual 2 2 5" xfId="93"/>
    <cellStyle name="Porcentual 2 2 6" xfId="94"/>
    <cellStyle name="Porcentual 2 2 7" xfId="95"/>
    <cellStyle name="Porcentual 2 2 8" xfId="96"/>
    <cellStyle name="Porcentual 2 2 9" xfId="97"/>
    <cellStyle name="Porcentual 2 3" xfId="98"/>
    <cellStyle name="Porcentual 2 3 2" xfId="99"/>
    <cellStyle name="Porcentual 2 3 2 2" xfId="100"/>
    <cellStyle name="Porcentual 2 3 3" xfId="101"/>
    <cellStyle name="Porcentual 2 4" xfId="102"/>
    <cellStyle name="Porcentual 2 4 2" xfId="103"/>
    <cellStyle name="Porcentual 2 5" xfId="104"/>
    <cellStyle name="Porcentual 2 5 2" xfId="105"/>
    <cellStyle name="Porcentual 2 6" xfId="106"/>
    <cellStyle name="Porcentual 2 6 2" xfId="107"/>
    <cellStyle name="Porcentual 2 7" xfId="108"/>
    <cellStyle name="Porcentual 2 7 2" xfId="109"/>
    <cellStyle name="Porcentual 2 8" xfId="110"/>
    <cellStyle name="Porcentual 2 8 2" xfId="111"/>
    <cellStyle name="Porcentual 2 9" xfId="112"/>
    <cellStyle name="Porcentual 2 9 2" xfId="113"/>
    <cellStyle name="Porcentual 3" xfId="114"/>
    <cellStyle name="Salida" xfId="115"/>
    <cellStyle name="Texto de advertencia" xfId="116"/>
    <cellStyle name="Texto explicativo" xfId="117"/>
    <cellStyle name="Título" xfId="118"/>
    <cellStyle name="Título 1" xfId="119"/>
    <cellStyle name="Título 2" xfId="120"/>
    <cellStyle name="Título 3" xfId="121"/>
    <cellStyle name="Total" xfId="1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39"/>
  <sheetViews>
    <sheetView zoomScale="90" zoomScaleNormal="90" zoomScalePageLayoutView="0" workbookViewId="0" topLeftCell="A1">
      <selection activeCell="C11" sqref="C11:C37"/>
    </sheetView>
  </sheetViews>
  <sheetFormatPr defaultColWidth="11.421875" defaultRowHeight="15"/>
  <cols>
    <col min="1" max="1" width="12.7109375" style="0" customWidth="1"/>
    <col min="2" max="2" width="9.00390625" style="0" customWidth="1"/>
    <col min="3" max="3" width="19.28125" style="0" customWidth="1"/>
    <col min="4" max="4" width="19.00390625" style="0" customWidth="1"/>
    <col min="5" max="5" width="10.140625" style="0" customWidth="1"/>
    <col min="6" max="6" width="18.421875" style="0" customWidth="1"/>
    <col min="7" max="7" width="18.140625" style="0" customWidth="1"/>
    <col min="8" max="8" width="10.421875" style="0" customWidth="1"/>
    <col min="9" max="9" width="18.140625" style="0" customWidth="1"/>
    <col min="10" max="10" width="20.8515625" style="0" customWidth="1"/>
    <col min="11" max="11" width="14.28125" style="1" customWidth="1"/>
    <col min="12" max="12" width="22.140625" style="0" customWidth="1"/>
    <col min="13" max="13" width="15.140625" style="0" customWidth="1"/>
    <col min="14" max="14" width="10.57421875" style="2" customWidth="1"/>
    <col min="15" max="15" width="15.57421875" style="2" customWidth="1"/>
    <col min="16" max="16" width="20.28125" style="0" customWidth="1"/>
  </cols>
  <sheetData>
    <row r="1" spans="1:16" ht="15" customHeight="1">
      <c r="A1" s="155" t="s">
        <v>70</v>
      </c>
      <c r="B1" s="155"/>
      <c r="C1" s="155"/>
      <c r="D1" s="155"/>
      <c r="E1" s="155"/>
      <c r="F1" s="155"/>
      <c r="G1" s="155"/>
      <c r="H1" s="155"/>
      <c r="I1" s="155"/>
      <c r="J1" s="155"/>
      <c r="K1" s="155"/>
      <c r="L1" s="155"/>
      <c r="M1" s="155"/>
      <c r="N1" s="155"/>
      <c r="O1" s="155"/>
      <c r="P1" s="155"/>
    </row>
    <row r="2" spans="1:16" ht="14.25">
      <c r="A2" s="155"/>
      <c r="B2" s="155"/>
      <c r="C2" s="155"/>
      <c r="D2" s="155"/>
      <c r="E2" s="155"/>
      <c r="F2" s="155"/>
      <c r="G2" s="155"/>
      <c r="H2" s="155"/>
      <c r="I2" s="155"/>
      <c r="J2" s="155"/>
      <c r="K2" s="155"/>
      <c r="L2" s="155"/>
      <c r="M2" s="155"/>
      <c r="N2" s="155"/>
      <c r="O2" s="155"/>
      <c r="P2" s="155"/>
    </row>
    <row r="3" spans="1:16" ht="14.25">
      <c r="A3" s="155"/>
      <c r="B3" s="155"/>
      <c r="C3" s="155"/>
      <c r="D3" s="155"/>
      <c r="E3" s="155"/>
      <c r="F3" s="155"/>
      <c r="G3" s="155"/>
      <c r="H3" s="155"/>
      <c r="I3" s="155"/>
      <c r="J3" s="155"/>
      <c r="K3" s="155"/>
      <c r="L3" s="155"/>
      <c r="M3" s="155"/>
      <c r="N3" s="155"/>
      <c r="O3" s="155"/>
      <c r="P3" s="155"/>
    </row>
    <row r="4" spans="1:16" ht="14.25">
      <c r="A4" s="155"/>
      <c r="B4" s="155"/>
      <c r="C4" s="155"/>
      <c r="D4" s="155"/>
      <c r="E4" s="155"/>
      <c r="F4" s="155"/>
      <c r="G4" s="155"/>
      <c r="H4" s="155"/>
      <c r="I4" s="155"/>
      <c r="J4" s="155"/>
      <c r="K4" s="155"/>
      <c r="L4" s="155"/>
      <c r="M4" s="155"/>
      <c r="N4" s="155"/>
      <c r="O4" s="155"/>
      <c r="P4" s="155"/>
    </row>
    <row r="5" spans="1:16" ht="14.25">
      <c r="A5" s="155"/>
      <c r="B5" s="155"/>
      <c r="C5" s="155"/>
      <c r="D5" s="155"/>
      <c r="E5" s="155"/>
      <c r="F5" s="155"/>
      <c r="G5" s="155"/>
      <c r="H5" s="155"/>
      <c r="I5" s="155"/>
      <c r="J5" s="155"/>
      <c r="K5" s="155"/>
      <c r="L5" s="155"/>
      <c r="M5" s="155"/>
      <c r="N5" s="155"/>
      <c r="O5" s="155"/>
      <c r="P5" s="155"/>
    </row>
    <row r="6" spans="1:16" ht="30" customHeight="1">
      <c r="A6" s="156" t="s">
        <v>0</v>
      </c>
      <c r="B6" s="156"/>
      <c r="C6" s="156"/>
      <c r="D6" s="156"/>
      <c r="E6" s="157" t="s">
        <v>1</v>
      </c>
      <c r="F6" s="157"/>
      <c r="G6" s="157"/>
      <c r="H6" s="157"/>
      <c r="I6" s="18"/>
      <c r="J6" s="156" t="s">
        <v>2</v>
      </c>
      <c r="K6" s="28"/>
      <c r="L6" s="157" t="s">
        <v>71</v>
      </c>
      <c r="M6" s="157"/>
      <c r="N6" s="157"/>
      <c r="O6" s="157"/>
      <c r="P6" s="157"/>
    </row>
    <row r="7" spans="1:16" ht="15" customHeight="1">
      <c r="A7" s="156" t="s">
        <v>3</v>
      </c>
      <c r="B7" s="156"/>
      <c r="C7" s="156"/>
      <c r="D7" s="156"/>
      <c r="E7" s="157" t="s">
        <v>4</v>
      </c>
      <c r="F7" s="157"/>
      <c r="G7" s="157"/>
      <c r="H7" s="157"/>
      <c r="I7" s="18"/>
      <c r="J7" s="156"/>
      <c r="K7" s="28"/>
      <c r="L7" s="157"/>
      <c r="M7" s="157"/>
      <c r="N7" s="157"/>
      <c r="O7" s="157"/>
      <c r="P7" s="157"/>
    </row>
    <row r="8" spans="1:16" ht="28.5" customHeight="1">
      <c r="A8" s="156" t="s">
        <v>6</v>
      </c>
      <c r="B8" s="156"/>
      <c r="C8" s="156"/>
      <c r="D8" s="156"/>
      <c r="E8" s="157" t="s">
        <v>7</v>
      </c>
      <c r="F8" s="157"/>
      <c r="G8" s="157"/>
      <c r="H8" s="157"/>
      <c r="I8" s="18"/>
      <c r="J8" s="19" t="s">
        <v>8</v>
      </c>
      <c r="K8" s="28"/>
      <c r="L8" s="166" t="s">
        <v>9</v>
      </c>
      <c r="M8" s="166"/>
      <c r="N8" s="166"/>
      <c r="O8" s="166"/>
      <c r="P8" s="166"/>
    </row>
    <row r="9" spans="1:16" ht="66" customHeight="1">
      <c r="A9" s="156" t="s">
        <v>72</v>
      </c>
      <c r="B9" s="156"/>
      <c r="C9" s="156"/>
      <c r="D9" s="156"/>
      <c r="E9" s="156"/>
      <c r="F9" s="156"/>
      <c r="G9" s="156"/>
      <c r="H9" s="156"/>
      <c r="I9" s="156"/>
      <c r="J9" s="156"/>
      <c r="K9" s="156"/>
      <c r="L9" s="156"/>
      <c r="M9" s="156"/>
      <c r="N9" s="156"/>
      <c r="O9" s="156"/>
      <c r="P9" s="156"/>
    </row>
    <row r="10" spans="1:16" ht="39" customHeight="1">
      <c r="A10" s="20" t="s">
        <v>73</v>
      </c>
      <c r="B10" s="20" t="s">
        <v>74</v>
      </c>
      <c r="C10" s="20" t="s">
        <v>85</v>
      </c>
      <c r="D10" s="20" t="s">
        <v>75</v>
      </c>
      <c r="E10" s="20" t="s">
        <v>74</v>
      </c>
      <c r="F10" s="20" t="s">
        <v>85</v>
      </c>
      <c r="G10" s="20" t="s">
        <v>76</v>
      </c>
      <c r="H10" s="20" t="s">
        <v>74</v>
      </c>
      <c r="I10" s="20" t="s">
        <v>85</v>
      </c>
      <c r="J10" s="20" t="s">
        <v>77</v>
      </c>
      <c r="K10" s="29" t="s">
        <v>74</v>
      </c>
      <c r="L10" s="20" t="s">
        <v>78</v>
      </c>
      <c r="M10" s="20" t="s">
        <v>79</v>
      </c>
      <c r="N10" s="20" t="s">
        <v>74</v>
      </c>
      <c r="O10" s="20" t="s">
        <v>85</v>
      </c>
      <c r="P10" s="20" t="s">
        <v>80</v>
      </c>
    </row>
    <row r="11" spans="1:16" ht="96.75" customHeight="1">
      <c r="A11" s="133" t="s">
        <v>71</v>
      </c>
      <c r="B11" s="126">
        <v>0.2</v>
      </c>
      <c r="C11" s="126" t="e">
        <f>SUM(F11:F37)</f>
        <v>#REF!</v>
      </c>
      <c r="D11" s="125" t="s">
        <v>5</v>
      </c>
      <c r="E11" s="126">
        <v>0.11</v>
      </c>
      <c r="F11" s="126" t="e">
        <f>SUM(I11:I28)</f>
        <v>#REF!</v>
      </c>
      <c r="G11" s="127" t="s">
        <v>86</v>
      </c>
      <c r="H11" s="158">
        <v>0.07</v>
      </c>
      <c r="I11" s="128" t="e">
        <f>O11+O12+O13+O14</f>
        <v>#REF!</v>
      </c>
      <c r="J11" s="130" t="s">
        <v>26</v>
      </c>
      <c r="K11" s="145">
        <v>0.02</v>
      </c>
      <c r="L11" s="10" t="s">
        <v>27</v>
      </c>
      <c r="M11" s="124" t="s">
        <v>30</v>
      </c>
      <c r="N11" s="7">
        <f>K11/4</f>
        <v>0.005</v>
      </c>
      <c r="O11" s="7" t="e">
        <f>#REF!</f>
        <v>#REF!</v>
      </c>
      <c r="P11" s="9" t="s">
        <v>31</v>
      </c>
    </row>
    <row r="12" spans="1:20" ht="73.5" customHeight="1">
      <c r="A12" s="133"/>
      <c r="B12" s="126"/>
      <c r="C12" s="126"/>
      <c r="D12" s="125"/>
      <c r="E12" s="126"/>
      <c r="F12" s="126"/>
      <c r="G12" s="127"/>
      <c r="H12" s="159"/>
      <c r="I12" s="128"/>
      <c r="J12" s="130"/>
      <c r="K12" s="147"/>
      <c r="L12" s="152" t="s">
        <v>28</v>
      </c>
      <c r="M12" s="124"/>
      <c r="N12" s="7">
        <f>K11/4</f>
        <v>0.005</v>
      </c>
      <c r="O12" s="7" t="e">
        <f>#REF!</f>
        <v>#REF!</v>
      </c>
      <c r="P12" s="9" t="s">
        <v>63</v>
      </c>
      <c r="T12" t="s">
        <v>81</v>
      </c>
    </row>
    <row r="13" spans="1:16" ht="73.5" customHeight="1">
      <c r="A13" s="133"/>
      <c r="B13" s="126"/>
      <c r="C13" s="126"/>
      <c r="D13" s="125"/>
      <c r="E13" s="126"/>
      <c r="F13" s="126"/>
      <c r="G13" s="127"/>
      <c r="H13" s="159"/>
      <c r="I13" s="128"/>
      <c r="J13" s="130"/>
      <c r="K13" s="147"/>
      <c r="L13" s="154"/>
      <c r="M13" s="124"/>
      <c r="N13" s="25">
        <f>K11/4</f>
        <v>0.005</v>
      </c>
      <c r="O13" s="25" t="e">
        <f>#REF!</f>
        <v>#REF!</v>
      </c>
      <c r="P13" s="16" t="s">
        <v>64</v>
      </c>
    </row>
    <row r="14" spans="1:16" ht="128.25" customHeight="1">
      <c r="A14" s="133"/>
      <c r="B14" s="126"/>
      <c r="C14" s="126"/>
      <c r="D14" s="125"/>
      <c r="E14" s="126"/>
      <c r="F14" s="126"/>
      <c r="G14" s="127"/>
      <c r="H14" s="159"/>
      <c r="I14" s="128"/>
      <c r="J14" s="130"/>
      <c r="K14" s="146"/>
      <c r="L14" s="10" t="s">
        <v>29</v>
      </c>
      <c r="M14" s="124"/>
      <c r="N14" s="7">
        <f>K11/4</f>
        <v>0.005</v>
      </c>
      <c r="O14" s="7" t="e">
        <f>#REF!</f>
        <v>#REF!</v>
      </c>
      <c r="P14" s="16" t="s">
        <v>65</v>
      </c>
    </row>
    <row r="15" spans="1:16" ht="91.5" customHeight="1">
      <c r="A15" s="133"/>
      <c r="B15" s="126"/>
      <c r="C15" s="126"/>
      <c r="D15" s="125"/>
      <c r="E15" s="126"/>
      <c r="F15" s="126"/>
      <c r="G15" s="127"/>
      <c r="H15" s="159"/>
      <c r="I15" s="128" t="e">
        <f>O15+O16</f>
        <v>#REF!</v>
      </c>
      <c r="J15" s="130" t="s">
        <v>32</v>
      </c>
      <c r="K15" s="145">
        <v>0.01</v>
      </c>
      <c r="L15" s="22" t="s">
        <v>33</v>
      </c>
      <c r="M15" s="124" t="s">
        <v>34</v>
      </c>
      <c r="N15" s="23">
        <f>K15/2</f>
        <v>0.005</v>
      </c>
      <c r="O15" s="23" t="e">
        <f>#REF!</f>
        <v>#REF!</v>
      </c>
      <c r="P15" s="129" t="s">
        <v>87</v>
      </c>
    </row>
    <row r="16" spans="1:16" ht="36.75" customHeight="1">
      <c r="A16" s="133"/>
      <c r="B16" s="126"/>
      <c r="C16" s="126"/>
      <c r="D16" s="125"/>
      <c r="E16" s="126"/>
      <c r="F16" s="126"/>
      <c r="G16" s="127"/>
      <c r="H16" s="159"/>
      <c r="I16" s="128"/>
      <c r="J16" s="130"/>
      <c r="K16" s="147"/>
      <c r="L16" s="127" t="s">
        <v>66</v>
      </c>
      <c r="M16" s="124"/>
      <c r="N16" s="131">
        <f>K15/2</f>
        <v>0.005</v>
      </c>
      <c r="O16" s="131" t="e">
        <f>#REF!</f>
        <v>#REF!</v>
      </c>
      <c r="P16" s="129"/>
    </row>
    <row r="17" spans="1:16" ht="117.75" customHeight="1">
      <c r="A17" s="133"/>
      <c r="B17" s="126"/>
      <c r="C17" s="126"/>
      <c r="D17" s="125"/>
      <c r="E17" s="126"/>
      <c r="F17" s="126"/>
      <c r="G17" s="127"/>
      <c r="H17" s="159"/>
      <c r="I17" s="128"/>
      <c r="J17" s="130"/>
      <c r="K17" s="146"/>
      <c r="L17" s="127"/>
      <c r="M17" s="124"/>
      <c r="N17" s="132"/>
      <c r="O17" s="132"/>
      <c r="P17" s="129"/>
    </row>
    <row r="18" spans="1:16" ht="117.75" customHeight="1">
      <c r="A18" s="133"/>
      <c r="B18" s="126"/>
      <c r="C18" s="126"/>
      <c r="D18" s="125"/>
      <c r="E18" s="126"/>
      <c r="F18" s="126"/>
      <c r="G18" s="127"/>
      <c r="H18" s="159"/>
      <c r="I18" s="128" t="e">
        <f>O18+O19</f>
        <v>#REF!</v>
      </c>
      <c r="J18" s="130" t="s">
        <v>35</v>
      </c>
      <c r="K18" s="145">
        <v>0.02</v>
      </c>
      <c r="L18" s="8" t="s">
        <v>36</v>
      </c>
      <c r="M18" s="9" t="s">
        <v>37</v>
      </c>
      <c r="N18" s="7">
        <f>K18*0.2</f>
        <v>0.004</v>
      </c>
      <c r="O18" s="7" t="e">
        <f>#REF!</f>
        <v>#REF!</v>
      </c>
      <c r="P18" s="11" t="s">
        <v>38</v>
      </c>
    </row>
    <row r="19" spans="1:16" ht="117.75" customHeight="1">
      <c r="A19" s="133"/>
      <c r="B19" s="126"/>
      <c r="C19" s="126"/>
      <c r="D19" s="125"/>
      <c r="E19" s="126"/>
      <c r="F19" s="126"/>
      <c r="G19" s="127"/>
      <c r="H19" s="159"/>
      <c r="I19" s="128"/>
      <c r="J19" s="130"/>
      <c r="K19" s="147"/>
      <c r="L19" s="21" t="s">
        <v>92</v>
      </c>
      <c r="M19" s="16" t="s">
        <v>39</v>
      </c>
      <c r="N19" s="25">
        <f>K18*0.8</f>
        <v>0.016</v>
      </c>
      <c r="O19" s="25" t="e">
        <f>#REF!</f>
        <v>#REF!</v>
      </c>
      <c r="P19" s="17" t="s">
        <v>40</v>
      </c>
    </row>
    <row r="20" spans="1:16" ht="117.75" customHeight="1">
      <c r="A20" s="133"/>
      <c r="B20" s="126"/>
      <c r="C20" s="126"/>
      <c r="D20" s="125"/>
      <c r="E20" s="126"/>
      <c r="F20" s="126"/>
      <c r="G20" s="127"/>
      <c r="H20" s="159"/>
      <c r="I20" s="128" t="e">
        <f>O20+O21</f>
        <v>#REF!</v>
      </c>
      <c r="J20" s="130" t="s">
        <v>41</v>
      </c>
      <c r="K20" s="145">
        <v>0.01</v>
      </c>
      <c r="L20" s="12" t="s">
        <v>42</v>
      </c>
      <c r="M20" s="144" t="s">
        <v>43</v>
      </c>
      <c r="N20" s="7">
        <f>K20*0.5</f>
        <v>0.005</v>
      </c>
      <c r="O20" s="7" t="e">
        <f>#REF!</f>
        <v>#REF!</v>
      </c>
      <c r="P20" s="13" t="s">
        <v>44</v>
      </c>
    </row>
    <row r="21" spans="1:16" ht="117.75" customHeight="1">
      <c r="A21" s="133"/>
      <c r="B21" s="126"/>
      <c r="C21" s="126"/>
      <c r="D21" s="125"/>
      <c r="E21" s="126"/>
      <c r="F21" s="126"/>
      <c r="G21" s="127"/>
      <c r="H21" s="159"/>
      <c r="I21" s="128"/>
      <c r="J21" s="130"/>
      <c r="K21" s="146"/>
      <c r="L21" s="12" t="s">
        <v>45</v>
      </c>
      <c r="M21" s="144"/>
      <c r="N21" s="7">
        <f>K20/2</f>
        <v>0.005</v>
      </c>
      <c r="O21" s="7" t="e">
        <f>#REF!</f>
        <v>#REF!</v>
      </c>
      <c r="P21" s="24" t="s">
        <v>46</v>
      </c>
    </row>
    <row r="22" spans="1:16" ht="52.5">
      <c r="A22" s="133"/>
      <c r="B22" s="126"/>
      <c r="C22" s="126"/>
      <c r="D22" s="125"/>
      <c r="E22" s="126"/>
      <c r="F22" s="126"/>
      <c r="G22" s="127"/>
      <c r="H22" s="159"/>
      <c r="I22" s="128" t="e">
        <f>O22+O23+O24</f>
        <v>#REF!</v>
      </c>
      <c r="J22" s="130" t="s">
        <v>88</v>
      </c>
      <c r="K22" s="145">
        <v>0.01</v>
      </c>
      <c r="L22" s="12" t="s">
        <v>47</v>
      </c>
      <c r="M22" s="124" t="s">
        <v>89</v>
      </c>
      <c r="N22" s="7">
        <f>K22*0.2</f>
        <v>0.002</v>
      </c>
      <c r="O22" s="7" t="e">
        <f>#REF!/3</f>
        <v>#REF!</v>
      </c>
      <c r="P22" s="129" t="s">
        <v>48</v>
      </c>
    </row>
    <row r="23" spans="1:16" ht="105">
      <c r="A23" s="133"/>
      <c r="B23" s="126"/>
      <c r="C23" s="126"/>
      <c r="D23" s="125"/>
      <c r="E23" s="126"/>
      <c r="F23" s="126"/>
      <c r="G23" s="127"/>
      <c r="H23" s="159"/>
      <c r="I23" s="128"/>
      <c r="J23" s="130"/>
      <c r="K23" s="147"/>
      <c r="L23" s="12" t="s">
        <v>49</v>
      </c>
      <c r="M23" s="124"/>
      <c r="N23" s="7">
        <f>K22*0.2</f>
        <v>0.002</v>
      </c>
      <c r="O23" s="7" t="e">
        <f>#REF!/3</f>
        <v>#REF!</v>
      </c>
      <c r="P23" s="129"/>
    </row>
    <row r="24" spans="1:16" ht="99" customHeight="1">
      <c r="A24" s="133"/>
      <c r="B24" s="126"/>
      <c r="C24" s="126"/>
      <c r="D24" s="125"/>
      <c r="E24" s="126"/>
      <c r="F24" s="126"/>
      <c r="G24" s="127"/>
      <c r="H24" s="160"/>
      <c r="I24" s="128"/>
      <c r="J24" s="130"/>
      <c r="K24" s="146"/>
      <c r="L24" s="12" t="s">
        <v>93</v>
      </c>
      <c r="M24" s="124"/>
      <c r="N24" s="7">
        <f>K22*0.6</f>
        <v>0.006</v>
      </c>
      <c r="O24" s="7" t="e">
        <f>#REF!/3</f>
        <v>#REF!</v>
      </c>
      <c r="P24" s="129"/>
    </row>
    <row r="25" spans="1:16" ht="104.25" customHeight="1">
      <c r="A25" s="133"/>
      <c r="B25" s="126"/>
      <c r="C25" s="126"/>
      <c r="D25" s="125"/>
      <c r="E25" s="126"/>
      <c r="F25" s="126"/>
      <c r="G25" s="127" t="s">
        <v>90</v>
      </c>
      <c r="H25" s="158">
        <v>0.04</v>
      </c>
      <c r="I25" s="161" t="e">
        <f>O25+O26+O27+O28</f>
        <v>#REF!</v>
      </c>
      <c r="J25" s="134" t="s">
        <v>61</v>
      </c>
      <c r="K25" s="142">
        <v>0.02</v>
      </c>
      <c r="L25" s="12" t="s">
        <v>15</v>
      </c>
      <c r="M25" s="124" t="s">
        <v>16</v>
      </c>
      <c r="N25" s="7">
        <f>K25/2</f>
        <v>0.01</v>
      </c>
      <c r="O25" s="7" t="e">
        <f>#REF!/2</f>
        <v>#REF!</v>
      </c>
      <c r="P25" s="129" t="s">
        <v>17</v>
      </c>
    </row>
    <row r="26" spans="1:16" ht="104.25" customHeight="1">
      <c r="A26" s="133"/>
      <c r="B26" s="126"/>
      <c r="C26" s="126"/>
      <c r="D26" s="125"/>
      <c r="E26" s="126"/>
      <c r="F26" s="126"/>
      <c r="G26" s="127"/>
      <c r="H26" s="159"/>
      <c r="I26" s="162"/>
      <c r="J26" s="134"/>
      <c r="K26" s="143"/>
      <c r="L26" s="14" t="s">
        <v>18</v>
      </c>
      <c r="M26" s="124"/>
      <c r="N26" s="7">
        <f>K25/2</f>
        <v>0.01</v>
      </c>
      <c r="O26" s="7" t="e">
        <f>#REF!/2</f>
        <v>#REF!</v>
      </c>
      <c r="P26" s="129"/>
    </row>
    <row r="27" spans="1:16" ht="111.75" customHeight="1">
      <c r="A27" s="133"/>
      <c r="B27" s="126"/>
      <c r="C27" s="126"/>
      <c r="D27" s="125"/>
      <c r="E27" s="126"/>
      <c r="F27" s="126"/>
      <c r="G27" s="127"/>
      <c r="H27" s="159"/>
      <c r="I27" s="162"/>
      <c r="J27" s="134" t="s">
        <v>19</v>
      </c>
      <c r="K27" s="142">
        <v>0.02</v>
      </c>
      <c r="L27" s="15" t="s">
        <v>20</v>
      </c>
      <c r="M27" s="135" t="s">
        <v>21</v>
      </c>
      <c r="N27" s="7">
        <f>K27*0.7</f>
        <v>0.013999999999999999</v>
      </c>
      <c r="O27" s="7" t="e">
        <f>#REF!</f>
        <v>#REF!</v>
      </c>
      <c r="P27" s="14" t="s">
        <v>22</v>
      </c>
    </row>
    <row r="28" spans="1:16" ht="75" customHeight="1">
      <c r="A28" s="133"/>
      <c r="B28" s="126"/>
      <c r="C28" s="126"/>
      <c r="D28" s="125"/>
      <c r="E28" s="126"/>
      <c r="F28" s="126"/>
      <c r="G28" s="127"/>
      <c r="H28" s="160"/>
      <c r="I28" s="163"/>
      <c r="J28" s="134"/>
      <c r="K28" s="143"/>
      <c r="L28" s="15" t="s">
        <v>23</v>
      </c>
      <c r="M28" s="135"/>
      <c r="N28" s="7">
        <f>K27*0.3</f>
        <v>0.006</v>
      </c>
      <c r="O28" s="7" t="e">
        <f>#REF!</f>
        <v>#REF!</v>
      </c>
      <c r="P28" s="14" t="s">
        <v>24</v>
      </c>
    </row>
    <row r="29" spans="1:16" ht="129.75" customHeight="1">
      <c r="A29" s="133"/>
      <c r="B29" s="126"/>
      <c r="C29" s="126"/>
      <c r="D29" s="148" t="s">
        <v>50</v>
      </c>
      <c r="E29" s="126">
        <v>0.09</v>
      </c>
      <c r="F29" s="126" t="e">
        <f>SUM(I29)</f>
        <v>#REF!</v>
      </c>
      <c r="G29" s="124" t="s">
        <v>91</v>
      </c>
      <c r="H29" s="149">
        <v>0.09</v>
      </c>
      <c r="I29" s="149" t="e">
        <f>O29+O30+O31+O32+O33+O34+O35+O36+O37</f>
        <v>#REF!</v>
      </c>
      <c r="J29" s="152" t="s">
        <v>51</v>
      </c>
      <c r="K29" s="139">
        <f>H29*0.4</f>
        <v>0.036</v>
      </c>
      <c r="L29" s="31" t="s">
        <v>67</v>
      </c>
      <c r="M29" s="31" t="s">
        <v>52</v>
      </c>
      <c r="N29" s="7">
        <f>K29*0.2</f>
        <v>0.0072</v>
      </c>
      <c r="O29" s="7" t="e">
        <f>#REF!/2</f>
        <v>#REF!</v>
      </c>
      <c r="P29" s="164" t="s">
        <v>69</v>
      </c>
    </row>
    <row r="30" spans="1:16" ht="54.75" customHeight="1">
      <c r="A30" s="133"/>
      <c r="B30" s="126"/>
      <c r="C30" s="126"/>
      <c r="D30" s="148"/>
      <c r="E30" s="126"/>
      <c r="F30" s="126"/>
      <c r="G30" s="124"/>
      <c r="H30" s="150"/>
      <c r="I30" s="150"/>
      <c r="J30" s="154"/>
      <c r="K30" s="140"/>
      <c r="L30" s="31" t="s">
        <v>68</v>
      </c>
      <c r="M30" s="31"/>
      <c r="N30" s="34">
        <f>K29*0.8</f>
        <v>0.0288</v>
      </c>
      <c r="O30" s="34" t="e">
        <f>#REF!/2</f>
        <v>#REF!</v>
      </c>
      <c r="P30" s="165"/>
    </row>
    <row r="31" spans="1:16" ht="55.5" customHeight="1">
      <c r="A31" s="133"/>
      <c r="B31" s="126"/>
      <c r="C31" s="126"/>
      <c r="D31" s="148"/>
      <c r="E31" s="126"/>
      <c r="F31" s="126"/>
      <c r="G31" s="124"/>
      <c r="H31" s="150"/>
      <c r="I31" s="150"/>
      <c r="J31" s="152" t="s">
        <v>94</v>
      </c>
      <c r="K31" s="139">
        <f>H29*0.6</f>
        <v>0.054</v>
      </c>
      <c r="L31" s="136" t="s">
        <v>54</v>
      </c>
      <c r="M31" s="136" t="s">
        <v>55</v>
      </c>
      <c r="N31" s="35">
        <f>K31*0.3/4</f>
        <v>0.00405</v>
      </c>
      <c r="O31" s="50" t="e">
        <f>#REF!</f>
        <v>#REF!</v>
      </c>
      <c r="P31" s="14" t="s">
        <v>53</v>
      </c>
    </row>
    <row r="32" spans="1:16" ht="132">
      <c r="A32" s="133"/>
      <c r="B32" s="126"/>
      <c r="C32" s="126"/>
      <c r="D32" s="148"/>
      <c r="E32" s="126"/>
      <c r="F32" s="126"/>
      <c r="G32" s="124"/>
      <c r="H32" s="150"/>
      <c r="I32" s="150"/>
      <c r="J32" s="153"/>
      <c r="K32" s="141"/>
      <c r="L32" s="137"/>
      <c r="M32" s="137"/>
      <c r="N32" s="25">
        <f>K31*0.3/4</f>
        <v>0.00405</v>
      </c>
      <c r="O32" s="25" t="e">
        <f>#REF!</f>
        <v>#REF!</v>
      </c>
      <c r="P32" s="14" t="s">
        <v>62</v>
      </c>
    </row>
    <row r="33" spans="1:16" ht="66">
      <c r="A33" s="133"/>
      <c r="B33" s="126"/>
      <c r="C33" s="126"/>
      <c r="D33" s="148"/>
      <c r="E33" s="126"/>
      <c r="F33" s="126"/>
      <c r="G33" s="124"/>
      <c r="H33" s="150"/>
      <c r="I33" s="150"/>
      <c r="J33" s="153"/>
      <c r="K33" s="141"/>
      <c r="L33" s="137"/>
      <c r="M33" s="137"/>
      <c r="N33" s="25">
        <f>K31*0.3/4</f>
        <v>0.00405</v>
      </c>
      <c r="O33" s="25" t="e">
        <f>#REF!</f>
        <v>#REF!</v>
      </c>
      <c r="P33" s="14" t="s">
        <v>56</v>
      </c>
    </row>
    <row r="34" spans="1:16" ht="72.75" customHeight="1">
      <c r="A34" s="133"/>
      <c r="B34" s="126"/>
      <c r="C34" s="126"/>
      <c r="D34" s="148"/>
      <c r="E34" s="126"/>
      <c r="F34" s="126"/>
      <c r="G34" s="124"/>
      <c r="H34" s="150"/>
      <c r="I34" s="150"/>
      <c r="J34" s="153"/>
      <c r="K34" s="141"/>
      <c r="L34" s="137"/>
      <c r="M34" s="137"/>
      <c r="N34" s="25">
        <f>K31*0.3/4</f>
        <v>0.00405</v>
      </c>
      <c r="O34" s="25" t="e">
        <f>#REF!</f>
        <v>#REF!</v>
      </c>
      <c r="P34" s="14" t="s">
        <v>57</v>
      </c>
    </row>
    <row r="35" spans="1:16" ht="78.75">
      <c r="A35" s="133"/>
      <c r="B35" s="126"/>
      <c r="C35" s="126"/>
      <c r="D35" s="148"/>
      <c r="E35" s="126"/>
      <c r="F35" s="126"/>
      <c r="G35" s="124"/>
      <c r="H35" s="150"/>
      <c r="I35" s="150"/>
      <c r="J35" s="153"/>
      <c r="K35" s="141"/>
      <c r="L35" s="137"/>
      <c r="M35" s="137"/>
      <c r="N35" s="26">
        <f>K31*0.7/3</f>
        <v>0.0126</v>
      </c>
      <c r="O35" s="27" t="e">
        <f>#REF!</f>
        <v>#REF!</v>
      </c>
      <c r="P35" s="14" t="s">
        <v>58</v>
      </c>
    </row>
    <row r="36" spans="1:16" ht="66">
      <c r="A36" s="133"/>
      <c r="B36" s="126"/>
      <c r="C36" s="126"/>
      <c r="D36" s="148"/>
      <c r="E36" s="126"/>
      <c r="F36" s="126"/>
      <c r="G36" s="124"/>
      <c r="H36" s="150"/>
      <c r="I36" s="150"/>
      <c r="J36" s="153"/>
      <c r="K36" s="141"/>
      <c r="L36" s="137"/>
      <c r="M36" s="137"/>
      <c r="N36" s="26">
        <f>K31*0.7/3</f>
        <v>0.0126</v>
      </c>
      <c r="O36" s="27" t="e">
        <f>#REF!</f>
        <v>#REF!</v>
      </c>
      <c r="P36" s="14" t="s">
        <v>59</v>
      </c>
    </row>
    <row r="37" spans="1:16" ht="99.75" customHeight="1">
      <c r="A37" s="133"/>
      <c r="B37" s="126"/>
      <c r="C37" s="126"/>
      <c r="D37" s="148"/>
      <c r="E37" s="126"/>
      <c r="F37" s="126"/>
      <c r="G37" s="124"/>
      <c r="H37" s="151"/>
      <c r="I37" s="151"/>
      <c r="J37" s="154"/>
      <c r="K37" s="140"/>
      <c r="L37" s="138"/>
      <c r="M37" s="138"/>
      <c r="N37" s="26">
        <f>K31*0.7/3</f>
        <v>0.0126</v>
      </c>
      <c r="O37" s="27" t="e">
        <f>#REF!</f>
        <v>#REF!</v>
      </c>
      <c r="P37" s="14" t="s">
        <v>60</v>
      </c>
    </row>
    <row r="38" spans="1:16" ht="14.25">
      <c r="A38" s="3"/>
      <c r="B38" s="4">
        <f>SUM(B11)</f>
        <v>0.2</v>
      </c>
      <c r="C38" s="4" t="e">
        <f>SUM(C11)</f>
        <v>#REF!</v>
      </c>
      <c r="D38" s="3"/>
      <c r="E38" s="3"/>
      <c r="F38" s="3"/>
      <c r="G38" s="3"/>
      <c r="H38" s="6">
        <f>SUM(H11:H37)</f>
        <v>0.2</v>
      </c>
      <c r="I38" s="6" t="e">
        <f>SUM(I11:I37)</f>
        <v>#REF!</v>
      </c>
      <c r="J38" s="3"/>
      <c r="K38" s="6">
        <f>SUM(K11:K37)</f>
        <v>0.2</v>
      </c>
      <c r="L38" s="3"/>
      <c r="M38" s="3"/>
      <c r="N38" s="6">
        <f>SUM(N11:N37)</f>
        <v>0.19999999999999998</v>
      </c>
      <c r="O38" s="6" t="e">
        <f>SUM(O11:O37)</f>
        <v>#REF!</v>
      </c>
      <c r="P38" s="3"/>
    </row>
    <row r="39" spans="1:16" ht="14.25">
      <c r="A39" s="41" t="s">
        <v>96</v>
      </c>
      <c r="B39" s="41"/>
      <c r="C39" s="43" t="e">
        <f>C38/B38</f>
        <v>#REF!</v>
      </c>
      <c r="D39" s="3"/>
      <c r="E39" s="3"/>
      <c r="F39" s="3"/>
      <c r="G39" s="3"/>
      <c r="H39" s="3"/>
      <c r="I39" s="3"/>
      <c r="J39" s="3"/>
      <c r="K39" s="5"/>
      <c r="L39" s="3"/>
      <c r="M39" s="3"/>
      <c r="N39" s="6"/>
      <c r="O39" s="6"/>
      <c r="P39" s="3"/>
    </row>
  </sheetData>
  <sheetProtection/>
  <mergeCells count="67">
    <mergeCell ref="I29:I37"/>
    <mergeCell ref="I25:I28"/>
    <mergeCell ref="P29:P30"/>
    <mergeCell ref="L12:L13"/>
    <mergeCell ref="A8:D8"/>
    <mergeCell ref="E8:H8"/>
    <mergeCell ref="L8:P8"/>
    <mergeCell ref="A9:P9"/>
    <mergeCell ref="I15:I17"/>
    <mergeCell ref="J15:J17"/>
    <mergeCell ref="L16:L17"/>
    <mergeCell ref="H11:H24"/>
    <mergeCell ref="H25:H28"/>
    <mergeCell ref="K11:K14"/>
    <mergeCell ref="K15:K17"/>
    <mergeCell ref="K18:K19"/>
    <mergeCell ref="A1:P5"/>
    <mergeCell ref="A6:D6"/>
    <mergeCell ref="E6:H6"/>
    <mergeCell ref="J6:J7"/>
    <mergeCell ref="L6:P7"/>
    <mergeCell ref="A7:D7"/>
    <mergeCell ref="E7:H7"/>
    <mergeCell ref="D29:D37"/>
    <mergeCell ref="E29:E37"/>
    <mergeCell ref="F29:F37"/>
    <mergeCell ref="G29:G37"/>
    <mergeCell ref="H29:H37"/>
    <mergeCell ref="J20:J21"/>
    <mergeCell ref="J25:J26"/>
    <mergeCell ref="J31:J37"/>
    <mergeCell ref="J29:J30"/>
    <mergeCell ref="G25:G28"/>
    <mergeCell ref="M20:M21"/>
    <mergeCell ref="J22:J24"/>
    <mergeCell ref="M22:M24"/>
    <mergeCell ref="P22:P24"/>
    <mergeCell ref="K20:K21"/>
    <mergeCell ref="K22:K24"/>
    <mergeCell ref="M25:M26"/>
    <mergeCell ref="P25:P26"/>
    <mergeCell ref="L31:L37"/>
    <mergeCell ref="M31:M37"/>
    <mergeCell ref="K29:K30"/>
    <mergeCell ref="K31:K37"/>
    <mergeCell ref="K25:K26"/>
    <mergeCell ref="K27:K28"/>
    <mergeCell ref="P15:P17"/>
    <mergeCell ref="J11:J14"/>
    <mergeCell ref="N16:N17"/>
    <mergeCell ref="O16:O17"/>
    <mergeCell ref="J18:J19"/>
    <mergeCell ref="A11:A37"/>
    <mergeCell ref="B11:B37"/>
    <mergeCell ref="C11:C37"/>
    <mergeCell ref="J27:J28"/>
    <mergeCell ref="M27:M28"/>
    <mergeCell ref="M11:M14"/>
    <mergeCell ref="M15:M17"/>
    <mergeCell ref="D11:D28"/>
    <mergeCell ref="E11:E28"/>
    <mergeCell ref="F11:F28"/>
    <mergeCell ref="G11:G24"/>
    <mergeCell ref="I18:I19"/>
    <mergeCell ref="I20:I21"/>
    <mergeCell ref="I22:I24"/>
    <mergeCell ref="I11:I14"/>
  </mergeCells>
  <printOptions horizontalCentered="1"/>
  <pageMargins left="0.7086614173228347" right="0.7086614173228347" top="0.7480314960629921" bottom="0.7480314960629921" header="0.31496062992125984" footer="0.31496062992125984"/>
  <pageSetup horizontalDpi="600" verticalDpi="600" orientation="landscape" scale="50" r:id="rId2"/>
  <headerFooter>
    <oddHeader>&amp;R&amp;G</oddHeader>
    <oddFooter>&amp;R&amp;G</oddFooter>
  </headerFooter>
  <legacyDrawingHF r:id="rId1"/>
</worksheet>
</file>

<file path=xl/worksheets/sheet2.xml><?xml version="1.0" encoding="utf-8"?>
<worksheet xmlns="http://schemas.openxmlformats.org/spreadsheetml/2006/main" xmlns:r="http://schemas.openxmlformats.org/officeDocument/2006/relationships">
  <dimension ref="A1:L47"/>
  <sheetViews>
    <sheetView zoomScale="52" zoomScaleNormal="52" zoomScalePageLayoutView="0" workbookViewId="0" topLeftCell="A1">
      <selection activeCell="A1" sqref="A1:L6"/>
    </sheetView>
  </sheetViews>
  <sheetFormatPr defaultColWidth="11.421875" defaultRowHeight="15"/>
  <cols>
    <col min="1" max="1" width="31.00390625" style="52" customWidth="1"/>
    <col min="2" max="2" width="56.421875" style="52" customWidth="1"/>
    <col min="3" max="3" width="42.57421875" style="52" customWidth="1"/>
    <col min="4" max="4" width="12.57421875" style="52" customWidth="1"/>
    <col min="5" max="8" width="8.57421875" style="52" hidden="1" customWidth="1"/>
    <col min="9" max="9" width="13.28125" style="52" customWidth="1"/>
    <col min="10" max="10" width="38.8515625" style="73" customWidth="1"/>
    <col min="11" max="11" width="16.28125" style="52" customWidth="1"/>
    <col min="12" max="12" width="42.00390625" style="52" customWidth="1"/>
    <col min="13" max="16384" width="11.421875" style="52" customWidth="1"/>
  </cols>
  <sheetData>
    <row r="1" spans="1:12" ht="14.25" customHeight="1">
      <c r="A1" s="236" t="s">
        <v>163</v>
      </c>
      <c r="B1" s="237"/>
      <c r="C1" s="237"/>
      <c r="D1" s="237"/>
      <c r="E1" s="237"/>
      <c r="F1" s="237"/>
      <c r="G1" s="237"/>
      <c r="H1" s="237"/>
      <c r="I1" s="237"/>
      <c r="J1" s="237"/>
      <c r="K1" s="237"/>
      <c r="L1" s="237"/>
    </row>
    <row r="2" spans="1:12" ht="14.25" customHeight="1">
      <c r="A2" s="236"/>
      <c r="B2" s="237"/>
      <c r="C2" s="237"/>
      <c r="D2" s="237"/>
      <c r="E2" s="237"/>
      <c r="F2" s="237"/>
      <c r="G2" s="237"/>
      <c r="H2" s="237"/>
      <c r="I2" s="237"/>
      <c r="J2" s="237"/>
      <c r="K2" s="237"/>
      <c r="L2" s="237"/>
    </row>
    <row r="3" spans="1:12" ht="28.5" customHeight="1">
      <c r="A3" s="236"/>
      <c r="B3" s="237"/>
      <c r="C3" s="237"/>
      <c r="D3" s="237"/>
      <c r="E3" s="237"/>
      <c r="F3" s="237"/>
      <c r="G3" s="237"/>
      <c r="H3" s="237"/>
      <c r="I3" s="237"/>
      <c r="J3" s="237"/>
      <c r="K3" s="237"/>
      <c r="L3" s="237"/>
    </row>
    <row r="4" spans="1:12" ht="44.25" customHeight="1">
      <c r="A4" s="173" t="s">
        <v>0</v>
      </c>
      <c r="B4" s="174"/>
      <c r="C4" s="177" t="s">
        <v>104</v>
      </c>
      <c r="D4" s="177"/>
      <c r="E4" s="177"/>
      <c r="F4" s="177"/>
      <c r="G4" s="177"/>
      <c r="H4" s="176" t="s">
        <v>100</v>
      </c>
      <c r="I4" s="176"/>
      <c r="J4" s="176"/>
      <c r="K4" s="175" t="s">
        <v>109</v>
      </c>
      <c r="L4" s="175"/>
    </row>
    <row r="5" spans="1:12" ht="40.5" customHeight="1">
      <c r="A5" s="173" t="s">
        <v>3</v>
      </c>
      <c r="B5" s="174"/>
      <c r="C5" s="178" t="s">
        <v>105</v>
      </c>
      <c r="D5" s="178"/>
      <c r="E5" s="178"/>
      <c r="F5" s="178"/>
      <c r="G5" s="178"/>
      <c r="H5" s="176" t="s">
        <v>102</v>
      </c>
      <c r="I5" s="176"/>
      <c r="J5" s="176"/>
      <c r="K5" s="175" t="s">
        <v>110</v>
      </c>
      <c r="L5" s="175"/>
    </row>
    <row r="6" spans="1:12" ht="40.5" customHeight="1">
      <c r="A6" s="173" t="s">
        <v>6</v>
      </c>
      <c r="B6" s="174"/>
      <c r="C6" s="178" t="s">
        <v>106</v>
      </c>
      <c r="D6" s="178"/>
      <c r="E6" s="178"/>
      <c r="F6" s="178"/>
      <c r="G6" s="178"/>
      <c r="H6" s="176" t="s">
        <v>101</v>
      </c>
      <c r="I6" s="176"/>
      <c r="J6" s="176"/>
      <c r="K6" s="175" t="s">
        <v>103</v>
      </c>
      <c r="L6" s="175"/>
    </row>
    <row r="7" spans="1:12" ht="27" customHeight="1">
      <c r="A7" s="185"/>
      <c r="B7" s="186"/>
      <c r="C7" s="186"/>
      <c r="D7" s="186"/>
      <c r="E7" s="186"/>
      <c r="F7" s="186"/>
      <c r="G7" s="186"/>
      <c r="H7" s="186"/>
      <c r="I7" s="186"/>
      <c r="J7" s="186"/>
      <c r="K7" s="186"/>
      <c r="L7" s="186"/>
    </row>
    <row r="8" spans="1:12" ht="35.25" customHeight="1">
      <c r="A8" s="238" t="s">
        <v>119</v>
      </c>
      <c r="B8" s="239"/>
      <c r="C8" s="239"/>
      <c r="D8" s="239"/>
      <c r="E8" s="239"/>
      <c r="F8" s="239"/>
      <c r="G8" s="239"/>
      <c r="H8" s="239"/>
      <c r="I8" s="239"/>
      <c r="J8" s="239"/>
      <c r="K8" s="239"/>
      <c r="L8" s="239"/>
    </row>
    <row r="9" spans="1:12" ht="27" customHeight="1">
      <c r="A9" s="184" t="s">
        <v>25</v>
      </c>
      <c r="B9" s="184"/>
      <c r="C9" s="184"/>
      <c r="D9" s="184"/>
      <c r="E9" s="184"/>
      <c r="F9" s="184"/>
      <c r="G9" s="184"/>
      <c r="H9" s="184"/>
      <c r="I9" s="184"/>
      <c r="J9" s="184"/>
      <c r="K9" s="184"/>
      <c r="L9" s="184"/>
    </row>
    <row r="10" spans="1:12" ht="28.5" customHeight="1">
      <c r="A10" s="187" t="s">
        <v>10</v>
      </c>
      <c r="B10" s="180" t="s">
        <v>111</v>
      </c>
      <c r="C10" s="180" t="s">
        <v>11</v>
      </c>
      <c r="D10" s="180" t="s">
        <v>12</v>
      </c>
      <c r="E10" s="181" t="s">
        <v>153</v>
      </c>
      <c r="F10" s="182"/>
      <c r="G10" s="182"/>
      <c r="H10" s="183"/>
      <c r="I10" s="194" t="s">
        <v>225</v>
      </c>
      <c r="J10" s="180" t="s">
        <v>13</v>
      </c>
      <c r="K10" s="180" t="s">
        <v>116</v>
      </c>
      <c r="L10" s="241" t="s">
        <v>14</v>
      </c>
    </row>
    <row r="11" spans="1:12" ht="42.75" customHeight="1">
      <c r="A11" s="187"/>
      <c r="B11" s="180"/>
      <c r="C11" s="180"/>
      <c r="D11" s="180"/>
      <c r="E11" s="68" t="s">
        <v>112</v>
      </c>
      <c r="F11" s="68" t="s">
        <v>113</v>
      </c>
      <c r="G11" s="68" t="s">
        <v>114</v>
      </c>
      <c r="H11" s="68" t="s">
        <v>115</v>
      </c>
      <c r="I11" s="195"/>
      <c r="J11" s="180"/>
      <c r="K11" s="180"/>
      <c r="L11" s="241"/>
    </row>
    <row r="12" spans="1:12" ht="36" customHeight="1">
      <c r="A12" s="192" t="s">
        <v>213</v>
      </c>
      <c r="B12" s="104" t="s">
        <v>214</v>
      </c>
      <c r="C12" s="104" t="s">
        <v>175</v>
      </c>
      <c r="D12" s="92" t="s">
        <v>120</v>
      </c>
      <c r="E12" s="92">
        <v>1</v>
      </c>
      <c r="F12" s="93"/>
      <c r="G12" s="93"/>
      <c r="H12" s="93"/>
      <c r="I12" s="92">
        <f>SUM(E12:H12)</f>
        <v>1</v>
      </c>
      <c r="J12" s="192" t="s">
        <v>176</v>
      </c>
      <c r="K12" s="88" t="s">
        <v>192</v>
      </c>
      <c r="L12" s="199">
        <v>83</v>
      </c>
    </row>
    <row r="13" spans="1:12" ht="61.5" customHeight="1">
      <c r="A13" s="192"/>
      <c r="B13" s="104" t="s">
        <v>215</v>
      </c>
      <c r="C13" s="242" t="s">
        <v>226</v>
      </c>
      <c r="D13" s="179" t="s">
        <v>120</v>
      </c>
      <c r="E13" s="179"/>
      <c r="F13" s="193"/>
      <c r="G13" s="193"/>
      <c r="H13" s="193" t="s">
        <v>177</v>
      </c>
      <c r="I13" s="193" t="s">
        <v>177</v>
      </c>
      <c r="J13" s="192"/>
      <c r="K13" s="189" t="s">
        <v>193</v>
      </c>
      <c r="L13" s="200"/>
    </row>
    <row r="14" spans="1:12" ht="93" customHeight="1">
      <c r="A14" s="192"/>
      <c r="B14" s="104" t="s">
        <v>221</v>
      </c>
      <c r="C14" s="243"/>
      <c r="D14" s="179"/>
      <c r="E14" s="179"/>
      <c r="F14" s="193"/>
      <c r="G14" s="193"/>
      <c r="H14" s="193"/>
      <c r="I14" s="193"/>
      <c r="J14" s="192"/>
      <c r="K14" s="190"/>
      <c r="L14" s="200"/>
    </row>
    <row r="15" spans="1:12" ht="54.75" customHeight="1">
      <c r="A15" s="192"/>
      <c r="B15" s="104" t="s">
        <v>222</v>
      </c>
      <c r="C15" s="106" t="s">
        <v>178</v>
      </c>
      <c r="D15" s="100" t="s">
        <v>120</v>
      </c>
      <c r="E15" s="105"/>
      <c r="F15" s="107"/>
      <c r="G15" s="107"/>
      <c r="H15" s="106" t="s">
        <v>179</v>
      </c>
      <c r="I15" s="106" t="s">
        <v>179</v>
      </c>
      <c r="J15" s="192"/>
      <c r="K15" s="191"/>
      <c r="L15" s="200"/>
    </row>
    <row r="16" spans="1:12" ht="39" customHeight="1">
      <c r="A16" s="192" t="s">
        <v>216</v>
      </c>
      <c r="B16" s="104" t="s">
        <v>180</v>
      </c>
      <c r="C16" s="189" t="s">
        <v>224</v>
      </c>
      <c r="D16" s="198" t="s">
        <v>120</v>
      </c>
      <c r="E16" s="196" t="s">
        <v>181</v>
      </c>
      <c r="F16" s="196" t="s">
        <v>184</v>
      </c>
      <c r="G16" s="196" t="s">
        <v>185</v>
      </c>
      <c r="H16" s="196" t="s">
        <v>186</v>
      </c>
      <c r="I16" s="196" t="s">
        <v>186</v>
      </c>
      <c r="J16" s="221" t="s">
        <v>182</v>
      </c>
      <c r="K16" s="88" t="s">
        <v>193</v>
      </c>
      <c r="L16" s="200"/>
    </row>
    <row r="17" spans="1:12" ht="51.75" customHeight="1">
      <c r="A17" s="192"/>
      <c r="B17" s="104" t="s">
        <v>183</v>
      </c>
      <c r="C17" s="191"/>
      <c r="D17" s="197"/>
      <c r="E17" s="197"/>
      <c r="F17" s="197"/>
      <c r="G17" s="197"/>
      <c r="H17" s="197"/>
      <c r="I17" s="197"/>
      <c r="J17" s="221"/>
      <c r="K17" s="88" t="s">
        <v>193</v>
      </c>
      <c r="L17" s="200"/>
    </row>
    <row r="18" spans="1:12" ht="43.5" customHeight="1">
      <c r="A18" s="192"/>
      <c r="B18" s="104" t="s">
        <v>187</v>
      </c>
      <c r="C18" s="104" t="s">
        <v>223</v>
      </c>
      <c r="D18" s="111">
        <v>0.856</v>
      </c>
      <c r="E18" s="91" t="s">
        <v>188</v>
      </c>
      <c r="F18" s="91" t="s">
        <v>189</v>
      </c>
      <c r="G18" s="91" t="s">
        <v>179</v>
      </c>
      <c r="H18" s="91" t="s">
        <v>190</v>
      </c>
      <c r="I18" s="123" t="s">
        <v>188</v>
      </c>
      <c r="J18" s="104" t="s">
        <v>191</v>
      </c>
      <c r="K18" s="88" t="s">
        <v>193</v>
      </c>
      <c r="L18" s="200"/>
    </row>
    <row r="19" spans="1:12" ht="38.25" customHeight="1">
      <c r="A19" s="233" t="s">
        <v>143</v>
      </c>
      <c r="B19" s="234"/>
      <c r="C19" s="234"/>
      <c r="D19" s="234"/>
      <c r="E19" s="234"/>
      <c r="F19" s="234"/>
      <c r="G19" s="234"/>
      <c r="H19" s="234"/>
      <c r="I19" s="234"/>
      <c r="J19" s="234"/>
      <c r="K19" s="235"/>
      <c r="L19" s="118">
        <v>0.0125</v>
      </c>
    </row>
    <row r="20" spans="1:12" ht="42.75" customHeight="1">
      <c r="A20" s="244" t="s">
        <v>144</v>
      </c>
      <c r="B20" s="245"/>
      <c r="C20" s="245"/>
      <c r="D20" s="245"/>
      <c r="E20" s="245"/>
      <c r="F20" s="245"/>
      <c r="G20" s="245"/>
      <c r="H20" s="245"/>
      <c r="I20" s="245"/>
      <c r="J20" s="245"/>
      <c r="K20" s="246"/>
      <c r="L20" s="115"/>
    </row>
    <row r="21" spans="1:12" s="53" customFormat="1" ht="38.25" customHeight="1">
      <c r="A21" s="188"/>
      <c r="B21" s="188"/>
      <c r="C21" s="188"/>
      <c r="D21" s="188"/>
      <c r="E21" s="188"/>
      <c r="F21" s="188"/>
      <c r="G21" s="188"/>
      <c r="H21" s="188"/>
      <c r="I21" s="188"/>
      <c r="J21" s="188"/>
      <c r="K21" s="188"/>
      <c r="L21" s="188"/>
    </row>
    <row r="22" spans="1:12" ht="39" customHeight="1">
      <c r="A22" s="228" t="s">
        <v>121</v>
      </c>
      <c r="B22" s="229"/>
      <c r="C22" s="229"/>
      <c r="D22" s="229"/>
      <c r="E22" s="229"/>
      <c r="F22" s="229"/>
      <c r="G22" s="229"/>
      <c r="H22" s="229"/>
      <c r="I22" s="229"/>
      <c r="J22" s="229"/>
      <c r="K22" s="229"/>
      <c r="L22" s="229"/>
    </row>
    <row r="23" spans="1:12" ht="28.5" customHeight="1">
      <c r="A23" s="240" t="s">
        <v>25</v>
      </c>
      <c r="B23" s="240"/>
      <c r="C23" s="240"/>
      <c r="D23" s="240"/>
      <c r="E23" s="240"/>
      <c r="F23" s="240"/>
      <c r="G23" s="240"/>
      <c r="H23" s="240"/>
      <c r="I23" s="240"/>
      <c r="J23" s="240"/>
      <c r="K23" s="240"/>
      <c r="L23" s="240"/>
    </row>
    <row r="24" spans="1:12" ht="27.75" customHeight="1">
      <c r="A24" s="203" t="s">
        <v>10</v>
      </c>
      <c r="B24" s="204" t="s">
        <v>111</v>
      </c>
      <c r="C24" s="204" t="s">
        <v>11</v>
      </c>
      <c r="D24" s="204" t="s">
        <v>12</v>
      </c>
      <c r="E24" s="204" t="s">
        <v>153</v>
      </c>
      <c r="F24" s="204"/>
      <c r="G24" s="204"/>
      <c r="H24" s="204"/>
      <c r="I24" s="209" t="s">
        <v>225</v>
      </c>
      <c r="J24" s="204" t="s">
        <v>13</v>
      </c>
      <c r="K24" s="204" t="s">
        <v>117</v>
      </c>
      <c r="L24" s="205" t="s">
        <v>14</v>
      </c>
    </row>
    <row r="25" spans="1:12" ht="42" customHeight="1">
      <c r="A25" s="203"/>
      <c r="B25" s="204"/>
      <c r="C25" s="204"/>
      <c r="D25" s="204"/>
      <c r="E25" s="67" t="s">
        <v>112</v>
      </c>
      <c r="F25" s="67" t="s">
        <v>113</v>
      </c>
      <c r="G25" s="67" t="s">
        <v>114</v>
      </c>
      <c r="H25" s="67" t="s">
        <v>115</v>
      </c>
      <c r="I25" s="210"/>
      <c r="J25" s="204"/>
      <c r="K25" s="204"/>
      <c r="L25" s="205"/>
    </row>
    <row r="26" spans="1:12" ht="49.5" customHeight="1">
      <c r="A26" s="214" t="s">
        <v>217</v>
      </c>
      <c r="B26" s="54" t="s">
        <v>148</v>
      </c>
      <c r="C26" s="224" t="s">
        <v>151</v>
      </c>
      <c r="D26" s="230" t="s">
        <v>120</v>
      </c>
      <c r="E26" s="206"/>
      <c r="F26" s="206"/>
      <c r="G26" s="206"/>
      <c r="H26" s="206" t="s">
        <v>123</v>
      </c>
      <c r="I26" s="206" t="s">
        <v>123</v>
      </c>
      <c r="J26" s="214" t="s">
        <v>158</v>
      </c>
      <c r="K26" s="214" t="s">
        <v>193</v>
      </c>
      <c r="L26" s="227"/>
    </row>
    <row r="27" spans="1:12" ht="26.25" customHeight="1">
      <c r="A27" s="215"/>
      <c r="B27" s="54" t="s">
        <v>149</v>
      </c>
      <c r="C27" s="225"/>
      <c r="D27" s="231"/>
      <c r="E27" s="207"/>
      <c r="F27" s="207"/>
      <c r="G27" s="207"/>
      <c r="H27" s="207"/>
      <c r="I27" s="207"/>
      <c r="J27" s="215"/>
      <c r="K27" s="215"/>
      <c r="L27" s="227"/>
    </row>
    <row r="28" spans="1:12" ht="22.5" customHeight="1">
      <c r="A28" s="215"/>
      <c r="B28" s="54" t="s">
        <v>150</v>
      </c>
      <c r="C28" s="225"/>
      <c r="D28" s="231"/>
      <c r="E28" s="207"/>
      <c r="F28" s="207"/>
      <c r="G28" s="207"/>
      <c r="H28" s="207"/>
      <c r="I28" s="207"/>
      <c r="J28" s="215"/>
      <c r="K28" s="215"/>
      <c r="L28" s="227"/>
    </row>
    <row r="29" spans="1:12" ht="24" customHeight="1">
      <c r="A29" s="216"/>
      <c r="B29" s="54" t="s">
        <v>122</v>
      </c>
      <c r="C29" s="226"/>
      <c r="D29" s="232"/>
      <c r="E29" s="208"/>
      <c r="F29" s="208"/>
      <c r="G29" s="208"/>
      <c r="H29" s="208"/>
      <c r="I29" s="208"/>
      <c r="J29" s="216"/>
      <c r="K29" s="216"/>
      <c r="L29" s="227"/>
    </row>
    <row r="30" spans="1:12" ht="25.5" customHeight="1">
      <c r="A30" s="247" t="s">
        <v>143</v>
      </c>
      <c r="B30" s="248"/>
      <c r="C30" s="248"/>
      <c r="D30" s="248"/>
      <c r="E30" s="248"/>
      <c r="F30" s="248"/>
      <c r="G30" s="248"/>
      <c r="H30" s="248"/>
      <c r="I30" s="248"/>
      <c r="J30" s="248"/>
      <c r="K30" s="249"/>
      <c r="L30" s="119">
        <v>0.01667</v>
      </c>
    </row>
    <row r="31" spans="1:12" ht="31.5" customHeight="1">
      <c r="A31" s="250" t="s">
        <v>144</v>
      </c>
      <c r="B31" s="251"/>
      <c r="C31" s="251"/>
      <c r="D31" s="251"/>
      <c r="E31" s="251"/>
      <c r="F31" s="251"/>
      <c r="G31" s="251"/>
      <c r="H31" s="251"/>
      <c r="I31" s="251"/>
      <c r="J31" s="251"/>
      <c r="K31" s="252"/>
      <c r="L31" s="116"/>
    </row>
    <row r="32" spans="1:12" s="53" customFormat="1" ht="24.75" customHeight="1">
      <c r="A32" s="188"/>
      <c r="B32" s="188"/>
      <c r="C32" s="188"/>
      <c r="D32" s="188"/>
      <c r="E32" s="188"/>
      <c r="F32" s="188"/>
      <c r="G32" s="188"/>
      <c r="H32" s="188"/>
      <c r="I32" s="188"/>
      <c r="J32" s="188"/>
      <c r="K32" s="188"/>
      <c r="L32" s="188"/>
    </row>
    <row r="33" spans="1:12" ht="38.25" customHeight="1">
      <c r="A33" s="228" t="s">
        <v>124</v>
      </c>
      <c r="B33" s="229"/>
      <c r="C33" s="229"/>
      <c r="D33" s="229"/>
      <c r="E33" s="229"/>
      <c r="F33" s="229"/>
      <c r="G33" s="229"/>
      <c r="H33" s="229"/>
      <c r="I33" s="229"/>
      <c r="J33" s="229"/>
      <c r="K33" s="229"/>
      <c r="L33" s="229"/>
    </row>
    <row r="34" spans="1:12" ht="33.75" customHeight="1">
      <c r="A34" s="240" t="s">
        <v>25</v>
      </c>
      <c r="B34" s="240"/>
      <c r="C34" s="240"/>
      <c r="D34" s="240"/>
      <c r="E34" s="240"/>
      <c r="F34" s="240"/>
      <c r="G34" s="240"/>
      <c r="H34" s="240"/>
      <c r="I34" s="240"/>
      <c r="J34" s="240"/>
      <c r="K34" s="240"/>
      <c r="L34" s="240"/>
    </row>
    <row r="35" spans="1:12" ht="27" customHeight="1">
      <c r="A35" s="211" t="s">
        <v>10</v>
      </c>
      <c r="B35" s="204" t="s">
        <v>111</v>
      </c>
      <c r="C35" s="204" t="s">
        <v>11</v>
      </c>
      <c r="D35" s="204" t="s">
        <v>12</v>
      </c>
      <c r="E35" s="204" t="s">
        <v>153</v>
      </c>
      <c r="F35" s="204"/>
      <c r="G35" s="204"/>
      <c r="H35" s="204"/>
      <c r="I35" s="253" t="s">
        <v>225</v>
      </c>
      <c r="J35" s="213" t="s">
        <v>13</v>
      </c>
      <c r="K35" s="204" t="s">
        <v>117</v>
      </c>
      <c r="L35" s="212" t="s">
        <v>14</v>
      </c>
    </row>
    <row r="36" spans="1:12" ht="26.25" customHeight="1">
      <c r="A36" s="211"/>
      <c r="B36" s="204"/>
      <c r="C36" s="204"/>
      <c r="D36" s="204"/>
      <c r="E36" s="67" t="s">
        <v>112</v>
      </c>
      <c r="F36" s="67" t="s">
        <v>113</v>
      </c>
      <c r="G36" s="67" t="s">
        <v>114</v>
      </c>
      <c r="H36" s="67" t="s">
        <v>115</v>
      </c>
      <c r="I36" s="254"/>
      <c r="J36" s="213"/>
      <c r="K36" s="204"/>
      <c r="L36" s="212"/>
    </row>
    <row r="37" spans="1:12" s="58" customFormat="1" ht="59.25" customHeight="1">
      <c r="A37" s="201" t="s">
        <v>218</v>
      </c>
      <c r="B37" s="55" t="s">
        <v>194</v>
      </c>
      <c r="C37" s="101" t="s">
        <v>140</v>
      </c>
      <c r="D37" s="101">
        <v>6.659</v>
      </c>
      <c r="E37" s="101" t="s">
        <v>154</v>
      </c>
      <c r="F37" s="101" t="s">
        <v>154</v>
      </c>
      <c r="G37" s="101" t="s">
        <v>154</v>
      </c>
      <c r="H37" s="101" t="s">
        <v>154</v>
      </c>
      <c r="I37" s="101" t="str">
        <f aca="true" t="shared" si="0" ref="I37:I42">+H37</f>
        <v>&gt;=6,447</v>
      </c>
      <c r="J37" s="95" t="s">
        <v>195</v>
      </c>
      <c r="K37" s="55" t="s">
        <v>202</v>
      </c>
      <c r="L37" s="217"/>
    </row>
    <row r="38" spans="1:12" s="58" customFormat="1" ht="57.75" customHeight="1">
      <c r="A38" s="201"/>
      <c r="B38" s="55" t="s">
        <v>196</v>
      </c>
      <c r="C38" s="101" t="s">
        <v>141</v>
      </c>
      <c r="D38" s="102">
        <v>1</v>
      </c>
      <c r="E38" s="102" t="s">
        <v>201</v>
      </c>
      <c r="F38" s="102" t="s">
        <v>201</v>
      </c>
      <c r="G38" s="102" t="s">
        <v>201</v>
      </c>
      <c r="H38" s="102" t="s">
        <v>201</v>
      </c>
      <c r="I38" s="102" t="str">
        <f t="shared" si="0"/>
        <v>≥93%</v>
      </c>
      <c r="J38" s="95" t="s">
        <v>159</v>
      </c>
      <c r="K38" s="55" t="s">
        <v>202</v>
      </c>
      <c r="L38" s="218"/>
    </row>
    <row r="39" spans="1:12" s="58" customFormat="1" ht="54" customHeight="1">
      <c r="A39" s="110" t="s">
        <v>130</v>
      </c>
      <c r="B39" s="55" t="s">
        <v>131</v>
      </c>
      <c r="C39" s="96" t="s">
        <v>197</v>
      </c>
      <c r="D39" s="56">
        <v>0.83</v>
      </c>
      <c r="E39" s="76"/>
      <c r="F39" s="76" t="s">
        <v>198</v>
      </c>
      <c r="G39" s="76"/>
      <c r="H39" s="76" t="s">
        <v>198</v>
      </c>
      <c r="I39" s="76" t="str">
        <f t="shared" si="0"/>
        <v>≥83%</v>
      </c>
      <c r="J39" s="55" t="s">
        <v>160</v>
      </c>
      <c r="K39" s="55" t="s">
        <v>202</v>
      </c>
      <c r="L39" s="218"/>
    </row>
    <row r="40" spans="1:12" s="58" customFormat="1" ht="48.75" customHeight="1">
      <c r="A40" s="201" t="s">
        <v>219</v>
      </c>
      <c r="B40" s="222" t="s">
        <v>152</v>
      </c>
      <c r="C40" s="83" t="s">
        <v>155</v>
      </c>
      <c r="D40" s="56">
        <v>0.88</v>
      </c>
      <c r="E40" s="84" t="s">
        <v>199</v>
      </c>
      <c r="F40" s="84" t="s">
        <v>199</v>
      </c>
      <c r="G40" s="84"/>
      <c r="H40" s="85" t="s">
        <v>199</v>
      </c>
      <c r="I40" s="85" t="str">
        <f t="shared" si="0"/>
        <v>≥80%</v>
      </c>
      <c r="J40" s="255" t="s">
        <v>159</v>
      </c>
      <c r="K40" s="219" t="s">
        <v>202</v>
      </c>
      <c r="L40" s="218"/>
    </row>
    <row r="41" spans="1:12" s="58" customFormat="1" ht="48" customHeight="1">
      <c r="A41" s="201"/>
      <c r="B41" s="222"/>
      <c r="C41" s="83" t="s">
        <v>156</v>
      </c>
      <c r="D41" s="56" t="s">
        <v>120</v>
      </c>
      <c r="E41" s="84"/>
      <c r="F41" s="84"/>
      <c r="G41" s="84"/>
      <c r="H41" s="85" t="s">
        <v>199</v>
      </c>
      <c r="I41" s="85" t="str">
        <f t="shared" si="0"/>
        <v>≥80%</v>
      </c>
      <c r="J41" s="255"/>
      <c r="K41" s="219"/>
      <c r="L41" s="218"/>
    </row>
    <row r="42" spans="1:12" s="58" customFormat="1" ht="44.25" customHeight="1">
      <c r="A42" s="202"/>
      <c r="B42" s="223"/>
      <c r="C42" s="97" t="s">
        <v>132</v>
      </c>
      <c r="D42" s="97" t="s">
        <v>133</v>
      </c>
      <c r="E42" s="98" t="s">
        <v>200</v>
      </c>
      <c r="F42" s="99" t="s">
        <v>200</v>
      </c>
      <c r="G42" s="99" t="s">
        <v>200</v>
      </c>
      <c r="H42" s="99" t="s">
        <v>200</v>
      </c>
      <c r="I42" s="99" t="str">
        <f t="shared" si="0"/>
        <v>≤30</v>
      </c>
      <c r="J42" s="256"/>
      <c r="K42" s="220"/>
      <c r="L42" s="218"/>
    </row>
    <row r="43" spans="1:12" ht="27.75" customHeight="1">
      <c r="A43" s="247" t="s">
        <v>143</v>
      </c>
      <c r="B43" s="248"/>
      <c r="C43" s="248"/>
      <c r="D43" s="248"/>
      <c r="E43" s="248"/>
      <c r="F43" s="248"/>
      <c r="G43" s="248"/>
      <c r="H43" s="248"/>
      <c r="I43" s="248"/>
      <c r="J43" s="248"/>
      <c r="K43" s="249"/>
      <c r="L43" s="119">
        <v>0.0063</v>
      </c>
    </row>
    <row r="44" spans="1:12" ht="27.75" customHeight="1">
      <c r="A44" s="250" t="s">
        <v>144</v>
      </c>
      <c r="B44" s="251"/>
      <c r="C44" s="251"/>
      <c r="D44" s="251"/>
      <c r="E44" s="251"/>
      <c r="F44" s="251"/>
      <c r="G44" s="251"/>
      <c r="H44" s="251"/>
      <c r="I44" s="251"/>
      <c r="J44" s="251"/>
      <c r="K44" s="252"/>
      <c r="L44" s="116"/>
    </row>
    <row r="45" ht="37.5" customHeight="1"/>
    <row r="46" spans="1:12" ht="26.25">
      <c r="A46" s="167" t="s">
        <v>227</v>
      </c>
      <c r="B46" s="168"/>
      <c r="C46" s="168"/>
      <c r="D46" s="168"/>
      <c r="E46" s="168"/>
      <c r="F46" s="168"/>
      <c r="G46" s="168"/>
      <c r="H46" s="168"/>
      <c r="I46" s="168"/>
      <c r="J46" s="168"/>
      <c r="K46" s="169"/>
      <c r="L46" s="121">
        <f>L43+L30+L19</f>
        <v>0.03547</v>
      </c>
    </row>
    <row r="47" spans="1:12" ht="26.25">
      <c r="A47" s="170" t="s">
        <v>228</v>
      </c>
      <c r="B47" s="171"/>
      <c r="C47" s="171"/>
      <c r="D47" s="171"/>
      <c r="E47" s="171"/>
      <c r="F47" s="171"/>
      <c r="G47" s="171"/>
      <c r="H47" s="171"/>
      <c r="I47" s="171"/>
      <c r="J47" s="171"/>
      <c r="K47" s="172"/>
      <c r="L47" s="122"/>
    </row>
    <row r="48" ht="15"/>
  </sheetData>
  <sheetProtection password="B9F9" sheet="1"/>
  <mergeCells count="94">
    <mergeCell ref="A20:K20"/>
    <mergeCell ref="A30:K30"/>
    <mergeCell ref="A31:K31"/>
    <mergeCell ref="A43:K43"/>
    <mergeCell ref="A44:K44"/>
    <mergeCell ref="B35:B36"/>
    <mergeCell ref="I35:I36"/>
    <mergeCell ref="E26:E29"/>
    <mergeCell ref="A23:L23"/>
    <mergeCell ref="J40:J42"/>
    <mergeCell ref="A1:L3"/>
    <mergeCell ref="A8:L8"/>
    <mergeCell ref="A33:L33"/>
    <mergeCell ref="B24:B25"/>
    <mergeCell ref="C24:C25"/>
    <mergeCell ref="A34:L34"/>
    <mergeCell ref="K10:K11"/>
    <mergeCell ref="L10:L11"/>
    <mergeCell ref="C13:C14"/>
    <mergeCell ref="K26:K29"/>
    <mergeCell ref="A16:A18"/>
    <mergeCell ref="C16:C17"/>
    <mergeCell ref="C26:C29"/>
    <mergeCell ref="D24:D25"/>
    <mergeCell ref="L26:L29"/>
    <mergeCell ref="A22:L22"/>
    <mergeCell ref="D26:D29"/>
    <mergeCell ref="E24:H24"/>
    <mergeCell ref="J24:J25"/>
    <mergeCell ref="A19:K19"/>
    <mergeCell ref="L37:L42"/>
    <mergeCell ref="K40:K42"/>
    <mergeCell ref="H13:H14"/>
    <mergeCell ref="H26:H29"/>
    <mergeCell ref="H16:H17"/>
    <mergeCell ref="J16:J17"/>
    <mergeCell ref="A32:L32"/>
    <mergeCell ref="J26:J29"/>
    <mergeCell ref="B40:B42"/>
    <mergeCell ref="D35:D36"/>
    <mergeCell ref="L35:L36"/>
    <mergeCell ref="J35:J36"/>
    <mergeCell ref="A26:A29"/>
    <mergeCell ref="G26:G29"/>
    <mergeCell ref="C35:C36"/>
    <mergeCell ref="E35:H35"/>
    <mergeCell ref="F26:F29"/>
    <mergeCell ref="L12:L18"/>
    <mergeCell ref="A40:A42"/>
    <mergeCell ref="A37:A38"/>
    <mergeCell ref="A24:A25"/>
    <mergeCell ref="K24:K25"/>
    <mergeCell ref="L24:L25"/>
    <mergeCell ref="I26:I29"/>
    <mergeCell ref="I24:I25"/>
    <mergeCell ref="A35:A36"/>
    <mergeCell ref="K35:K36"/>
    <mergeCell ref="J12:J15"/>
    <mergeCell ref="I16:I17"/>
    <mergeCell ref="D16:D17"/>
    <mergeCell ref="E16:E17"/>
    <mergeCell ref="F16:F17"/>
    <mergeCell ref="G16:G17"/>
    <mergeCell ref="G13:G14"/>
    <mergeCell ref="A10:A11"/>
    <mergeCell ref="A21:L21"/>
    <mergeCell ref="K13:K15"/>
    <mergeCell ref="A12:A15"/>
    <mergeCell ref="E13:E14"/>
    <mergeCell ref="F13:F14"/>
    <mergeCell ref="C10:C11"/>
    <mergeCell ref="B10:B11"/>
    <mergeCell ref="I10:I11"/>
    <mergeCell ref="I13:I14"/>
    <mergeCell ref="H6:J6"/>
    <mergeCell ref="C4:G4"/>
    <mergeCell ref="C5:G5"/>
    <mergeCell ref="C6:G6"/>
    <mergeCell ref="D13:D14"/>
    <mergeCell ref="J10:J11"/>
    <mergeCell ref="E10:H10"/>
    <mergeCell ref="A9:L9"/>
    <mergeCell ref="D10:D11"/>
    <mergeCell ref="A7:L7"/>
    <mergeCell ref="A46:K46"/>
    <mergeCell ref="A47:K47"/>
    <mergeCell ref="A4:B4"/>
    <mergeCell ref="A5:B5"/>
    <mergeCell ref="A6:B6"/>
    <mergeCell ref="K4:L4"/>
    <mergeCell ref="K5:L5"/>
    <mergeCell ref="K6:L6"/>
    <mergeCell ref="H4:J4"/>
    <mergeCell ref="H5:J5"/>
  </mergeCells>
  <dataValidations count="6">
    <dataValidation allowBlank="1" showErrorMessage="1" sqref="L26:L29 B9:B15 I24 A8:A12 C13 I12 C9:H12 J9:L12 I9:I10 E25:H25 E36:H36"/>
    <dataValidation allowBlank="1" showInputMessage="1" showErrorMessage="1" promptTitle="PROGRAMA PLAN DE GESTION" prompt="En este espacio se escribirá el nombre del programa que encierra los diferentes proyectos  que se ejecutaran desde la línea de acción establecida." sqref="H6"/>
    <dataValidation allowBlank="1" showInputMessage="1" showErrorMessage="1" promptTitle="LINEA ESTRT PLAN DE GESTION" prompt="De acuerdo a las cinco líneas estratégicas del plan de Gestión de Metrosalud  Humana, Innovadora y Sostenible,  ubique el Plan de acción en una de ellas" sqref="H4"/>
    <dataValidation allowBlank="1" showInputMessage="1" showErrorMessage="1" promptTitle="LINEA ESTRATE PLAN DE DLLO MPIO" prompt="Estos tres ítems hacen referencia a la ubicación de la línea estratégica del plan de Metrosalud en el Plan de Desarrollo Municipal. " sqref="A4"/>
    <dataValidation allowBlank="1" showInputMessage="1" showErrorMessage="1" promptTitle="PROGRAMA PLAN MPIO" prompt="Estos tres ítems hacen referencia a la ubicación de la línea estratégica del plan de Metrosalud en el Plan de Desarrollo Municipal. " sqref="A6:A7"/>
    <dataValidation allowBlank="1" showInputMessage="1" showErrorMessage="1" promptTitle="COMPONENTE PLAN MPIO" prompt="Estos tres ítems hacen referencia a la ubicación de la línea estratégica del plan de Metrosalud en el Plan de Desarrollo Municipal. " sqref="A5"/>
  </dataValidations>
  <printOptions horizontalCentered="1"/>
  <pageMargins left="0.35433070866141736" right="0" top="0.6692913385826772" bottom="0.7480314960629921" header="0.3937007874015748" footer="0.31496062992125984"/>
  <pageSetup horizontalDpi="600" verticalDpi="600" orientation="landscape" pageOrder="overThenDown" paperSize="14" scale="60" r:id="rId3"/>
  <headerFooter>
    <oddFooter>&amp;CPágina &amp;P</oddFooter>
  </headerFooter>
  <legacyDrawing r:id="rId2"/>
</worksheet>
</file>

<file path=xl/worksheets/sheet3.xml><?xml version="1.0" encoding="utf-8"?>
<worksheet xmlns="http://schemas.openxmlformats.org/spreadsheetml/2006/main" xmlns:r="http://schemas.openxmlformats.org/officeDocument/2006/relationships">
  <dimension ref="A1:N7"/>
  <sheetViews>
    <sheetView zoomScale="60" zoomScaleNormal="60" zoomScalePageLayoutView="0" workbookViewId="0" topLeftCell="A1">
      <selection activeCell="N8" sqref="N8"/>
    </sheetView>
  </sheetViews>
  <sheetFormatPr defaultColWidth="22.57421875" defaultRowHeight="15"/>
  <cols>
    <col min="1" max="1" width="12.7109375" style="0" customWidth="1"/>
    <col min="2" max="2" width="9.00390625" style="0" customWidth="1"/>
    <col min="3" max="3" width="19.28125" style="0" customWidth="1"/>
    <col min="4" max="4" width="19.00390625" style="0" customWidth="1"/>
    <col min="5" max="5" width="10.140625" style="0" customWidth="1"/>
    <col min="6" max="6" width="18.421875" style="0" customWidth="1"/>
    <col min="7" max="7" width="18.140625" style="0" customWidth="1"/>
    <col min="8" max="8" width="10.421875" style="0" customWidth="1"/>
    <col min="9" max="9" width="18.140625" style="0" customWidth="1"/>
    <col min="10" max="10" width="13.140625" style="0" customWidth="1"/>
    <col min="11" max="250" width="11.421875" style="0" customWidth="1"/>
    <col min="251" max="252" width="10.421875" style="0" customWidth="1"/>
    <col min="253" max="253" width="28.421875" style="0" customWidth="1"/>
    <col min="254" max="255" width="11.421875" style="0" customWidth="1"/>
  </cols>
  <sheetData>
    <row r="1" spans="1:13" ht="25.5" customHeight="1">
      <c r="A1" s="257" t="s">
        <v>98</v>
      </c>
      <c r="B1" s="258"/>
      <c r="C1" s="258"/>
      <c r="D1" s="258"/>
      <c r="E1" s="258"/>
      <c r="F1" s="258"/>
      <c r="G1" s="258"/>
      <c r="H1" s="258"/>
      <c r="I1" s="258"/>
      <c r="J1" s="44"/>
      <c r="L1" s="259" t="s">
        <v>82</v>
      </c>
      <c r="M1" s="260"/>
    </row>
    <row r="2" spans="1:13" ht="39" customHeight="1">
      <c r="A2" s="20" t="s">
        <v>73</v>
      </c>
      <c r="B2" s="20" t="s">
        <v>74</v>
      </c>
      <c r="C2" s="20" t="s">
        <v>85</v>
      </c>
      <c r="D2" s="20" t="s">
        <v>75</v>
      </c>
      <c r="E2" s="20" t="s">
        <v>74</v>
      </c>
      <c r="F2" s="20" t="s">
        <v>85</v>
      </c>
      <c r="G2" s="20" t="s">
        <v>76</v>
      </c>
      <c r="H2" s="20" t="s">
        <v>74</v>
      </c>
      <c r="I2" s="20" t="s">
        <v>85</v>
      </c>
      <c r="J2" s="20" t="s">
        <v>97</v>
      </c>
      <c r="L2" s="39" t="s">
        <v>83</v>
      </c>
      <c r="M2" s="39" t="s">
        <v>84</v>
      </c>
    </row>
    <row r="3" spans="1:13" ht="87" customHeight="1">
      <c r="A3" s="133" t="s">
        <v>71</v>
      </c>
      <c r="B3" s="126">
        <v>0.2</v>
      </c>
      <c r="C3" s="126" t="e">
        <f>SUM(F3:F5)</f>
        <v>#REF!</v>
      </c>
      <c r="D3" s="125" t="s">
        <v>5</v>
      </c>
      <c r="E3" s="126">
        <v>0.11</v>
      </c>
      <c r="F3" s="126" t="e">
        <f>SUM(I3:I4)</f>
        <v>#REF!</v>
      </c>
      <c r="G3" s="32" t="s">
        <v>86</v>
      </c>
      <c r="H3" s="38">
        <v>0.07</v>
      </c>
      <c r="I3" s="49" t="e">
        <f>'LINEA III '!I11+'LINEA III '!I15+'LINEA III '!I18+'LINEA III '!I20+'LINEA III '!I22</f>
        <v>#REF!</v>
      </c>
      <c r="J3" s="49" t="e">
        <f>I3/H3</f>
        <v>#REF!</v>
      </c>
      <c r="L3" s="38" t="e">
        <f>#REF!</f>
        <v>#REF!</v>
      </c>
      <c r="M3" s="48" t="e">
        <f>#REF!</f>
        <v>#REF!</v>
      </c>
    </row>
    <row r="4" spans="1:13" ht="104.25" customHeight="1">
      <c r="A4" s="133"/>
      <c r="B4" s="126"/>
      <c r="C4" s="126"/>
      <c r="D4" s="125"/>
      <c r="E4" s="126"/>
      <c r="F4" s="126"/>
      <c r="G4" s="32" t="s">
        <v>90</v>
      </c>
      <c r="H4" s="38">
        <v>0.04</v>
      </c>
      <c r="I4" s="48" t="e">
        <f>'LINEA III '!I25</f>
        <v>#REF!</v>
      </c>
      <c r="J4" s="48" t="e">
        <f>I4/H4</f>
        <v>#REF!</v>
      </c>
      <c r="L4" s="38" t="e">
        <f>#REF!</f>
        <v>#REF!</v>
      </c>
      <c r="M4" s="48" t="e">
        <f>#REF!</f>
        <v>#REF!</v>
      </c>
    </row>
    <row r="5" spans="1:13" ht="129.75" customHeight="1">
      <c r="A5" s="133"/>
      <c r="B5" s="126"/>
      <c r="C5" s="126"/>
      <c r="D5" s="36" t="s">
        <v>50</v>
      </c>
      <c r="E5" s="30">
        <v>0.09</v>
      </c>
      <c r="F5" s="30" t="e">
        <f>SUM(I5)</f>
        <v>#REF!</v>
      </c>
      <c r="G5" s="33" t="s">
        <v>91</v>
      </c>
      <c r="H5" s="37">
        <v>0.09</v>
      </c>
      <c r="I5" s="51" t="e">
        <f>'LINEA III '!I29</f>
        <v>#REF!</v>
      </c>
      <c r="J5" s="51" t="e">
        <f>I5/H5</f>
        <v>#REF!</v>
      </c>
      <c r="L5" s="47" t="e">
        <f>#REF!</f>
        <v>#REF!</v>
      </c>
      <c r="M5" s="51" t="e">
        <f>#REF!</f>
        <v>#REF!</v>
      </c>
    </row>
    <row r="6" spans="1:13" ht="14.25">
      <c r="A6" s="3"/>
      <c r="B6" s="4">
        <f>SUM(B3)</f>
        <v>0.2</v>
      </c>
      <c r="C6" s="4" t="e">
        <f>SUM(C3)</f>
        <v>#REF!</v>
      </c>
      <c r="D6" s="3"/>
      <c r="E6" s="6">
        <f>SUM(E3:E5)</f>
        <v>0.2</v>
      </c>
      <c r="F6" s="3"/>
      <c r="G6" s="3"/>
      <c r="H6" s="6">
        <f>SUM(H3:H5)</f>
        <v>0.2</v>
      </c>
      <c r="I6" s="6" t="e">
        <f>SUM(I3:I5)</f>
        <v>#REF!</v>
      </c>
      <c r="J6" s="45"/>
      <c r="L6" s="40" t="e">
        <f>SUM(L3:L5)</f>
        <v>#REF!</v>
      </c>
      <c r="M6" s="40" t="e">
        <f>SUM(M3:M5)</f>
        <v>#REF!</v>
      </c>
    </row>
    <row r="7" spans="1:14" ht="14.25">
      <c r="A7" s="41" t="s">
        <v>95</v>
      </c>
      <c r="B7" s="41"/>
      <c r="C7" s="42" t="e">
        <f>C6/B6</f>
        <v>#REF!</v>
      </c>
      <c r="D7" s="3"/>
      <c r="E7" s="3"/>
      <c r="F7" s="3"/>
      <c r="G7" s="3"/>
      <c r="H7" s="3"/>
      <c r="I7" s="3"/>
      <c r="J7" s="46"/>
      <c r="L7" s="41" t="s">
        <v>95</v>
      </c>
      <c r="M7" s="41"/>
      <c r="N7" s="42" t="e">
        <f>M6/L6</f>
        <v>#REF!</v>
      </c>
    </row>
  </sheetData>
  <sheetProtection/>
  <mergeCells count="8">
    <mergeCell ref="F3:F4"/>
    <mergeCell ref="A1:I1"/>
    <mergeCell ref="L1:M1"/>
    <mergeCell ref="A3:A5"/>
    <mergeCell ref="B3:B5"/>
    <mergeCell ref="C3:C5"/>
    <mergeCell ref="D3:D4"/>
    <mergeCell ref="E3:E4"/>
  </mergeCells>
  <printOptions horizontalCentered="1"/>
  <pageMargins left="0.7086614173228347" right="0.7086614173228347" top="0.7480314960629921" bottom="0.7480314960629921" header="0.31496062992125984" footer="0.31496062992125984"/>
  <pageSetup horizontalDpi="600" verticalDpi="600" orientation="landscape" scale="50" r:id="rId2"/>
  <headerFooter>
    <oddHeader>&amp;R&amp;G</oddHeader>
    <oddFooter>&amp;R&amp;G</oddFooter>
  </headerFooter>
  <legacyDrawingHF r:id="rId1"/>
</worksheet>
</file>

<file path=xl/worksheets/sheet4.xml><?xml version="1.0" encoding="utf-8"?>
<worksheet xmlns="http://schemas.openxmlformats.org/spreadsheetml/2006/main" xmlns:r="http://schemas.openxmlformats.org/officeDocument/2006/relationships">
  <dimension ref="A1:L36"/>
  <sheetViews>
    <sheetView tabSelected="1" zoomScale="57" zoomScaleNormal="57" zoomScaleSheetLayoutView="63" zoomScalePageLayoutView="0" workbookViewId="0" topLeftCell="A1">
      <selection activeCell="A1" sqref="A1:L6"/>
    </sheetView>
  </sheetViews>
  <sheetFormatPr defaultColWidth="14.140625" defaultRowHeight="15"/>
  <cols>
    <col min="1" max="1" width="27.57421875" style="57" customWidth="1"/>
    <col min="2" max="2" width="35.28125" style="57" customWidth="1"/>
    <col min="3" max="3" width="33.28125" style="57" customWidth="1"/>
    <col min="4" max="4" width="12.00390625" style="57" customWidth="1"/>
    <col min="5" max="5" width="11.28125" style="57" hidden="1" customWidth="1"/>
    <col min="6" max="6" width="10.421875" style="57" hidden="1" customWidth="1"/>
    <col min="7" max="7" width="10.00390625" style="57" hidden="1" customWidth="1"/>
    <col min="8" max="8" width="9.57421875" style="57" hidden="1" customWidth="1"/>
    <col min="9" max="9" width="11.28125" style="57" customWidth="1"/>
    <col min="10" max="10" width="28.7109375" style="74" customWidth="1"/>
    <col min="11" max="11" width="15.28125" style="57" customWidth="1"/>
    <col min="12" max="12" width="33.8515625" style="57" customWidth="1"/>
    <col min="13" max="19" width="14.140625" style="57" customWidth="1"/>
    <col min="20" max="20" width="14.140625" style="57" bestFit="1" customWidth="1"/>
    <col min="21" max="21" width="35.00390625" style="57" bestFit="1" customWidth="1"/>
    <col min="22" max="22" width="13.8515625" style="57" bestFit="1" customWidth="1"/>
    <col min="23" max="16384" width="14.140625" style="57" customWidth="1"/>
  </cols>
  <sheetData>
    <row r="1" spans="1:12" ht="14.25" customHeight="1">
      <c r="A1" s="275" t="s">
        <v>163</v>
      </c>
      <c r="B1" s="275"/>
      <c r="C1" s="275"/>
      <c r="D1" s="275"/>
      <c r="E1" s="275"/>
      <c r="F1" s="275"/>
      <c r="G1" s="275"/>
      <c r="H1" s="275"/>
      <c r="I1" s="275"/>
      <c r="J1" s="275"/>
      <c r="K1" s="275"/>
      <c r="L1" s="275"/>
    </row>
    <row r="2" spans="1:12" ht="14.25" customHeight="1">
      <c r="A2" s="275"/>
      <c r="B2" s="275"/>
      <c r="C2" s="275"/>
      <c r="D2" s="275"/>
      <c r="E2" s="275"/>
      <c r="F2" s="275"/>
      <c r="G2" s="275"/>
      <c r="H2" s="275"/>
      <c r="I2" s="275"/>
      <c r="J2" s="275"/>
      <c r="K2" s="275"/>
      <c r="L2" s="275"/>
    </row>
    <row r="3" spans="1:12" ht="39" customHeight="1">
      <c r="A3" s="275"/>
      <c r="B3" s="275"/>
      <c r="C3" s="275"/>
      <c r="D3" s="275"/>
      <c r="E3" s="275"/>
      <c r="F3" s="275"/>
      <c r="G3" s="275"/>
      <c r="H3" s="275"/>
      <c r="I3" s="275"/>
      <c r="J3" s="275"/>
      <c r="K3" s="275"/>
      <c r="L3" s="275"/>
    </row>
    <row r="4" spans="1:12" ht="56.25" customHeight="1">
      <c r="A4" s="264" t="s">
        <v>0</v>
      </c>
      <c r="B4" s="264"/>
      <c r="C4" s="262" t="s">
        <v>104</v>
      </c>
      <c r="D4" s="262"/>
      <c r="E4" s="262"/>
      <c r="F4" s="265" t="s">
        <v>100</v>
      </c>
      <c r="G4" s="265"/>
      <c r="H4" s="265"/>
      <c r="I4" s="265"/>
      <c r="J4" s="265"/>
      <c r="K4" s="274" t="s">
        <v>99</v>
      </c>
      <c r="L4" s="274"/>
    </row>
    <row r="5" spans="1:12" ht="39" customHeight="1">
      <c r="A5" s="264" t="s">
        <v>3</v>
      </c>
      <c r="B5" s="264"/>
      <c r="C5" s="263" t="s">
        <v>105</v>
      </c>
      <c r="D5" s="263"/>
      <c r="E5" s="263"/>
      <c r="F5" s="265" t="s">
        <v>102</v>
      </c>
      <c r="G5" s="265"/>
      <c r="H5" s="265"/>
      <c r="I5" s="265"/>
      <c r="J5" s="265"/>
      <c r="K5" s="268" t="s">
        <v>107</v>
      </c>
      <c r="L5" s="268"/>
    </row>
    <row r="6" spans="1:12" ht="39.75" customHeight="1">
      <c r="A6" s="264" t="s">
        <v>6</v>
      </c>
      <c r="B6" s="264"/>
      <c r="C6" s="263" t="s">
        <v>106</v>
      </c>
      <c r="D6" s="263"/>
      <c r="E6" s="263"/>
      <c r="F6" s="265" t="s">
        <v>101</v>
      </c>
      <c r="G6" s="265"/>
      <c r="H6" s="265"/>
      <c r="I6" s="265"/>
      <c r="J6" s="265"/>
      <c r="K6" s="268" t="s">
        <v>108</v>
      </c>
      <c r="L6" s="268"/>
    </row>
    <row r="7" spans="1:12" ht="39.75" customHeight="1">
      <c r="A7" s="271"/>
      <c r="B7" s="272"/>
      <c r="C7" s="272"/>
      <c r="D7" s="272"/>
      <c r="E7" s="272"/>
      <c r="F7" s="272"/>
      <c r="G7" s="272"/>
      <c r="H7" s="272"/>
      <c r="I7" s="272"/>
      <c r="J7" s="272"/>
      <c r="K7" s="272"/>
      <c r="L7" s="272"/>
    </row>
    <row r="8" spans="1:12" ht="24.75" customHeight="1">
      <c r="A8" s="270" t="s">
        <v>125</v>
      </c>
      <c r="B8" s="270"/>
      <c r="C8" s="270"/>
      <c r="D8" s="270"/>
      <c r="E8" s="270"/>
      <c r="F8" s="270"/>
      <c r="G8" s="270"/>
      <c r="H8" s="270"/>
      <c r="I8" s="270"/>
      <c r="J8" s="270"/>
      <c r="K8" s="270"/>
      <c r="L8" s="270"/>
    </row>
    <row r="9" spans="1:12" ht="19.5" customHeight="1">
      <c r="A9" s="266" t="s">
        <v>25</v>
      </c>
      <c r="B9" s="267"/>
      <c r="C9" s="267"/>
      <c r="D9" s="267"/>
      <c r="E9" s="267"/>
      <c r="F9" s="267"/>
      <c r="G9" s="267"/>
      <c r="H9" s="267"/>
      <c r="I9" s="267"/>
      <c r="J9" s="267"/>
      <c r="K9" s="267"/>
      <c r="L9" s="267"/>
    </row>
    <row r="10" spans="1:12" ht="25.5" customHeight="1">
      <c r="A10" s="278" t="s">
        <v>10</v>
      </c>
      <c r="B10" s="269" t="s">
        <v>111</v>
      </c>
      <c r="C10" s="269" t="s">
        <v>11</v>
      </c>
      <c r="D10" s="269" t="s">
        <v>12</v>
      </c>
      <c r="E10" s="273" t="s">
        <v>153</v>
      </c>
      <c r="F10" s="273"/>
      <c r="G10" s="273"/>
      <c r="H10" s="273"/>
      <c r="I10" s="273" t="s">
        <v>225</v>
      </c>
      <c r="J10" s="269" t="s">
        <v>13</v>
      </c>
      <c r="K10" s="269" t="s">
        <v>118</v>
      </c>
      <c r="L10" s="276" t="s">
        <v>14</v>
      </c>
    </row>
    <row r="11" spans="1:12" ht="30" customHeight="1">
      <c r="A11" s="278"/>
      <c r="B11" s="269"/>
      <c r="C11" s="269"/>
      <c r="D11" s="269"/>
      <c r="E11" s="70" t="s">
        <v>112</v>
      </c>
      <c r="F11" s="70" t="s">
        <v>113</v>
      </c>
      <c r="G11" s="70" t="s">
        <v>114</v>
      </c>
      <c r="H11" s="70" t="s">
        <v>115</v>
      </c>
      <c r="I11" s="273"/>
      <c r="J11" s="269"/>
      <c r="K11" s="269"/>
      <c r="L11" s="277"/>
    </row>
    <row r="12" spans="1:12" ht="51" customHeight="1">
      <c r="A12" s="279" t="s">
        <v>206</v>
      </c>
      <c r="B12" s="113" t="s">
        <v>167</v>
      </c>
      <c r="C12" s="113" t="s">
        <v>134</v>
      </c>
      <c r="D12" s="87">
        <v>0.97</v>
      </c>
      <c r="E12" s="86">
        <v>0.95</v>
      </c>
      <c r="F12" s="86">
        <v>0.95</v>
      </c>
      <c r="G12" s="86">
        <v>0.95</v>
      </c>
      <c r="H12" s="86">
        <v>0.95</v>
      </c>
      <c r="I12" s="86">
        <f>+H12</f>
        <v>0.95</v>
      </c>
      <c r="J12" s="192" t="s">
        <v>157</v>
      </c>
      <c r="K12" s="114" t="s">
        <v>193</v>
      </c>
      <c r="L12" s="280"/>
    </row>
    <row r="13" spans="1:12" ht="118.5" customHeight="1">
      <c r="A13" s="279"/>
      <c r="B13" s="114" t="s">
        <v>207</v>
      </c>
      <c r="C13" s="114" t="s">
        <v>208</v>
      </c>
      <c r="D13" s="114">
        <v>4</v>
      </c>
      <c r="E13" s="89">
        <v>1</v>
      </c>
      <c r="F13" s="114">
        <v>1</v>
      </c>
      <c r="G13" s="114">
        <v>1</v>
      </c>
      <c r="H13" s="114">
        <v>1</v>
      </c>
      <c r="I13" s="114">
        <f>SUM(E13:H13)</f>
        <v>4</v>
      </c>
      <c r="J13" s="192"/>
      <c r="K13" s="114" t="s">
        <v>193</v>
      </c>
      <c r="L13" s="280"/>
    </row>
    <row r="14" spans="1:12" ht="55.5" customHeight="1">
      <c r="A14" s="279"/>
      <c r="B14" s="281" t="s">
        <v>203</v>
      </c>
      <c r="C14" s="106" t="s">
        <v>126</v>
      </c>
      <c r="D14" s="106" t="s">
        <v>127</v>
      </c>
      <c r="E14" s="106" t="s">
        <v>204</v>
      </c>
      <c r="F14" s="106" t="s">
        <v>204</v>
      </c>
      <c r="G14" s="106" t="s">
        <v>204</v>
      </c>
      <c r="H14" s="106" t="s">
        <v>204</v>
      </c>
      <c r="I14" s="106" t="str">
        <f>+H14</f>
        <v>&gt;= 86%</v>
      </c>
      <c r="J14" s="112" t="s">
        <v>157</v>
      </c>
      <c r="K14" s="114" t="s">
        <v>193</v>
      </c>
      <c r="L14" s="280"/>
    </row>
    <row r="15" spans="1:12" ht="58.5" customHeight="1">
      <c r="A15" s="279"/>
      <c r="B15" s="281"/>
      <c r="C15" s="106" t="s">
        <v>205</v>
      </c>
      <c r="D15" s="106" t="s">
        <v>120</v>
      </c>
      <c r="E15" s="106"/>
      <c r="F15" s="106"/>
      <c r="G15" s="106"/>
      <c r="H15" s="106" t="s">
        <v>128</v>
      </c>
      <c r="I15" s="106" t="str">
        <f>+H15</f>
        <v>&lt; a 1 por mil</v>
      </c>
      <c r="J15" s="112" t="s">
        <v>157</v>
      </c>
      <c r="K15" s="114" t="s">
        <v>193</v>
      </c>
      <c r="L15" s="280"/>
    </row>
    <row r="16" spans="1:12" s="59" customFormat="1" ht="30.75" customHeight="1">
      <c r="A16" s="282" t="s">
        <v>143</v>
      </c>
      <c r="B16" s="283"/>
      <c r="C16" s="283"/>
      <c r="D16" s="283"/>
      <c r="E16" s="283"/>
      <c r="F16" s="283"/>
      <c r="G16" s="283"/>
      <c r="H16" s="283"/>
      <c r="I16" s="283"/>
      <c r="J16" s="283"/>
      <c r="K16" s="284"/>
      <c r="L16" s="120">
        <v>0.0111</v>
      </c>
    </row>
    <row r="17" spans="1:12" s="58" customFormat="1" ht="36.75" customHeight="1">
      <c r="A17" s="285" t="s">
        <v>144</v>
      </c>
      <c r="B17" s="286"/>
      <c r="C17" s="286"/>
      <c r="D17" s="286"/>
      <c r="E17" s="286"/>
      <c r="F17" s="286"/>
      <c r="G17" s="286"/>
      <c r="H17" s="286"/>
      <c r="I17" s="286"/>
      <c r="J17" s="286"/>
      <c r="K17" s="287"/>
      <c r="L17" s="117"/>
    </row>
    <row r="18" spans="1:12" s="58" customFormat="1" ht="62.25" customHeight="1">
      <c r="A18" s="261"/>
      <c r="B18" s="261"/>
      <c r="C18" s="261"/>
      <c r="D18" s="261"/>
      <c r="E18" s="261"/>
      <c r="F18" s="261"/>
      <c r="G18" s="261"/>
      <c r="H18" s="261"/>
      <c r="I18" s="261"/>
      <c r="J18" s="261"/>
      <c r="K18" s="261"/>
      <c r="L18" s="261"/>
    </row>
    <row r="19" spans="1:12" ht="25.5" customHeight="1">
      <c r="A19" s="270" t="s">
        <v>129</v>
      </c>
      <c r="B19" s="270"/>
      <c r="C19" s="270"/>
      <c r="D19" s="270"/>
      <c r="E19" s="270"/>
      <c r="F19" s="270"/>
      <c r="G19" s="270"/>
      <c r="H19" s="270"/>
      <c r="I19" s="270"/>
      <c r="J19" s="270"/>
      <c r="K19" s="270"/>
      <c r="L19" s="270"/>
    </row>
    <row r="20" spans="1:12" ht="19.5" customHeight="1">
      <c r="A20" s="266" t="s">
        <v>25</v>
      </c>
      <c r="B20" s="267"/>
      <c r="C20" s="267"/>
      <c r="D20" s="267"/>
      <c r="E20" s="267"/>
      <c r="F20" s="267"/>
      <c r="G20" s="267"/>
      <c r="H20" s="267"/>
      <c r="I20" s="267"/>
      <c r="J20" s="267"/>
      <c r="K20" s="267"/>
      <c r="L20" s="267"/>
    </row>
    <row r="21" spans="1:12" ht="25.5" customHeight="1">
      <c r="A21" s="278" t="s">
        <v>10</v>
      </c>
      <c r="B21" s="269" t="s">
        <v>111</v>
      </c>
      <c r="C21" s="269" t="s">
        <v>11</v>
      </c>
      <c r="D21" s="269" t="s">
        <v>12</v>
      </c>
      <c r="E21" s="273" t="s">
        <v>153</v>
      </c>
      <c r="F21" s="273"/>
      <c r="G21" s="273"/>
      <c r="H21" s="273"/>
      <c r="I21" s="273" t="s">
        <v>225</v>
      </c>
      <c r="J21" s="269" t="s">
        <v>13</v>
      </c>
      <c r="K21" s="269" t="s">
        <v>118</v>
      </c>
      <c r="L21" s="276" t="s">
        <v>14</v>
      </c>
    </row>
    <row r="22" spans="1:12" ht="30" customHeight="1">
      <c r="A22" s="278"/>
      <c r="B22" s="269"/>
      <c r="C22" s="269"/>
      <c r="D22" s="269"/>
      <c r="E22" s="70" t="s">
        <v>112</v>
      </c>
      <c r="F22" s="70" t="s">
        <v>113</v>
      </c>
      <c r="G22" s="70" t="s">
        <v>114</v>
      </c>
      <c r="H22" s="70" t="s">
        <v>115</v>
      </c>
      <c r="I22" s="273"/>
      <c r="J22" s="269"/>
      <c r="K22" s="269"/>
      <c r="L22" s="277"/>
    </row>
    <row r="23" spans="1:12" s="62" customFormat="1" ht="54" customHeight="1">
      <c r="A23" s="108" t="s">
        <v>209</v>
      </c>
      <c r="B23" s="60" t="s">
        <v>166</v>
      </c>
      <c r="C23" s="108" t="s">
        <v>165</v>
      </c>
      <c r="D23" s="109" t="s">
        <v>120</v>
      </c>
      <c r="E23" s="109">
        <v>1</v>
      </c>
      <c r="F23" s="109">
        <v>1</v>
      </c>
      <c r="G23" s="109"/>
      <c r="H23" s="109"/>
      <c r="I23" s="109">
        <f aca="true" t="shared" si="0" ref="I23:I30">SUM(E23:H23)</f>
        <v>2</v>
      </c>
      <c r="J23" s="75" t="s">
        <v>161</v>
      </c>
      <c r="K23" s="61" t="s">
        <v>164</v>
      </c>
      <c r="L23" s="77"/>
    </row>
    <row r="24" spans="1:12" s="66" customFormat="1" ht="64.5" customHeight="1">
      <c r="A24" s="63" t="s">
        <v>210</v>
      </c>
      <c r="B24" s="63" t="s">
        <v>211</v>
      </c>
      <c r="C24" s="71" t="s">
        <v>169</v>
      </c>
      <c r="D24" s="64">
        <v>1</v>
      </c>
      <c r="E24" s="64">
        <v>0</v>
      </c>
      <c r="F24" s="64">
        <v>0.04</v>
      </c>
      <c r="G24" s="64">
        <v>0.39</v>
      </c>
      <c r="H24" s="64">
        <v>0.57</v>
      </c>
      <c r="I24" s="64">
        <f t="shared" si="0"/>
        <v>1</v>
      </c>
      <c r="J24" s="75" t="s">
        <v>220</v>
      </c>
      <c r="K24" s="65" t="s">
        <v>168</v>
      </c>
      <c r="L24" s="103">
        <v>7840</v>
      </c>
    </row>
    <row r="25" spans="1:12" s="66" customFormat="1" ht="45.75" customHeight="1">
      <c r="A25" s="288" t="s">
        <v>162</v>
      </c>
      <c r="B25" s="69" t="s">
        <v>135</v>
      </c>
      <c r="C25" s="69" t="s">
        <v>170</v>
      </c>
      <c r="D25" s="64">
        <v>1</v>
      </c>
      <c r="E25" s="64">
        <v>1</v>
      </c>
      <c r="F25" s="64"/>
      <c r="G25" s="64"/>
      <c r="H25" s="64"/>
      <c r="I25" s="64">
        <f t="shared" si="0"/>
        <v>1</v>
      </c>
      <c r="J25" s="89" t="s">
        <v>171</v>
      </c>
      <c r="K25" s="65" t="s">
        <v>168</v>
      </c>
      <c r="L25" s="78"/>
    </row>
    <row r="26" spans="1:12" ht="54" customHeight="1">
      <c r="A26" s="288"/>
      <c r="B26" s="69" t="s">
        <v>137</v>
      </c>
      <c r="C26" s="63" t="s">
        <v>172</v>
      </c>
      <c r="D26" s="72">
        <v>1</v>
      </c>
      <c r="E26" s="72">
        <v>1</v>
      </c>
      <c r="F26" s="72"/>
      <c r="G26" s="72"/>
      <c r="H26" s="72"/>
      <c r="I26" s="72">
        <f t="shared" si="0"/>
        <v>1</v>
      </c>
      <c r="J26" s="89" t="s">
        <v>171</v>
      </c>
      <c r="K26" s="65" t="s">
        <v>168</v>
      </c>
      <c r="L26" s="78"/>
    </row>
    <row r="27" spans="1:12" ht="38.25" customHeight="1">
      <c r="A27" s="288"/>
      <c r="B27" s="69" t="s">
        <v>145</v>
      </c>
      <c r="C27" s="63" t="s">
        <v>212</v>
      </c>
      <c r="D27" s="64">
        <v>1</v>
      </c>
      <c r="E27" s="80">
        <v>0.25</v>
      </c>
      <c r="F27" s="80">
        <v>0.25</v>
      </c>
      <c r="G27" s="80">
        <v>0.25</v>
      </c>
      <c r="H27" s="80">
        <v>0.25</v>
      </c>
      <c r="I27" s="80">
        <f t="shared" si="0"/>
        <v>1</v>
      </c>
      <c r="J27" s="89" t="s">
        <v>171</v>
      </c>
      <c r="K27" s="65" t="s">
        <v>168</v>
      </c>
      <c r="L27" s="79"/>
    </row>
    <row r="28" spans="1:12" ht="46.5" customHeight="1">
      <c r="A28" s="289" t="s">
        <v>142</v>
      </c>
      <c r="B28" s="94" t="s">
        <v>138</v>
      </c>
      <c r="C28" s="90" t="s">
        <v>146</v>
      </c>
      <c r="D28" s="72">
        <v>1</v>
      </c>
      <c r="E28" s="72">
        <v>1</v>
      </c>
      <c r="F28" s="64"/>
      <c r="G28" s="64"/>
      <c r="H28" s="64"/>
      <c r="I28" s="72">
        <f t="shared" si="0"/>
        <v>1</v>
      </c>
      <c r="J28" s="89" t="s">
        <v>136</v>
      </c>
      <c r="K28" s="65" t="s">
        <v>168</v>
      </c>
      <c r="L28" s="79"/>
    </row>
    <row r="29" spans="1:12" ht="50.25" customHeight="1">
      <c r="A29" s="289"/>
      <c r="B29" s="94" t="s">
        <v>147</v>
      </c>
      <c r="C29" s="90" t="s">
        <v>173</v>
      </c>
      <c r="D29" s="72">
        <v>1</v>
      </c>
      <c r="E29" s="72">
        <v>1</v>
      </c>
      <c r="F29" s="72"/>
      <c r="G29" s="72"/>
      <c r="H29" s="72"/>
      <c r="I29" s="72">
        <f t="shared" si="0"/>
        <v>1</v>
      </c>
      <c r="J29" s="89" t="s">
        <v>136</v>
      </c>
      <c r="K29" s="65" t="s">
        <v>168</v>
      </c>
      <c r="L29" s="81"/>
    </row>
    <row r="30" spans="1:12" ht="48" customHeight="1">
      <c r="A30" s="289"/>
      <c r="B30" s="94" t="s">
        <v>139</v>
      </c>
      <c r="C30" s="90" t="s">
        <v>174</v>
      </c>
      <c r="D30" s="64">
        <v>1</v>
      </c>
      <c r="E30" s="80">
        <v>0.25</v>
      </c>
      <c r="F30" s="80">
        <v>0.25</v>
      </c>
      <c r="G30" s="80">
        <v>0.25</v>
      </c>
      <c r="H30" s="80">
        <v>0.25</v>
      </c>
      <c r="I30" s="80">
        <f t="shared" si="0"/>
        <v>1</v>
      </c>
      <c r="J30" s="89" t="s">
        <v>136</v>
      </c>
      <c r="K30" s="65" t="s">
        <v>168</v>
      </c>
      <c r="L30" s="82"/>
    </row>
    <row r="31" spans="1:12" s="59" customFormat="1" ht="24" customHeight="1">
      <c r="A31" s="282" t="s">
        <v>143</v>
      </c>
      <c r="B31" s="283"/>
      <c r="C31" s="283"/>
      <c r="D31" s="283"/>
      <c r="E31" s="283"/>
      <c r="F31" s="283"/>
      <c r="G31" s="283"/>
      <c r="H31" s="283"/>
      <c r="I31" s="283"/>
      <c r="J31" s="283"/>
      <c r="K31" s="284"/>
      <c r="L31" s="120">
        <v>0.0056</v>
      </c>
    </row>
    <row r="32" spans="1:12" s="59" customFormat="1" ht="26.25" customHeight="1">
      <c r="A32" s="285" t="s">
        <v>144</v>
      </c>
      <c r="B32" s="286"/>
      <c r="C32" s="286"/>
      <c r="D32" s="286"/>
      <c r="E32" s="286"/>
      <c r="F32" s="286"/>
      <c r="G32" s="286"/>
      <c r="H32" s="286"/>
      <c r="I32" s="286"/>
      <c r="J32" s="286"/>
      <c r="K32" s="287"/>
      <c r="L32" s="117"/>
    </row>
    <row r="33" ht="15"/>
    <row r="34" ht="15"/>
    <row r="35" spans="1:12" s="52" customFormat="1" ht="26.25">
      <c r="A35" s="167" t="s">
        <v>227</v>
      </c>
      <c r="B35" s="168"/>
      <c r="C35" s="168"/>
      <c r="D35" s="168"/>
      <c r="E35" s="168"/>
      <c r="F35" s="168"/>
      <c r="G35" s="168"/>
      <c r="H35" s="168"/>
      <c r="I35" s="168"/>
      <c r="J35" s="168"/>
      <c r="K35" s="169"/>
      <c r="L35" s="121">
        <f>+L16+L31</f>
        <v>0.0167</v>
      </c>
    </row>
    <row r="36" spans="1:12" s="52" customFormat="1" ht="26.25">
      <c r="A36" s="170" t="s">
        <v>228</v>
      </c>
      <c r="B36" s="171"/>
      <c r="C36" s="171"/>
      <c r="D36" s="171"/>
      <c r="E36" s="171"/>
      <c r="F36" s="171"/>
      <c r="G36" s="171"/>
      <c r="H36" s="171"/>
      <c r="I36" s="171"/>
      <c r="J36" s="171"/>
      <c r="K36" s="172"/>
      <c r="L36" s="122"/>
    </row>
    <row r="37" ht="15"/>
    <row r="38" ht="15"/>
    <row r="39" ht="15"/>
    <row r="40" ht="15"/>
  </sheetData>
  <sheetProtection password="B871" sheet="1"/>
  <mergeCells count="49">
    <mergeCell ref="A16:K16"/>
    <mergeCell ref="A17:K17"/>
    <mergeCell ref="A31:K31"/>
    <mergeCell ref="A32:K32"/>
    <mergeCell ref="K21:K22"/>
    <mergeCell ref="A20:L20"/>
    <mergeCell ref="D21:D22"/>
    <mergeCell ref="A25:A27"/>
    <mergeCell ref="A28:A30"/>
    <mergeCell ref="A21:A22"/>
    <mergeCell ref="B21:B22"/>
    <mergeCell ref="E21:H21"/>
    <mergeCell ref="J21:J22"/>
    <mergeCell ref="L21:L22"/>
    <mergeCell ref="A12:A15"/>
    <mergeCell ref="J12:J13"/>
    <mergeCell ref="L12:L15"/>
    <mergeCell ref="C21:C22"/>
    <mergeCell ref="B14:B15"/>
    <mergeCell ref="I21:I22"/>
    <mergeCell ref="K4:L4"/>
    <mergeCell ref="A1:L3"/>
    <mergeCell ref="A19:L19"/>
    <mergeCell ref="K10:K11"/>
    <mergeCell ref="C10:C11"/>
    <mergeCell ref="A4:B4"/>
    <mergeCell ref="A5:B5"/>
    <mergeCell ref="L10:L11"/>
    <mergeCell ref="I10:I11"/>
    <mergeCell ref="A10:A11"/>
    <mergeCell ref="A9:L9"/>
    <mergeCell ref="K5:L5"/>
    <mergeCell ref="K6:L6"/>
    <mergeCell ref="J10:J11"/>
    <mergeCell ref="B10:B11"/>
    <mergeCell ref="D10:D11"/>
    <mergeCell ref="A8:L8"/>
    <mergeCell ref="A7:L7"/>
    <mergeCell ref="E10:H10"/>
    <mergeCell ref="A35:K35"/>
    <mergeCell ref="A36:K36"/>
    <mergeCell ref="A18:L18"/>
    <mergeCell ref="C4:E4"/>
    <mergeCell ref="C5:E5"/>
    <mergeCell ref="C6:E6"/>
    <mergeCell ref="A6:B6"/>
    <mergeCell ref="F4:J4"/>
    <mergeCell ref="F5:J5"/>
    <mergeCell ref="F6:J6"/>
  </mergeCells>
  <dataValidations count="1">
    <dataValidation allowBlank="1" showErrorMessage="1" sqref="B28:B30 C29:D30 H29:I30 B27:D27 L30 A28 A25:D26 L25:L28 H24:I27 C28:I28 A18 M19:IV22 E21:I21 F4:F6 A12:D12 D13:I13 B14:I14 B13 K12:K15 B9:D10 K9:L11 E9:H11 I9:J10 B4:B5 C4:C6 K6 A4:A10 A1 K4 A33:L34 A37:L64670"/>
  </dataValidations>
  <printOptions horizontalCentered="1"/>
  <pageMargins left="0.7086614173228347" right="0.7086614173228347" top="0.7480314960629921" bottom="0.3937007874015748" header="0.2362204724409449" footer="0.31496062992125984"/>
  <pageSetup horizontalDpi="600" verticalDpi="600" orientation="landscape" paperSize="14" scale="70" r:id="rId3"/>
  <headerFooter>
    <oddFooter>&amp;CPágina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asuarez</dc:creator>
  <cp:keywords/>
  <dc:description/>
  <cp:lastModifiedBy>asuarez</cp:lastModifiedBy>
  <cp:lastPrinted>2014-02-11T20:32:22Z</cp:lastPrinted>
  <dcterms:created xsi:type="dcterms:W3CDTF">2011-03-18T19:17:09Z</dcterms:created>
  <dcterms:modified xsi:type="dcterms:W3CDTF">2014-11-04T19:23:53Z</dcterms:modified>
  <cp:category/>
  <cp:version/>
  <cp:contentType/>
  <cp:contentStatus/>
</cp:coreProperties>
</file>