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0635" tabRatio="497" firstSheet="1" activeTab="1"/>
  </bookViews>
  <sheets>
    <sheet name="LINEA III " sheetId="1" state="hidden" r:id="rId1"/>
    <sheet name="MODELO EFICIENCIA SOLIDEZ" sheetId="2" r:id="rId2"/>
    <sheet name="RESUMEN" sheetId="3" state="hidden" r:id="rId3"/>
    <sheet name="LEGALIDAD EFIC ADVA" sheetId="4" r:id="rId4"/>
    <sheet name="EVALUACION" sheetId="5" state="hidden" r:id="rId5"/>
    <sheet name="EVALUACION L1" sheetId="6" state="hidden" r:id="rId6"/>
  </sheets>
  <definedNames>
    <definedName name="_xlnm.Print_Area" localSheetId="3">'LEGALIDAD EFIC ADVA'!$A$1:$L$171</definedName>
    <definedName name="_xlnm.Print_Area" localSheetId="0">'LINEA III '!$A$1:$P$39</definedName>
    <definedName name="_xlnm.Print_Area" localSheetId="1">'MODELO EFICIENCIA SOLIDEZ'!$A$1:$L$253</definedName>
    <definedName name="_xlnm.Print_Area" localSheetId="2">'RESUMEN'!$A$2:$I$7</definedName>
    <definedName name="Z_8C97971F_F4C5_4EFC_8466_7C4ABA42495D_.wvu.Cols" localSheetId="3" hidden="1">'LEGALIDAD EFIC ADVA'!$N:$P</definedName>
    <definedName name="Z_8C97971F_F4C5_4EFC_8466_7C4ABA42495D_.wvu.Cols" localSheetId="1" hidden="1">'MODELO EFICIENCIA SOLIDEZ'!$N:$P</definedName>
    <definedName name="Z_8C97971F_F4C5_4EFC_8466_7C4ABA42495D_.wvu.PrintArea" localSheetId="3" hidden="1">'LEGALIDAD EFIC ADVA'!$A$1:$L$171</definedName>
    <definedName name="Z_8C97971F_F4C5_4EFC_8466_7C4ABA42495D_.wvu.PrintArea" localSheetId="0" hidden="1">'LINEA III '!$A$1:$P$39</definedName>
    <definedName name="Z_8C97971F_F4C5_4EFC_8466_7C4ABA42495D_.wvu.PrintArea" localSheetId="1" hidden="1">'MODELO EFICIENCIA SOLIDEZ'!$A$1:$L$253</definedName>
    <definedName name="Z_8C97971F_F4C5_4EFC_8466_7C4ABA42495D_.wvu.PrintArea" localSheetId="2" hidden="1">'RESUMEN'!$A$2:$I$7</definedName>
  </definedNames>
  <calcPr fullCalcOnLoad="1"/>
</workbook>
</file>

<file path=xl/comments2.xml><?xml version="1.0" encoding="utf-8"?>
<comments xmlns="http://schemas.openxmlformats.org/spreadsheetml/2006/main">
  <authors>
    <author>asuarez</author>
    <author>metrosaluddosi</author>
    <author>Olga Morales</author>
  </authors>
  <commentList>
    <comment ref="C15" authorId="0">
      <text>
        <r>
          <rPr>
            <sz val="8"/>
            <rFont val="Tahoma"/>
            <family val="2"/>
          </rPr>
          <t xml:space="preserve">Glosa (inicial) generada por la facturación  en un período/Total facturación del mismo perído </t>
        </r>
      </text>
    </comment>
    <comment ref="C17" authorId="1">
      <text>
        <r>
          <rPr>
            <sz val="9"/>
            <rFont val="Tahoma"/>
            <family val="2"/>
          </rPr>
          <t xml:space="preserve">Indicador:
Total del evento facturado a entidades responsables del pago/Total de los servicios prestados a los usuarios por evento </t>
        </r>
      </text>
    </comment>
    <comment ref="D176" authorId="2">
      <text>
        <r>
          <rPr>
            <b/>
            <sz val="9"/>
            <rFont val="Tahoma"/>
            <family val="2"/>
          </rPr>
          <t>Olga Morales:</t>
        </r>
        <r>
          <rPr>
            <sz val="9"/>
            <rFont val="Tahoma"/>
            <family val="2"/>
          </rPr>
          <t xml:space="preserve">
Linea de base a diciembre de 2015</t>
        </r>
      </text>
    </comment>
    <comment ref="I96" authorId="1">
      <text>
        <r>
          <rPr>
            <b/>
            <sz val="9"/>
            <rFont val="Tahoma"/>
            <family val="2"/>
          </rPr>
          <t>≥1</t>
        </r>
        <r>
          <rPr>
            <sz val="9"/>
            <rFont val="Tahoma"/>
            <family val="2"/>
          </rPr>
          <t xml:space="preserve">
</t>
        </r>
      </text>
    </comment>
    <comment ref="I176" authorId="1">
      <text>
        <r>
          <rPr>
            <b/>
            <sz val="9"/>
            <rFont val="Tahoma"/>
            <family val="2"/>
          </rPr>
          <t>≥ 1</t>
        </r>
        <r>
          <rPr>
            <sz val="9"/>
            <rFont val="Tahoma"/>
            <family val="2"/>
          </rPr>
          <t xml:space="preserve">
</t>
        </r>
      </text>
    </comment>
    <comment ref="I15" authorId="1">
      <text>
        <r>
          <rPr>
            <b/>
            <sz val="9"/>
            <rFont val="Tahoma"/>
            <family val="2"/>
          </rPr>
          <t xml:space="preserve"> ≤2%</t>
        </r>
        <r>
          <rPr>
            <sz val="9"/>
            <rFont val="Tahoma"/>
            <family val="2"/>
          </rPr>
          <t xml:space="preserve">
</t>
        </r>
      </text>
    </comment>
    <comment ref="AP95" authorId="2">
      <text>
        <r>
          <t/>
        </r>
      </text>
    </comment>
    <comment ref="AP96" authorId="2">
      <text>
        <r>
          <t/>
        </r>
      </text>
    </comment>
    <comment ref="AP97" authorId="2">
      <text>
        <r>
          <t/>
        </r>
      </text>
    </comment>
  </commentList>
</comments>
</file>

<file path=xl/comments4.xml><?xml version="1.0" encoding="utf-8"?>
<comments xmlns="http://schemas.openxmlformats.org/spreadsheetml/2006/main">
  <authors>
    <author> </author>
    <author>Olga Mejia</author>
    <author>metrosaluddosi</author>
  </authors>
  <commentList>
    <comment ref="C74" authorId="0">
      <text>
        <r>
          <rPr>
            <b/>
            <sz val="8"/>
            <rFont val="Tahoma"/>
            <family val="2"/>
          </rPr>
          <t xml:space="preserve">Nro Mantenimientos correctivos realizados/ Nro de mantenimientos correctivos solicitados
</t>
        </r>
      </text>
    </comment>
    <comment ref="C75" authorId="0">
      <text>
        <r>
          <rPr>
            <b/>
            <sz val="8"/>
            <rFont val="Tahoma"/>
            <family val="2"/>
          </rPr>
          <t xml:space="preserve">Nro Mantenimientos correctivos realizados/ Nro de mantenimientos correctivos solicitados
</t>
        </r>
      </text>
    </comment>
    <comment ref="C15" authorId="1">
      <text>
        <r>
          <rPr>
            <b/>
            <sz val="9"/>
            <rFont val="Tahoma"/>
            <family val="2"/>
          </rPr>
          <t>Olga Mejia:</t>
        </r>
        <r>
          <rPr>
            <sz val="9"/>
            <rFont val="Tahoma"/>
            <family val="2"/>
          </rPr>
          <t xml:space="preserve">
Numero de items contratados sobre total de items programados para el periodo en compras y servicios</t>
        </r>
      </text>
    </comment>
    <comment ref="B17" authorId="1">
      <text>
        <r>
          <rPr>
            <b/>
            <sz val="9"/>
            <rFont val="Tahoma"/>
            <family val="2"/>
          </rPr>
          <t>Olga Mejia:</t>
        </r>
        <r>
          <rPr>
            <sz val="9"/>
            <rFont val="Tahoma"/>
            <family val="2"/>
          </rPr>
          <t xml:space="preserve">
Hacer seguimiento a los proceso de acuerdo al plan de compras</t>
        </r>
      </text>
    </comment>
    <comment ref="I23" authorId="2">
      <text>
        <r>
          <rPr>
            <b/>
            <sz val="9"/>
            <rFont val="Tahoma"/>
            <family val="2"/>
          </rPr>
          <t>metrosaluddosi:</t>
        </r>
        <r>
          <rPr>
            <sz val="9"/>
            <rFont val="Tahoma"/>
            <family val="2"/>
          </rPr>
          <t xml:space="preserve">
se ajusta la meta</t>
        </r>
      </text>
    </comment>
    <comment ref="I24" authorId="2">
      <text>
        <r>
          <rPr>
            <b/>
            <sz val="9"/>
            <rFont val="Tahoma"/>
            <family val="2"/>
          </rPr>
          <t>metrosaluddosi:</t>
        </r>
        <r>
          <rPr>
            <sz val="9"/>
            <rFont val="Tahoma"/>
            <family val="2"/>
          </rPr>
          <t xml:space="preserve">
se ajusta la meta</t>
        </r>
      </text>
    </comment>
    <comment ref="I25" authorId="2">
      <text>
        <r>
          <rPr>
            <b/>
            <sz val="9"/>
            <rFont val="Tahoma"/>
            <family val="2"/>
          </rPr>
          <t>metrosaluddosi:</t>
        </r>
        <r>
          <rPr>
            <sz val="9"/>
            <rFont val="Tahoma"/>
            <family val="2"/>
          </rPr>
          <t xml:space="preserve">
se ajusta la meta</t>
        </r>
      </text>
    </comment>
    <comment ref="I26" authorId="2">
      <text>
        <r>
          <rPr>
            <b/>
            <sz val="9"/>
            <rFont val="Tahoma"/>
            <family val="2"/>
          </rPr>
          <t>metrosaluddosi:</t>
        </r>
        <r>
          <rPr>
            <sz val="9"/>
            <rFont val="Tahoma"/>
            <family val="2"/>
          </rPr>
          <t xml:space="preserve">
se ajusta la meta</t>
        </r>
      </text>
    </comment>
    <comment ref="I27" authorId="2">
      <text>
        <r>
          <rPr>
            <b/>
            <sz val="9"/>
            <rFont val="Tahoma"/>
            <family val="2"/>
          </rPr>
          <t>metrosaluddosi:</t>
        </r>
        <r>
          <rPr>
            <sz val="9"/>
            <rFont val="Tahoma"/>
            <family val="2"/>
          </rPr>
          <t xml:space="preserve">
se ajusta la meta</t>
        </r>
      </text>
    </comment>
    <comment ref="I28" authorId="2">
      <text>
        <r>
          <rPr>
            <b/>
            <sz val="9"/>
            <rFont val="Tahoma"/>
            <family val="2"/>
          </rPr>
          <t>metrosaluddosi:</t>
        </r>
        <r>
          <rPr>
            <sz val="9"/>
            <rFont val="Tahoma"/>
            <family val="2"/>
          </rPr>
          <t xml:space="preserve">
se ajusta la meta</t>
        </r>
      </text>
    </comment>
    <comment ref="I29" authorId="2">
      <text>
        <r>
          <rPr>
            <b/>
            <sz val="9"/>
            <rFont val="Tahoma"/>
            <family val="2"/>
          </rPr>
          <t>metrosaluddosi:</t>
        </r>
        <r>
          <rPr>
            <sz val="9"/>
            <rFont val="Tahoma"/>
            <family val="2"/>
          </rPr>
          <t xml:space="preserve">
se ajusta la meta</t>
        </r>
      </text>
    </comment>
    <comment ref="I30" authorId="2">
      <text>
        <r>
          <rPr>
            <b/>
            <sz val="9"/>
            <rFont val="Tahoma"/>
            <family val="2"/>
          </rPr>
          <t>metrosaluddosi:</t>
        </r>
        <r>
          <rPr>
            <sz val="9"/>
            <rFont val="Tahoma"/>
            <family val="2"/>
          </rPr>
          <t xml:space="preserve">
se ajusta la meta</t>
        </r>
      </text>
    </comment>
    <comment ref="C65" authorId="2">
      <text>
        <r>
          <rPr>
            <b/>
            <sz val="9"/>
            <rFont val="Tahoma"/>
            <family val="2"/>
          </rPr>
          <t>metrosaluddosi:</t>
        </r>
        <r>
          <rPr>
            <sz val="9"/>
            <rFont val="Tahoma"/>
            <family val="2"/>
          </rPr>
          <t xml:space="preserve">
(N. Fallos cumplidos oportunamente / N. Fallos)</t>
        </r>
      </text>
    </comment>
    <comment ref="I18" authorId="2">
      <text>
        <r>
          <rPr>
            <b/>
            <sz val="9"/>
            <rFont val="Tahoma"/>
            <family val="2"/>
          </rPr>
          <t>≥70%</t>
        </r>
        <r>
          <rPr>
            <sz val="9"/>
            <rFont val="Tahoma"/>
            <family val="2"/>
          </rPr>
          <t xml:space="preserve">
</t>
        </r>
      </text>
    </comment>
    <comment ref="I38" authorId="2">
      <text>
        <r>
          <rPr>
            <b/>
            <sz val="9"/>
            <rFont val="Tahoma"/>
            <family val="2"/>
          </rPr>
          <t>&gt;85%</t>
        </r>
        <r>
          <rPr>
            <sz val="9"/>
            <rFont val="Tahoma"/>
            <family val="2"/>
          </rPr>
          <t xml:space="preserve">
</t>
        </r>
      </text>
    </comment>
    <comment ref="I39" authorId="2">
      <text>
        <r>
          <rPr>
            <b/>
            <sz val="9"/>
            <rFont val="Tahoma"/>
            <family val="2"/>
          </rPr>
          <t>&gt;85%</t>
        </r>
        <r>
          <rPr>
            <sz val="9"/>
            <rFont val="Tahoma"/>
            <family val="2"/>
          </rPr>
          <t xml:space="preserve">
</t>
        </r>
      </text>
    </comment>
    <comment ref="I67" authorId="2">
      <text>
        <r>
          <rPr>
            <b/>
            <sz val="9"/>
            <rFont val="Tahoma"/>
            <family val="2"/>
          </rPr>
          <t>&gt;80%</t>
        </r>
        <r>
          <rPr>
            <sz val="9"/>
            <rFont val="Tahoma"/>
            <family val="2"/>
          </rPr>
          <t xml:space="preserve">
</t>
        </r>
      </text>
    </comment>
  </commentList>
</comments>
</file>

<file path=xl/sharedStrings.xml><?xml version="1.0" encoding="utf-8"?>
<sst xmlns="http://schemas.openxmlformats.org/spreadsheetml/2006/main" count="1044" uniqueCount="352">
  <si>
    <t>LÍNEA ESTRATÉGICA PLAN DE DESARROLLO MUNICIPIO:</t>
  </si>
  <si>
    <t>2. DESARROLLO Y BIENESTAR PARA TODA LA POBLACIÓN</t>
  </si>
  <si>
    <t>LÍNEA ESTRATÉGICA PLAN GESTIÓN</t>
  </si>
  <si>
    <t>COMPONENTE PLAN MUNICIPIO:</t>
  </si>
  <si>
    <t>2.2 Salud</t>
  </si>
  <si>
    <t>Gestión intramural de promoción y prevención</t>
  </si>
  <si>
    <t>PROGRAMA PLAN MUNICIPIO:</t>
  </si>
  <si>
    <t>2.2.4 Institucionalidad del Sector Salud</t>
  </si>
  <si>
    <t>UNIDAD ADMINISTRATIVA:</t>
  </si>
  <si>
    <t>Dirección Promoción y Prevención</t>
  </si>
  <si>
    <t>Actividades</t>
  </si>
  <si>
    <t>Indicadores</t>
  </si>
  <si>
    <t>Linea de Base</t>
  </si>
  <si>
    <t>Responsable</t>
  </si>
  <si>
    <t>Asignacion de Recursos (en millones)</t>
  </si>
  <si>
    <t>Documentar, validar y estandarizar el procedimiento de asesoría y asistencia técnica</t>
  </si>
  <si>
    <t>Lograr el 100% de la implementación del plan de asesoría y asistencia técnica a la red en diciembre de 2011.</t>
  </si>
  <si>
    <t xml:space="preserve">Porcentaje de adherencia a las guías de atención
</t>
  </si>
  <si>
    <t>Formalizar  e implementar el plan de asesoría y asistencia técnica</t>
  </si>
  <si>
    <t xml:space="preserve">Construir el  perfil socio - epidemiológico con la caracterización de la población desde los componentes socio demográficos y culturales </t>
  </si>
  <si>
    <t>Caracterizar la población sujeto de los programas y proyectos de Promoción y prevención para cada una de las UPSS desde sus características epidemiológicas</t>
  </si>
  <si>
    <t>Perfil socioepidemiològico de la poblaciòn contruido en el segundo semestre de 2011</t>
  </si>
  <si>
    <t xml:space="preserve">Porcentaje de población adscrita y caracterizada por UPSS
</t>
  </si>
  <si>
    <t>Definir el  perfil sociocultural de la población por UPSS</t>
  </si>
  <si>
    <t xml:space="preserve">Porcentaje de caracterización del Perfil sociocultural 
</t>
  </si>
  <si>
    <t>FORMULACIÓN</t>
  </si>
  <si>
    <t xml:space="preserve">Diseño e implementación de  un plan de socialización de guías y contratación vigente para los programas de Promoción y Prevención </t>
  </si>
  <si>
    <t xml:space="preserve">Formular el plan de socialización de normas, guías y de la contratación vigente para los programas de Promoción y Prevención </t>
  </si>
  <si>
    <t xml:space="preserve">Desplegar el plan de socialización de guías y contratación vigente para los programas de Promoción y Prevención </t>
  </si>
  <si>
    <t>Evaluar el despliegue y socialización de las guías y contratos para los programas de Promoción y Prevención</t>
  </si>
  <si>
    <t>Despliegue  y socialización de normas , guías y  contratos ejecutado en un 100% en diciembre de 2011</t>
  </si>
  <si>
    <t>Documento con plan de socializaciòn de normas y guías</t>
  </si>
  <si>
    <t>Acompañar la ejecucion de ls  acciones propuestas en el plan de mejoramiento presentado por el proyecto de "Vigilancia epidemiológica, prevención de la enfermedad y asistencia social en salud" (Ver hoja Nacer- SSM)</t>
  </si>
  <si>
    <t>Asesorar a cada una de la UPSS en la  formulación y ejecucion  de los  planes de mejoramiento de la adherencia a normas y guías de detección temprana y protección específica</t>
  </si>
  <si>
    <t>Lograr el 80% de adherencia a las normas y guías de atención en los programas de promoción y prevención para el año 2011</t>
  </si>
  <si>
    <t>Implementación de un plan para solicitud, recolección y análisis de información de los programas y proyectos de la dirección de Promoción y Prevención</t>
  </si>
  <si>
    <t>Diseño y/o adopciòn de los instrumentos para la recolección  de la información , seguimiento y evaluación de los programas de promoción de la salud y prevención de la enfermedad y de las enfermedades de interés en salud publica.</t>
  </si>
  <si>
    <t>Instrumentos diseñados o adoptados  y socializados a abril  de 2011</t>
  </si>
  <si>
    <t>% de líderes de equipo y servidores públicos capacitados en los instrumentos diseñados</t>
  </si>
  <si>
    <t xml:space="preserve"> Plan de análisis y   divulgación  de la información implementado en dic 2011</t>
  </si>
  <si>
    <t>Porcentaje de implementación del plan de gestión de la información</t>
  </si>
  <si>
    <t>Implementación de un Tablero de control a partir de indicadores de programas y proyectos</t>
  </si>
  <si>
    <t>Formulación del tablero de indicadores de gestión</t>
  </si>
  <si>
    <t>Tablero de indicadores de gestión implementado en  las 10 UPSS de la red</t>
  </si>
  <si>
    <t xml:space="preserve">Porcentaje de formulación del plan de indicadores de gestión </t>
  </si>
  <si>
    <t>Implementación del tablero de indicadores de gestión</t>
  </si>
  <si>
    <t xml:space="preserve">
% de UPSS con programas de promoción y prevención    medidos con indicadores </t>
  </si>
  <si>
    <t>Identificar los requerimientos de información de los entes externos</t>
  </si>
  <si>
    <t xml:space="preserve">% de requerimientos de informacion  con respuesta oportuna </t>
  </si>
  <si>
    <t>Elaborar un instrumento que permita dar respuesta a las necesidades  de información de todos los entes externos (Contraloría, SSM, EAPB)</t>
  </si>
  <si>
    <t>Gestión extramural de promoción y prevención</t>
  </si>
  <si>
    <t>Articular los diferentes programas y proyectos de promoción de la salud y prevención de la enfermedad.</t>
  </si>
  <si>
    <t>100% de las estrategias de integración intramural y extramural implementadas en diciembre de 2011</t>
  </si>
  <si>
    <t>Porcentaje de cumplimiento de actividades de articulación intra-extramural</t>
  </si>
  <si>
    <t>Fortalecimiento de la vigilancia epidemiológica y seguimiento a los indicadores de impacto en Salud Pública</t>
  </si>
  <si>
    <t>Mejorar los indicadores de salud pública establecidos en el numeral 3.2 del Plan de Gestión 2008-2011</t>
  </si>
  <si>
    <t>%  de hipertensos controlados a los seis meses de ingreso en el programa</t>
  </si>
  <si>
    <t>Número de Centros de atención con el Programa AIEPI funcionando</t>
  </si>
  <si>
    <t>Número de gestantes captadas en la consulta con ingreso al programa de control prenatal en el primer trimestre</t>
  </si>
  <si>
    <t>Número de casos de sífilis congénita cuya madre realizó el Control prenatal en la ESE</t>
  </si>
  <si>
    <t>% de cumplimiento en las coberturas de vacunación</t>
  </si>
  <si>
    <r>
      <rPr>
        <b/>
        <sz val="10"/>
        <color indexed="8"/>
        <rFont val="Century Gothic"/>
        <family val="2"/>
      </rPr>
      <t xml:space="preserve">
</t>
    </r>
    <r>
      <rPr>
        <sz val="10"/>
        <color indexed="8"/>
        <rFont val="Century Gothic"/>
        <family val="2"/>
      </rPr>
      <t xml:space="preserve">Implementar un plan de  asesoría y asistencia técnica dirigido a los servidores que lideran los diferentes programas de promocion de la salud y prevencion de la enfermedad en cada una de las UPSS
</t>
    </r>
  </si>
  <si>
    <t>Sistema de vigilancia de la demanda de servicios por enfermedades  transmisibles estructurado para la red de servicios y operando en las UPSS</t>
  </si>
  <si>
    <t xml:space="preserve"> % de servidores públicos con normas, guias  y contratos socializados 
</t>
  </si>
  <si>
    <t xml:space="preserve"> % de líderes de equipos de las UPSS capacitados </t>
  </si>
  <si>
    <t>Nivel de conocimiento  de los líderes de promoción y prevencióny servidores de las guías y contratos</t>
  </si>
  <si>
    <t xml:space="preserve">Evaluar la ejecucion de las acciones propuestas en el plan de mejoramiento presentado por las las UPSS como respuesta ante los requerimientos del proyecto de "Vigilancia epidemiológica, prevención de la enfermedad y asistencia social en salud" </t>
  </si>
  <si>
    <t>Identificar puntos críticos de los Programas y Proyectos a integrar</t>
  </si>
  <si>
    <t>Definir e implementar estrategias de  integración de programas y proyectos.</t>
  </si>
  <si>
    <t>Documento con los puntos criticos  identificados y documentados</t>
  </si>
  <si>
    <t xml:space="preserve">PLAN DE GESTIÓN 2008 - 2012  (Humana, Innovadora y Sostenible)
EMPRESA SOCIAL DEL ESTADO METROSALUD
</t>
  </si>
  <si>
    <t xml:space="preserve">LA CULTURA SALUDABLE PARA LA CALIDAD DE VIDA </t>
  </si>
  <si>
    <r>
      <t xml:space="preserve">OBJETIVO ESTRATÉGICO:  </t>
    </r>
    <r>
      <rPr>
        <sz val="10"/>
        <color indexed="8"/>
        <rFont val="Century Gothic"/>
        <family val="2"/>
      </rPr>
      <t xml:space="preserve">
</t>
    </r>
    <r>
      <rPr>
        <sz val="11"/>
        <color indexed="8"/>
        <rFont val="Century Gothic"/>
        <family val="2"/>
      </rPr>
      <t xml:space="preserve">Implementar un modelo de intervención del proceso Salud-Enfermedad que trascienda los escenarios de la atención intramural, uni sectorial y asistencialista que genere un procesos holístico, global, con enfoque de riesgo, que haga uso de las estrategias de participación social, trabajo intersectorial y de ejecución de programas de Promoción y Prevención, facilitando el desarrollo de prácticas saludables de acuerdo a la evolución poblacional y transición epidemiológica.  </t>
    </r>
  </si>
  <si>
    <t>LÍNEA</t>
  </si>
  <si>
    <t>PESO %</t>
  </si>
  <si>
    <t>PROGRAMA</t>
  </si>
  <si>
    <t>PROYECTO</t>
  </si>
  <si>
    <t>ACTIVIDADES</t>
  </si>
  <si>
    <t>ACCIONES</t>
  </si>
  <si>
    <t xml:space="preserve">METAS </t>
  </si>
  <si>
    <t xml:space="preserve">INDICADORES </t>
  </si>
  <si>
    <t xml:space="preserve"> </t>
  </si>
  <si>
    <t>PLAN DE ACCIÓN</t>
  </si>
  <si>
    <t>Programado</t>
  </si>
  <si>
    <t>Ejecutado</t>
  </si>
  <si>
    <t>% EJECUCION</t>
  </si>
  <si>
    <t>Mejoramiento de la gestión de la unidad de Promoción y Prevención</t>
  </si>
  <si>
    <t>Porcentaje de adherencia a guías y normas de atención</t>
  </si>
  <si>
    <t>Construir e implementar un procedimiento modelo de respuesta a los requerimientos de información de los entes externos</t>
  </si>
  <si>
    <t>Tener implementado el procedimiento modelo de respuesta para primer semestre de 2011</t>
  </si>
  <si>
    <t>Asesoría técnica y acompañamiento en la red de servicios</t>
  </si>
  <si>
    <t>Desarrollo de acciones en salud pùblica</t>
  </si>
  <si>
    <t xml:space="preserve">Formular e implementar un plan de análisis y de  divulgación  de la información de los programas de promoción de la salud y prevención de la enfermedad y de las enfermedades de interés en salud pública. </t>
  </si>
  <si>
    <r>
      <t xml:space="preserve">Implementar el procedimiento </t>
    </r>
    <r>
      <rPr>
        <sz val="10"/>
        <color indexed="8"/>
        <rFont val="Century Gothic"/>
        <family val="2"/>
      </rPr>
      <t>de respuesta a los requerimientos de información de los entes externos</t>
    </r>
  </si>
  <si>
    <t>Desarrollar programas de promoción y prevención en salud pública</t>
  </si>
  <si>
    <t>Ejecución línea 3</t>
  </si>
  <si>
    <t>Cumplimiento línea 3</t>
  </si>
  <si>
    <t>%</t>
  </si>
  <si>
    <t xml:space="preserve">LÍNEA 3.  LA CULTURA SALUDABLE PARA LA CALIDAD DE VIDA </t>
  </si>
  <si>
    <t>Tareas</t>
  </si>
  <si>
    <t>T1</t>
  </si>
  <si>
    <t>T2</t>
  </si>
  <si>
    <t>T3</t>
  </si>
  <si>
    <t>T4</t>
  </si>
  <si>
    <t>Fecha  de inicio y finalización</t>
  </si>
  <si>
    <t xml:space="preserve">% Cumplimiento proyecto programado: </t>
  </si>
  <si>
    <t xml:space="preserve">% Cumplimiento proyecto ejecutado: </t>
  </si>
  <si>
    <t>% de Cumplimiento del programa 1 programado</t>
  </si>
  <si>
    <t>% de Cumplimiento del programa 1 ejecutado</t>
  </si>
  <si>
    <t xml:space="preserve">Cantidad Programada </t>
  </si>
  <si>
    <t>Cantidad Año</t>
  </si>
  <si>
    <t>NLB</t>
  </si>
  <si>
    <t>Total programado T1</t>
  </si>
  <si>
    <t>Ejecutado         T1                               (25%)</t>
  </si>
  <si>
    <t>Total programado T2</t>
  </si>
  <si>
    <t>T2                                            (25%)</t>
  </si>
  <si>
    <t>Total programado T3</t>
  </si>
  <si>
    <t>T3                                       (25%)</t>
  </si>
  <si>
    <t>% Cumplimiento Línea:</t>
  </si>
  <si>
    <t>% Cumplimiento Línea Acumulado:</t>
  </si>
  <si>
    <t>% Cumplimiento Componente:</t>
  </si>
  <si>
    <t>% Cumplimiento Componente Acumulado:</t>
  </si>
  <si>
    <t xml:space="preserve">% Cumplimiento programa 1: </t>
  </si>
  <si>
    <t xml:space="preserve">% Cumplimiento programa 1 Acumulado: </t>
  </si>
  <si>
    <t xml:space="preserve">% Cumplimiento programa 2: </t>
  </si>
  <si>
    <t xml:space="preserve">% Cumplimiento programa 2 Acumulado: </t>
  </si>
  <si>
    <t>Peso 30%</t>
  </si>
  <si>
    <t>Cumplimiento 100%</t>
  </si>
  <si>
    <t>% Peso porcentual de la Línea programado</t>
  </si>
  <si>
    <t>% Peso porcentual de la Línea ejecutado</t>
  </si>
  <si>
    <t>Acumulado 100%</t>
  </si>
  <si>
    <t>EVALUACIÓN</t>
  </si>
  <si>
    <t>Ejecución Metas Fisicas Périodo</t>
  </si>
  <si>
    <t>Ejecución Financiera Período Acumulado (En millones)</t>
  </si>
  <si>
    <t>% Eficiencia</t>
  </si>
  <si>
    <t>% Eficacia</t>
  </si>
  <si>
    <t>Acumulado T2</t>
  </si>
  <si>
    <t>Acumulado T3</t>
  </si>
  <si>
    <t>Observa-ciones</t>
  </si>
  <si>
    <t>Acciones correctivas y/o preventivas</t>
  </si>
  <si>
    <t>1 trim</t>
  </si>
  <si>
    <t xml:space="preserve">Evidencias </t>
  </si>
  <si>
    <t>2 trim</t>
  </si>
  <si>
    <t>3 trim</t>
  </si>
  <si>
    <t>4 trim</t>
  </si>
  <si>
    <t>Total programado T4</t>
  </si>
  <si>
    <t>T4                               (25%)</t>
  </si>
  <si>
    <t>01/01/2016 - 31/12/2016</t>
  </si>
  <si>
    <t>Riesgo</t>
  </si>
  <si>
    <t xml:space="preserve">Proceso </t>
  </si>
  <si>
    <t>Número</t>
  </si>
  <si>
    <t>Procedimientos quirúrgicos inseguros</t>
  </si>
  <si>
    <t>Atención en salud</t>
  </si>
  <si>
    <t>Registros clínicos y administrativos incompletos y/o deficientes</t>
  </si>
  <si>
    <t>Atenciòn en salud</t>
  </si>
  <si>
    <t>Registros clínicos y administrativos incompletos y/o deficientes
Altas no autorizadas del servicio (fugas)</t>
  </si>
  <si>
    <t>6
11</t>
  </si>
  <si>
    <t>% Acumulado Año</t>
  </si>
  <si>
    <t>LÍNEA ESTRATÉGICA PLAN DE DESARROLLO:</t>
  </si>
  <si>
    <t>COMPONENTE:</t>
  </si>
  <si>
    <t>PROGRAMA:</t>
  </si>
  <si>
    <t>NOMBRE DEL PROYECTO O ACCIÓN:</t>
  </si>
  <si>
    <t>NOMBRE DEL PROYECTO O ACCIÓN:  Fortalecimiento del sistema de facturación organizacional</t>
  </si>
  <si>
    <t>NOMBRE DEL PROYECTO O ACCIÓN: Saneamiento de la cartera</t>
  </si>
  <si>
    <t xml:space="preserve">NOMBRE DEL PROYECTO O ACCIÓN: Plan de Optimización </t>
  </si>
  <si>
    <t>NOMBRE DEL PROYECTO O ACCIÓN:  Implementación del sistema de la contabilidad administrativa para la toma de decisiones</t>
  </si>
  <si>
    <t>NOMBRE DEL PROYECTO O ACCIÓN:   Implementación del Presupuesto por Centro de Costosadministrativa para la toma de decisiones</t>
  </si>
  <si>
    <t>NOMBRE DEL PROYECTO O ACCIÓN:   Apalancamiento financiero del pasivo pensional y prestacional de la ESE Metrosalud.</t>
  </si>
  <si>
    <t>Fortalecer el proceso de Facturación en la E.S.E. Metrosalud</t>
  </si>
  <si>
    <t>Realizar seguimiento periódico a los principales motivos de glosas por prestación de servicios</t>
  </si>
  <si>
    <r>
      <t>% De reducción de la glosa por facturación</t>
    </r>
    <r>
      <rPr>
        <i/>
        <sz val="11"/>
        <color indexed="8"/>
        <rFont val="Century Gothic"/>
        <family val="2"/>
      </rPr>
      <t xml:space="preserve">                                         </t>
    </r>
  </si>
  <si>
    <t>Subgerencia Administrativa y Financiera,  
Corresponsables:
Directores UPSS</t>
  </si>
  <si>
    <t xml:space="preserve">Intervenir las principales causales de glosas  dando cumplimiento a la normativad  vigente </t>
  </si>
  <si>
    <t>≥50%</t>
  </si>
  <si>
    <r>
      <t>Subgerencia Administrativa y Financiera,  
Corresponsables:
Oficina Asesora de Mercadeo y N</t>
    </r>
    <r>
      <rPr>
        <sz val="11"/>
        <color indexed="8"/>
        <rFont val="Century Gothic"/>
        <family val="2"/>
      </rPr>
      <t xml:space="preserve">egocios Institucionales,
Directores UPSS
</t>
    </r>
  </si>
  <si>
    <t>Generar oportunamente la facturación por evento a las entidades responsables del pago de servicios de salud</t>
  </si>
  <si>
    <t xml:space="preserve">% Del evento facturado a las entidades responsables del pago </t>
  </si>
  <si>
    <t xml:space="preserve">Subgerencia Administrativa y Financiera,  
Corresponsables:
Directores UPSS
</t>
  </si>
  <si>
    <t xml:space="preserve">Monitorear el Modelo de Gestión de Cartera </t>
  </si>
  <si>
    <t>Realizar seguimiento periódico al  Modelo de Gestión de la Cartera</t>
  </si>
  <si>
    <t>% Del total de cartera conciliada con entidades deudoras a diciembre 31 de 2015</t>
  </si>
  <si>
    <t xml:space="preserve">Subgerencia Administrativa y Financiera 
</t>
  </si>
  <si>
    <t>% De la recuperación de cartera de la vigencia</t>
  </si>
  <si>
    <t>Evaluar indicadores de la cartera</t>
  </si>
  <si>
    <t>% De la recuperación y/o saneamiento de cartera de vigencias anteriores, durante la vigencia 2016</t>
  </si>
  <si>
    <t>Gestionar el Programa de Saneamiento Fiscal y Financiero</t>
  </si>
  <si>
    <t xml:space="preserve">Realizar seguimiento a indicadores financieros </t>
  </si>
  <si>
    <t>% de endeudamiento</t>
  </si>
  <si>
    <t>Subgerencia administrativa y financiera
Corresponsables
Unidades administrativas</t>
  </si>
  <si>
    <t>Liquidez</t>
  </si>
  <si>
    <t>Realizar seguimiento al Programa de Saneamiento Fiscal y Financiero y efectuar los ajustes pertinentes.</t>
  </si>
  <si>
    <t>% de cumplimiento del Programa de Saneamiento Fiscal y Financiero</t>
  </si>
  <si>
    <t>Subgerencia administrativa y financiera
Corresponsables
Unidades administrativas</t>
  </si>
  <si>
    <t>Actualizar Protocolos de costos de segundo nivel</t>
  </si>
  <si>
    <t>Definir en el portafolio de servicios de la Entidad las actividades de segundo nivel que se ejecutan en la Entidad.</t>
  </si>
  <si>
    <t>Protocolos de costos de actividades de segundo nivel actualizados</t>
  </si>
  <si>
    <t xml:space="preserve">Subgerencia Administrativa y Financiera,  Corresponsable:  Director de  UPSS </t>
  </si>
  <si>
    <t xml:space="preserve">Convocar y conformar equipo de trabajo con  los profesionales asistenciales y  especialistas de la red; que apoyen en el levantamiento de los protocolos </t>
  </si>
  <si>
    <t xml:space="preserve">Subgerencia Administrativa y Financiera,  Corresponsable: Director de  UPSS </t>
  </si>
  <si>
    <t>Actualizar los protocolos de actividades de segundo nivel que se realicen en la red</t>
  </si>
  <si>
    <t>Implementar en el  Sistema Safix  las Normas NIIF</t>
  </si>
  <si>
    <t xml:space="preserve">Parametrizar cada Módulo de las Normas NIIF del Sistema Sáfix </t>
  </si>
  <si>
    <t>% De Módulo de las Normas NIIF del Sistema Sáfix  parametrizados</t>
  </si>
  <si>
    <t>Gerencia, Subgerencia Administrativa y Financiera                                                        Corresponsables: Unidades Administrativas</t>
  </si>
  <si>
    <t xml:space="preserve">Actualizar en cada Módulo de las Normas NIIF del Sistema Sáfix ,  las maquetas contables </t>
  </si>
  <si>
    <t xml:space="preserve">Sistema Safix operando de acuerdo con el nuevo marco regulatorio (NIIF) </t>
  </si>
  <si>
    <t>Gerencia, Subgerencia Administrativa y Financiera                        Corresponsables: Unidades Administrativas</t>
  </si>
  <si>
    <t xml:space="preserve">Probar y correr el Módulo de las Normas NIIF del Sistema Sáfix  </t>
  </si>
  <si>
    <t>Rediseñar el sistema de costos</t>
  </si>
  <si>
    <t>Formular proyecto para el rediseño del Sistema de Costos en la metodología establecida por la empresa y radicarlo en la Oficina Asesora de Planeación y Desarrollo Organizacional</t>
  </si>
  <si>
    <t>Proyecto  para el rediseño del Sistema de Costos formulado y radicado</t>
  </si>
  <si>
    <t>Subgerencia Administrativa y Financiera</t>
  </si>
  <si>
    <t>Monitorear el comportamiento de los ingresos y los gastos a través de las ejecuciones presupuestales</t>
  </si>
  <si>
    <t>Formular el proyecto de presupuesto partiendo de las directrices y proyecciones aprobadas en el PSFF</t>
  </si>
  <si>
    <t>Resultado equilibrio presupuestal con recaudo</t>
  </si>
  <si>
    <t xml:space="preserve">Subgerencia Administrativa y Financiera
</t>
  </si>
  <si>
    <t>Realizar seguimiento trimestral al comparativo de ingresos VS gastos</t>
  </si>
  <si>
    <t>Generar y consolidar información de ingresos y gastos a corde con los lineamientos del PSFF</t>
  </si>
  <si>
    <t>Gestionar Contrato de Concurrencia</t>
  </si>
  <si>
    <t>Monitorear y hacer seguimiento al comportamiento del pasivo prestacional de la ESE</t>
  </si>
  <si>
    <t xml:space="preserve">Bases de datos actualizados
</t>
  </si>
  <si>
    <t>Sugerencia Administrativa y Financiera
Dirección de Talento Humano</t>
  </si>
  <si>
    <t>Informe de seguimiento del comportamiento del pasivo prestacional trimestral realizado</t>
  </si>
  <si>
    <t xml:space="preserve">Sugerencia Administrativa y Financiera
</t>
  </si>
  <si>
    <t>Informe de validación montos definidos en cálculo actuarial por concepto</t>
  </si>
  <si>
    <t>NA</t>
  </si>
  <si>
    <t xml:space="preserve">NOMBRE DEL PROYECTO O ACCIÓN: Fortalecimiento de la gestión de los bienes y servicios. </t>
  </si>
  <si>
    <t>NOMBRE DEL PROYECTO O ACCIÓN: Gestión Jurídica</t>
  </si>
  <si>
    <t>Gestionar los recursos para la operación de la red de servicios</t>
  </si>
  <si>
    <t>Identificar, contratar y monitorear la necesidades de insumos hospitalarios</t>
  </si>
  <si>
    <t>% De ejecución plan de compras de bienes y servicios</t>
  </si>
  <si>
    <t>Dirección Administrativa</t>
  </si>
  <si>
    <t>Identificar, contratar y monitorear la necesidades de insumos generales</t>
  </si>
  <si>
    <t>Identificar  y monitorear los Servicios contratados</t>
  </si>
  <si>
    <t xml:space="preserve">Adquirir los medicamentos, dispositivos médicos e insumos generales a través de mecanismos electrónicos </t>
  </si>
  <si>
    <t>Proporción de medicamentos, dispositivos médicos e insumos generales adquiridos mediante mecanismos de  compras conjuntas, a través de cooperativas de Empresas Sociales del Estado y/o mecanismos electrónicos</t>
  </si>
  <si>
    <t>Subgerencia de Red de Servicios
Corresponsable: Dirección Administrativa</t>
  </si>
  <si>
    <t>Fortalecer el procedimiento de interventoria y supervisión de contratos</t>
  </si>
  <si>
    <t>Fortalecer la adherencia al procedimiento de adminsitración de contrato y Manual de supervision e interventoria</t>
  </si>
  <si>
    <t>% Adherencia al procedimiento de Adminstracion de contratos y Manual de supervisión e interventoría</t>
  </si>
  <si>
    <t>Oficina de Control Interno y Evaluación</t>
  </si>
  <si>
    <t>Medir y evaluar la satisfacción del cliente interno y el cliente externo (proveedores) frente a la satisfcacción de sus necesidades y expectativas</t>
  </si>
  <si>
    <t>Realizar evaluación de la satisfacción del cliente externo (proveedores)</t>
  </si>
  <si>
    <t>% Satisfaccion del cliente externo</t>
  </si>
  <si>
    <t>Realizar evaluación de la satisfacción del cliente interno</t>
  </si>
  <si>
    <t>% Satisfaccion del cliente interno</t>
  </si>
  <si>
    <t>Realizar defensa judicial</t>
  </si>
  <si>
    <t>Realizar seguimiento trimestral  a procesos judiciales y presentar informe al Comité de Gerencia</t>
  </si>
  <si>
    <t>Informe de seguimiento a procesos judiciales</t>
  </si>
  <si>
    <t>Oficina Asesora Jurídica</t>
  </si>
  <si>
    <t>02/01/2016 - 30/12/2016</t>
  </si>
  <si>
    <t>Responder los requerimientos judiciales dentro del término definido por la ley</t>
  </si>
  <si>
    <t>% De requerimientos judiciales respondidos dentro de los términos legales</t>
  </si>
  <si>
    <t>Prevenir el daño antijurídico a la institución</t>
  </si>
  <si>
    <t>Realizar identificación y análisis normativo</t>
  </si>
  <si>
    <t>Informes del análisis normativo presentados al Comité de Gerencia</t>
  </si>
  <si>
    <t>Presentar análisis normativo y determinar estrategia organizacional a seguir</t>
  </si>
  <si>
    <t>Actualizar el normograma institucional y desplegar a las dependencias involucradas según normatividad que afecte la ESE y aspectos críticos</t>
  </si>
  <si>
    <t>Normograma actualizado en la página web</t>
  </si>
  <si>
    <t>Supervisar y controlar el cumplimiento de fallos judiciales</t>
  </si>
  <si>
    <t xml:space="preserve">Oportunidad en el cumplimiento de los fallos judiciales </t>
  </si>
  <si>
    <t>Automatizar las bases de datos de Gestión Jurídica</t>
  </si>
  <si>
    <t>Verificar el cumplimiento del procedimiento de Gestión Documental</t>
  </si>
  <si>
    <t>Adherencia al procedimiento de Gestión Documental</t>
  </si>
  <si>
    <t xml:space="preserve">Oficina de Control Interno y Evaluación
</t>
  </si>
  <si>
    <t>Realizar capacitación en consentimiento informado y responsabilidad civil a cada UPSS</t>
  </si>
  <si>
    <t>Cumplimiento actividades de capacitación</t>
  </si>
  <si>
    <t>Presentar informe trimestral al Comité de Conciliación y Defensa Judicial, y a la Oficina de Control Interno y Evaluación sobre las sentencias desfavorables, por prestación del servicio de salud o decisiones administrativas</t>
  </si>
  <si>
    <t>Informes presentados al Comité de Conciliación y Defensa Judicial</t>
  </si>
  <si>
    <t>Realizar mesas de trabajo con el personal de la Red (Dar a conocer demandas perdidas,  lineamientos jurídicos e institucionales para respuesta a tutelas y derechos de petición)</t>
  </si>
  <si>
    <t>Mesas de trabajo realizadas</t>
  </si>
  <si>
    <t>Realizar seguimiento a la legalización de los comodatos</t>
  </si>
  <si>
    <t>Informe de segumiento a la legalización de los comodatos</t>
  </si>
  <si>
    <t>Oficina Asesora Jurídica
Dirección Administrativa</t>
  </si>
  <si>
    <t>promedio</t>
  </si>
  <si>
    <t>suma</t>
  </si>
  <si>
    <t>promedio; inverso</t>
  </si>
  <si>
    <t>promedio, inverso</t>
  </si>
  <si>
    <t>Gestión Comercial</t>
  </si>
  <si>
    <t xml:space="preserve"> Desconocimiento del margen de contribución  que le generan a la ESE los productos,  servicios y Contratos por venta de servicios de salud</t>
  </si>
  <si>
    <t>Contratación</t>
  </si>
  <si>
    <t>Manipulacion y/o corrupcion de la contratacion</t>
  </si>
  <si>
    <t xml:space="preserve">Direccionamiento estrategico </t>
  </si>
  <si>
    <t>Concentrar las labores de Supervisión de múltiples contratos en poco personal</t>
  </si>
  <si>
    <t>Direccionamiento Estratégico</t>
  </si>
  <si>
    <t>Cambios normativos y/o del entorno o internos que afectan el direccionamiento estratégico</t>
  </si>
  <si>
    <t>Direccionamiento Estratégico, Gestión Jurídica</t>
  </si>
  <si>
    <t>Desconocimiento de la ley, mediante interpretaciones subjetivas de las normas vigentes para evitar o postergar su aplicación. Actuaciones institucionales por fuera de la norma</t>
  </si>
  <si>
    <t>16, 2</t>
  </si>
  <si>
    <t>Gestión Jurídica</t>
  </si>
  <si>
    <t>Demora en aplicación de fallos judiciales</t>
  </si>
  <si>
    <t>Pérdida o filtración de información jurídica confidencial</t>
  </si>
  <si>
    <t>Desconocimiento de la ley, mediante interpretaciones subjetivas de las normas vigentes para evitar o postergar su aplicación</t>
  </si>
  <si>
    <t>DIRECCION ADVA\primer trimestre\INSUMOS GENERALES HOSPITA Y SERVIC</t>
  </si>
  <si>
    <t>Promedio</t>
  </si>
  <si>
    <t>JURIDICA\evidencia seguimiento de procesos judiciales.xlsx</t>
  </si>
  <si>
    <t>JURIDICA\evidencia % requerimientos respondidos.xlsx</t>
  </si>
  <si>
    <t>JURIDICA\evidencia del normograma.docx</t>
  </si>
  <si>
    <t>JURIDICA\evidencia de cumplimiento de sentencias.xlsx</t>
  </si>
  <si>
    <t>JURIDICA\actas conciliacion 1trimestre.pdf</t>
  </si>
  <si>
    <t xml:space="preserve">se desconoce la causa </t>
  </si>
  <si>
    <t>retirar del plan de accion por no ser competencia de la oficina Asesora Juridica.</t>
  </si>
  <si>
    <t>se desconoce la causa</t>
  </si>
  <si>
    <t>SUBGERENCIA ADVA Y FRA\Cartera\CRONOGRAMA RECUPERACION CARTERA 1er TRIMESTRE 2016def.xlsx</t>
  </si>
  <si>
    <t>SUBGERENCIA ADVA Y FRA\Cartera\INDICADOR CARTERA SANEAMIENTO MAR-16.xlsx</t>
  </si>
  <si>
    <t>SUBGERENCIA ADVA Y FRA\Facturacion\INDICADORES PRIMER TRIMESTRE 2016-FACTURACION.xlsx</t>
  </si>
  <si>
    <t>SUBGERENCIA ADVA Y FRA\Concurrencia\Matrices</t>
  </si>
  <si>
    <t>SUBGERENCIA ADVA Y FRA\Concurrencia\Comportamiento Pasivo</t>
  </si>
  <si>
    <t>SUBGERENCIA ADVA Y FRA\Concurrencia\Validaciones</t>
  </si>
  <si>
    <t>SUBGERENCIA ADVA Y FRA\Equilibrio con Recacudo</t>
  </si>
  <si>
    <t>JURIDICA\segundo trimestre\evidencia seguimiento de procesos judiciales.xlsx</t>
  </si>
  <si>
    <t>JURIDICA\segundo trimestre\evidencia % requerimientos respondidos.xlsx</t>
  </si>
  <si>
    <t>JURIDICA\segundo trimestre\evidencia del normograma.docx</t>
  </si>
  <si>
    <t>JURIDICA\segundo trimestre\evidencia de cumplimiento de sentencias.xlsx</t>
  </si>
  <si>
    <t>JURIDICA\segundo trimestre\evidencia comite de conciliacion2trim.pdf</t>
  </si>
  <si>
    <t>DIRECCION ADVA\Segundo trimestre\insumos generales 2do trimestre.xls</t>
  </si>
  <si>
    <t>DIRECCION ADVA\Segundo trimestre\contrtaos direcion adtiva.xlsx</t>
  </si>
  <si>
    <t>DIRECCION ADVA\Segundo trimestre\Copia de ENCUESTA SATISFACCION PROCESO DE CONTRATACION 2016.xlsx</t>
  </si>
  <si>
    <t>DIRECCION ADVA\Segundo trimestre\nivel satisfacion junio 30 agos1.html</t>
  </si>
  <si>
    <t>DIRECCION ADVA\Segundo trimestre\insumos generales PRIMER SEMESTRE.xls</t>
  </si>
  <si>
    <t>SUBGERENCIA ADVA Y FRA\Equilibrio con Recacudo\Trimestre 02</t>
  </si>
  <si>
    <t>SUBGERENCIA ADVA Y FRA\Contabilidad adtiva\protocolos.xlsm</t>
  </si>
  <si>
    <t>SUBGERENCIA ADVA Y FRA\Cumpliminento Psff\evidencias financiera.xls</t>
  </si>
  <si>
    <t>SUBGERENCIA ADVA Y FRA\Facturacion</t>
  </si>
  <si>
    <t>SUBGERENCIA ADVA Y FRA\Cartera\2 TRIMESTRE</t>
  </si>
  <si>
    <t>SUBGERENCIA ADVA Y FRA\Cumpliminento Psff</t>
  </si>
  <si>
    <t>SUBGERENCIA ADVA Y FRA\Contabilidad adtiva</t>
  </si>
  <si>
    <t>SUBGERENCIA ADVA Y FRA\Concurrencia\Segundo trimestre\Concurrencia</t>
  </si>
  <si>
    <t>JURIDICA\segundo trimestre\evidencia actas de gerencia.pdf</t>
  </si>
  <si>
    <t>E.S.E. METROSALUD PLAN DE ACCIÓN AÑO 2016</t>
  </si>
  <si>
    <t>La Eficiencia Administrativa y Financiera Nuestro Reto</t>
  </si>
  <si>
    <t>Gestión Financiera y Administrativa</t>
  </si>
  <si>
    <t>Metrosalud Modelo de Eficiencia y Solidez</t>
  </si>
  <si>
    <r>
      <t>DIMENSIONES:</t>
    </r>
    <r>
      <rPr>
        <sz val="16"/>
        <rFont val="Century Gothic"/>
        <family val="2"/>
      </rPr>
      <t xml:space="preserve"> Creemos en la confianza ciudadana</t>
    </r>
  </si>
  <si>
    <r>
      <t xml:space="preserve">RETOS: </t>
    </r>
    <r>
      <rPr>
        <sz val="16"/>
        <rFont val="Century Gothic"/>
        <family val="2"/>
      </rPr>
      <t>Medellín bien administrado</t>
    </r>
  </si>
  <si>
    <r>
      <t xml:space="preserve">PROGRAMAS: </t>
    </r>
    <r>
      <rPr>
        <sz val="16"/>
        <rFont val="Century Gothic"/>
        <family val="2"/>
      </rPr>
      <t>Excelente manejo de las finanzas y los recursos públicos</t>
    </r>
  </si>
  <si>
    <r>
      <t xml:space="preserve">PROYECTOS: </t>
    </r>
    <r>
      <rPr>
        <sz val="16"/>
        <rFont val="Century Gothic"/>
        <family val="2"/>
      </rPr>
      <t xml:space="preserve">Fortalecimiento de la gestión fiscal y financiera del municipio de Medellín. </t>
    </r>
  </si>
  <si>
    <r>
      <t xml:space="preserve">PROYECTOS: </t>
    </r>
    <r>
      <rPr>
        <sz val="16"/>
        <rFont val="Century Gothic"/>
        <family val="2"/>
      </rPr>
      <t>Ferias de la transparencia con vos; Gestión eficiente para la adquisición de bienes y servicios; Gerencia jurídica pública</t>
    </r>
  </si>
  <si>
    <t>Legalidad y eficiencia Administrativa</t>
  </si>
  <si>
    <r>
      <t xml:space="preserve">PROGRAMAS: </t>
    </r>
    <r>
      <rPr>
        <sz val="16"/>
        <rFont val="Century Gothic"/>
        <family val="2"/>
      </rPr>
      <t>Transparencia Como Modelo De Gestión; Gestión Efectiva</t>
    </r>
  </si>
  <si>
    <t>SUBGERENCIA ADVA Y FRA\Equilibrio con Recacudo\Trimestre 03</t>
  </si>
  <si>
    <t>JURIDICA\TERCER TRIMESTRE\evidencia seguimiento de procesos judiciales.xlsx</t>
  </si>
  <si>
    <t>JURIDICA\TERCER TRIMESTRE\evidencia % requerimientos respondidos.xlsx</t>
  </si>
  <si>
    <t>JURIDICA\TERCER TRIMESTRE\evidencia comite gerencia julio.pdf</t>
  </si>
  <si>
    <t>JURIDICA\TERCER TRIMESTRE\evidencia del normograma.docx</t>
  </si>
  <si>
    <t>JURIDICA\TERCER TRIMESTRE\evidencia de cumplimiento de sentencias.xlsx</t>
  </si>
  <si>
    <t>JURIDICA\TERCER TRIMESTRE\evidencia Actas Comite de Conciliacion 3trimestre.pdf</t>
  </si>
  <si>
    <t>SUBGERENCIA ADVA Y FRA\Facturacion\INDICADORES  TERCER TRIMESTRE DE 2016.xlsx</t>
  </si>
  <si>
    <t>DIRECCION ADVA\tercer trimestre\Copia de SEGUIMIENTO P  COMPRA I HOSP III TRIM 2016.xlsx</t>
  </si>
  <si>
    <t>DIRECCION ADVA\tercer trimestre\INSUMOS GENERALES 3ER TRIMESTRE.xls</t>
  </si>
  <si>
    <t>Plan de Desarrollo Municipio de Medellin 2016 - 2019 "Medellín Cuenta con Vos"</t>
  </si>
  <si>
    <t>Plan de Desarrollo ESE Metrosalud 2016 - 2019 "Saludable y Comprometida con la Vida"</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</si>
</sst>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0.0%"/>
    <numFmt numFmtId="189" formatCode="&quot;Activado&quot;;&quot;Activado&quot;;&quot;Desactivado&quot;"/>
    <numFmt numFmtId="190" formatCode="_-[$£-809]* #,##0.00_-;\-[$£-809]* #,##0.00_-;_-[$£-809]* &quot;-&quot;??_-;_-@_-"/>
    <numFmt numFmtId="191" formatCode="_(* #,##0_);_(* \(#,##0\);_(* &quot;-&quot;??_);_(@_)"/>
    <numFmt numFmtId="192" formatCode="[$-C0A]dddd\,\ dd&quot; de &quot;mmmm&quot; de &quot;yyyy"/>
    <numFmt numFmtId="193" formatCode="[$$-240A]\ #,##0_);\([$$-240A]\ #,##0\)"/>
    <numFmt numFmtId="194" formatCode="0.0"/>
    <numFmt numFmtId="195" formatCode="0.0000000"/>
    <numFmt numFmtId="196" formatCode="0.000000"/>
    <numFmt numFmtId="197" formatCode="0.00000"/>
    <numFmt numFmtId="198" formatCode="0.0000"/>
    <numFmt numFmtId="199" formatCode="0.000"/>
    <numFmt numFmtId="200" formatCode="[$-240A]dddd\,\ dd&quot; de &quot;mmmm&quot; de &quot;yyyy"/>
    <numFmt numFmtId="201" formatCode="&quot;$&quot;\ #,##0"/>
    <numFmt numFmtId="202" formatCode="[$$-240A]\ #,##0.0_);\([$$-240A]\ #,##0.0\)"/>
    <numFmt numFmtId="203" formatCode="[$$-240A]\ #,##0.00"/>
    <numFmt numFmtId="204" formatCode="[$$-240A]\ #,##0"/>
    <numFmt numFmtId="205" formatCode="[$$-240A]\ #,##0.0"/>
    <numFmt numFmtId="206" formatCode="&quot;Sí&quot;;&quot;Sí&quot;;&quot;No&quot;"/>
    <numFmt numFmtId="207" formatCode="&quot;Verdadero&quot;;&quot;Verdadero&quot;;&quot;Falso&quot;"/>
    <numFmt numFmtId="208" formatCode="[$€-2]\ #,##0.00_);[Red]\([$€-2]\ #,##0.00\)"/>
    <numFmt numFmtId="209" formatCode="_-* #,##0.00\ _P_t_s_-;\-* #,##0.00\ _P_t_s_-;_-* &quot;-&quot;??\ _P_t_s_-;_-@_-"/>
    <numFmt numFmtId="210" formatCode="_-[$$-240A]* #,##0.00_-;\-[$$-240A]* #,##0.00_-;_-[$$-240A]* &quot;-&quot;??_-;_-@_-"/>
    <numFmt numFmtId="211" formatCode="_-[$$-240A]* #,##0.0_-;\-[$$-240A]* #,##0.0_-;_-[$$-240A]* &quot;-&quot;??_-;_-@_-"/>
    <numFmt numFmtId="212" formatCode="_-[$$-240A]* #,##0_-;\-[$$-240A]* #,##0_-;_-[$$-240A]* &quot;-&quot;??_-;_-@_-"/>
    <numFmt numFmtId="213" formatCode="_-[$$-500A]* #,##0.00_-;\-[$$-500A]* #,##0.00_-;_-[$$-500A]* &quot;-&quot;??_-;_-@_-"/>
    <numFmt numFmtId="214" formatCode="_-[$$-500A]* #,##0.0_-;\-[$$-500A]* #,##0.0_-;_-[$$-500A]* &quot;-&quot;??_-;_-@_-"/>
    <numFmt numFmtId="215" formatCode="_-[$$-500A]* #,##0_-;\-[$$-500A]* #,##0_-;_-[$$-500A]* &quot;-&quot;??_-;_-@_-"/>
    <numFmt numFmtId="216" formatCode="_-[$$-240A]* #,##0_-;\-[$$-240A]* #,##0_-;_-[$$-240A]* &quot;-&quot;_-;_-@_-"/>
    <numFmt numFmtId="217" formatCode="&quot;$&quot;\ #,##0.0"/>
    <numFmt numFmtId="218" formatCode="&quot;$&quot;\ #,##0.00"/>
  </numFmts>
  <fonts count="108">
    <font>
      <sz val="11"/>
      <color theme="1"/>
      <name val="Calibri"/>
      <family val="2"/>
    </font>
    <font>
      <sz val="11"/>
      <color indexed="8"/>
      <name val="Calibri"/>
      <family val="2"/>
    </font>
    <font>
      <sz val="12"/>
      <name val="Arial"/>
      <family val="2"/>
    </font>
    <font>
      <b/>
      <sz val="12"/>
      <color indexed="8"/>
      <name val="Arial"/>
      <family val="2"/>
    </font>
    <font>
      <sz val="10"/>
      <name val="Arial"/>
      <family val="2"/>
    </font>
    <font>
      <sz val="10"/>
      <name val="Century Gothic"/>
      <family val="2"/>
    </font>
    <font>
      <sz val="10"/>
      <color indexed="8"/>
      <name val="Century Gothic"/>
      <family val="2"/>
    </font>
    <font>
      <b/>
      <sz val="10"/>
      <name val="Century Gothic"/>
      <family val="2"/>
    </font>
    <font>
      <b/>
      <sz val="11"/>
      <name val="Century Gothic"/>
      <family val="2"/>
    </font>
    <font>
      <sz val="11"/>
      <color indexed="8"/>
      <name val="Century Gothic"/>
      <family val="2"/>
    </font>
    <font>
      <b/>
      <sz val="10"/>
      <color indexed="8"/>
      <name val="Century Gothic"/>
      <family val="2"/>
    </font>
    <font>
      <b/>
      <sz val="16"/>
      <color indexed="8"/>
      <name val="Century Gothic"/>
      <family val="2"/>
    </font>
    <font>
      <b/>
      <sz val="10"/>
      <color indexed="9"/>
      <name val="Century Gothic"/>
      <family val="2"/>
    </font>
    <font>
      <b/>
      <sz val="36"/>
      <color indexed="55"/>
      <name val="Century Gothic"/>
      <family val="2"/>
    </font>
    <font>
      <sz val="9"/>
      <name val="Century Gothic"/>
      <family val="2"/>
    </font>
    <font>
      <sz val="11"/>
      <name val="Century Gothic"/>
      <family val="2"/>
    </font>
    <font>
      <b/>
      <sz val="9"/>
      <name val="Tahoma"/>
      <family val="2"/>
    </font>
    <font>
      <sz val="9"/>
      <name val="Tahoma"/>
      <family val="2"/>
    </font>
    <font>
      <b/>
      <sz val="8"/>
      <name val="Tahoma"/>
      <family val="2"/>
    </font>
    <font>
      <b/>
      <sz val="11"/>
      <color indexed="8"/>
      <name val="Century Gothic"/>
      <family val="2"/>
    </font>
    <font>
      <i/>
      <sz val="11"/>
      <color indexed="8"/>
      <name val="Century Gothic"/>
      <family val="2"/>
    </font>
    <font>
      <b/>
      <sz val="11"/>
      <color indexed="9"/>
      <name val="Century Gothic"/>
      <family val="2"/>
    </font>
    <font>
      <sz val="8"/>
      <name val="Tahoma"/>
      <family val="2"/>
    </font>
    <font>
      <b/>
      <sz val="16"/>
      <name val="Century Gothic"/>
      <family val="2"/>
    </font>
    <font>
      <sz val="16"/>
      <name val="Century Gothic"/>
      <family val="2"/>
    </font>
    <font>
      <b/>
      <sz val="26"/>
      <name val="Century Gothic"/>
      <family val="2"/>
    </font>
    <font>
      <b/>
      <sz val="20"/>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5.7"/>
      <color indexed="12"/>
      <name val="Calibri"/>
      <family val="2"/>
    </font>
    <font>
      <u val="single"/>
      <sz val="5.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b/>
      <sz val="11"/>
      <color indexed="9"/>
      <name val="Arial"/>
      <family val="2"/>
    </font>
    <font>
      <b/>
      <sz val="11"/>
      <color indexed="8"/>
      <name val="Arial"/>
      <family val="2"/>
    </font>
    <font>
      <b/>
      <sz val="10"/>
      <color indexed="9"/>
      <name val="Arial"/>
      <family val="2"/>
    </font>
    <font>
      <u val="single"/>
      <sz val="11"/>
      <color indexed="12"/>
      <name val="Century Gothic"/>
      <family val="2"/>
    </font>
    <font>
      <b/>
      <sz val="11"/>
      <color indexed="49"/>
      <name val="Century Gothic"/>
      <family val="2"/>
    </font>
    <font>
      <b/>
      <sz val="11"/>
      <color indexed="63"/>
      <name val="Century Gothic"/>
      <family val="2"/>
    </font>
    <font>
      <b/>
      <sz val="11"/>
      <color indexed="26"/>
      <name val="Century Gothic"/>
      <family val="2"/>
    </font>
    <font>
      <sz val="11"/>
      <color indexed="9"/>
      <name val="Century Gothic"/>
      <family val="2"/>
    </font>
    <font>
      <b/>
      <sz val="10"/>
      <color indexed="49"/>
      <name val="Century Gothic"/>
      <family val="2"/>
    </font>
    <font>
      <u val="single"/>
      <sz val="10"/>
      <color indexed="12"/>
      <name val="Calibri"/>
      <family val="2"/>
    </font>
    <font>
      <sz val="10"/>
      <name val="Calibri"/>
      <family val="2"/>
    </font>
    <font>
      <b/>
      <sz val="10"/>
      <color indexed="63"/>
      <name val="Century Gothic"/>
      <family val="2"/>
    </font>
    <font>
      <b/>
      <sz val="10"/>
      <color indexed="63"/>
      <name val="Arial"/>
      <family val="2"/>
    </font>
    <font>
      <b/>
      <sz val="10"/>
      <color indexed="10"/>
      <name val="Century Gothic"/>
      <family val="2"/>
    </font>
    <font>
      <b/>
      <sz val="10"/>
      <color indexed="26"/>
      <name val="Century Gothic"/>
      <family val="2"/>
    </font>
    <font>
      <sz val="10"/>
      <color indexed="9"/>
      <name val="Century Gothic"/>
      <family val="2"/>
    </font>
    <font>
      <u val="single"/>
      <sz val="11"/>
      <color indexed="12"/>
      <name val="Calibri"/>
      <family val="2"/>
    </font>
    <font>
      <b/>
      <sz val="10"/>
      <name val="Calibri"/>
      <family val="2"/>
    </font>
    <font>
      <b/>
      <sz val="14"/>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5.7"/>
      <color theme="10"/>
      <name val="Calibri"/>
      <family val="2"/>
    </font>
    <font>
      <u val="single"/>
      <sz val="5.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1"/>
      <color theme="0"/>
      <name val="Arial"/>
      <family val="2"/>
    </font>
    <font>
      <b/>
      <sz val="11"/>
      <color theme="1"/>
      <name val="Arial"/>
      <family val="2"/>
    </font>
    <font>
      <b/>
      <sz val="10"/>
      <color theme="0"/>
      <name val="Arial"/>
      <family val="2"/>
    </font>
    <font>
      <sz val="11"/>
      <color theme="1"/>
      <name val="Century Gothic"/>
      <family val="2"/>
    </font>
    <font>
      <u val="single"/>
      <sz val="11"/>
      <color theme="10"/>
      <name val="Century Gothic"/>
      <family val="2"/>
    </font>
    <font>
      <b/>
      <sz val="11"/>
      <color theme="0"/>
      <name val="Century Gothic"/>
      <family val="2"/>
    </font>
    <font>
      <b/>
      <sz val="11"/>
      <color theme="8"/>
      <name val="Century Gothic"/>
      <family val="2"/>
    </font>
    <font>
      <b/>
      <sz val="11"/>
      <color theme="1" tint="0.24998000264167786"/>
      <name val="Century Gothic"/>
      <family val="2"/>
    </font>
    <font>
      <b/>
      <sz val="11"/>
      <color theme="2"/>
      <name val="Century Gothic"/>
      <family val="2"/>
    </font>
    <font>
      <sz val="11"/>
      <color theme="0"/>
      <name val="Century Gothic"/>
      <family val="2"/>
    </font>
    <font>
      <b/>
      <sz val="10"/>
      <color theme="8"/>
      <name val="Century Gothic"/>
      <family val="2"/>
    </font>
    <font>
      <sz val="10"/>
      <color theme="1"/>
      <name val="Century Gothic"/>
      <family val="2"/>
    </font>
    <font>
      <u val="single"/>
      <sz val="10"/>
      <color theme="10"/>
      <name val="Calibri"/>
      <family val="2"/>
    </font>
    <font>
      <b/>
      <sz val="10"/>
      <color theme="1" tint="0.24998000264167786"/>
      <name val="Century Gothic"/>
      <family val="2"/>
    </font>
    <font>
      <sz val="10"/>
      <color theme="1" tint="0.04998999834060669"/>
      <name val="Century Gothic"/>
      <family val="2"/>
    </font>
    <font>
      <b/>
      <sz val="10"/>
      <color theme="1"/>
      <name val="Century Gothic"/>
      <family val="2"/>
    </font>
    <font>
      <b/>
      <sz val="10"/>
      <color theme="0"/>
      <name val="Century Gothic"/>
      <family val="2"/>
    </font>
    <font>
      <b/>
      <sz val="10"/>
      <color theme="1" tint="0.24998000264167786"/>
      <name val="Arial"/>
      <family val="2"/>
    </font>
    <font>
      <b/>
      <sz val="10"/>
      <color rgb="FFFF0000"/>
      <name val="Century Gothic"/>
      <family val="2"/>
    </font>
    <font>
      <b/>
      <sz val="10"/>
      <color theme="2"/>
      <name val="Century Gothic"/>
      <family val="2"/>
    </font>
    <font>
      <sz val="10"/>
      <color theme="0"/>
      <name val="Century Gothic"/>
      <family val="2"/>
    </font>
    <font>
      <u val="single"/>
      <sz val="11"/>
      <color theme="10"/>
      <name val="Calibri"/>
      <family val="2"/>
    </font>
    <font>
      <b/>
      <sz val="14"/>
      <color theme="0"/>
      <name val="Arial"/>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03A"/>
        <bgColor indexed="64"/>
      </patternFill>
    </fill>
    <fill>
      <patternFill patternType="solid">
        <fgColor rgb="FF339966"/>
        <bgColor indexed="64"/>
      </patternFill>
    </fill>
    <fill>
      <patternFill patternType="solid">
        <fgColor rgb="FF669900"/>
        <bgColor indexed="64"/>
      </patternFill>
    </fill>
    <fill>
      <patternFill patternType="solid">
        <fgColor theme="9" tint="-0.4999699890613556"/>
        <bgColor indexed="64"/>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
      <patternFill patternType="solid">
        <fgColor rgb="FF00FFFF"/>
        <bgColor indexed="64"/>
      </patternFill>
    </fill>
    <fill>
      <patternFill patternType="solid">
        <fgColor theme="6" tint="-0.24997000396251678"/>
        <bgColor indexed="64"/>
      </patternFill>
    </fill>
    <fill>
      <patternFill patternType="solid">
        <fgColor theme="6" tint="-0.4999699890613556"/>
        <bgColor indexed="64"/>
      </patternFill>
    </fill>
    <fill>
      <patternFill patternType="solid">
        <fgColor theme="5" tint="-0.24997000396251678"/>
        <bgColor indexed="64"/>
      </patternFill>
    </fill>
    <fill>
      <patternFill patternType="solid">
        <fgColor theme="5" tint="-0.4999699890613556"/>
        <bgColor indexed="64"/>
      </patternFill>
    </fill>
    <fill>
      <patternFill patternType="solid">
        <fgColor rgb="FF66FFFF"/>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theme="2" tint="-0.4999699890613556"/>
      </left>
      <right style="hair">
        <color theme="2" tint="-0.4999699890613556"/>
      </right>
      <top style="hair">
        <color theme="2" tint="-0.4999699890613556"/>
      </top>
      <bottom style="hair">
        <color theme="2" tint="-0.4999699890613556"/>
      </bottom>
    </border>
    <border>
      <left style="hair">
        <color theme="2" tint="-0.4999699890613556"/>
      </left>
      <right style="hair">
        <color theme="2" tint="-0.4999699890613556"/>
      </right>
      <top style="hair">
        <color theme="2" tint="-0.4999699890613556"/>
      </top>
      <bottom/>
    </border>
    <border>
      <left style="hair">
        <color theme="2" tint="-0.4999699890613556"/>
      </left>
      <right style="hair">
        <color theme="2" tint="-0.4999699890613556"/>
      </right>
      <top/>
      <bottom style="hair">
        <color theme="2" tint="-0.4999699890613556"/>
      </bottom>
    </border>
    <border>
      <left style="hair"/>
      <right style="hair"/>
      <top style="hair"/>
      <bottom style="hair"/>
    </border>
    <border>
      <left style="hair"/>
      <right style="hair"/>
      <top style="hair"/>
      <bottom/>
    </border>
    <border>
      <left style="hair"/>
      <right/>
      <top style="hair"/>
      <bottom style="hair"/>
    </border>
    <border>
      <left style="hair"/>
      <right>
        <color indexed="63"/>
      </right>
      <top>
        <color indexed="63"/>
      </top>
      <bottom>
        <color indexed="63"/>
      </bottom>
    </border>
    <border>
      <left style="hair"/>
      <right/>
      <top style="hair"/>
      <bottom/>
    </border>
    <border>
      <left/>
      <right/>
      <top style="hair"/>
      <bottom/>
    </border>
    <border>
      <left>
        <color indexed="63"/>
      </left>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top/>
      <bottom style="hair"/>
    </border>
    <border>
      <left>
        <color indexed="63"/>
      </left>
      <right>
        <color indexed="63"/>
      </right>
      <top/>
      <bottom style="hair"/>
    </border>
    <border>
      <left>
        <color indexed="63"/>
      </left>
      <right style="hair"/>
      <top>
        <color indexed="63"/>
      </top>
      <bottom style="hair"/>
    </border>
    <border>
      <left/>
      <right style="hair"/>
      <top style="hair"/>
      <bottom style="hair"/>
    </border>
    <border>
      <left style="hair"/>
      <right style="hair"/>
      <top/>
      <bottom style="hair"/>
    </border>
    <border>
      <left style="hair">
        <color theme="2" tint="-0.4999699890613556"/>
      </left>
      <right/>
      <top style="hair">
        <color theme="2" tint="-0.4999699890613556"/>
      </top>
      <bottom style="hair">
        <color theme="2" tint="-0.4999699890613556"/>
      </bottom>
    </border>
    <border>
      <left style="hair">
        <color theme="2" tint="-0.4999699890613556"/>
      </left>
      <right style="hair">
        <color theme="2" tint="-0.4999699890613556"/>
      </right>
      <top style="hair">
        <color theme="2" tint="-0.4999699890613556"/>
      </top>
      <bottom style="hair"/>
    </border>
    <border>
      <left style="hair">
        <color theme="2" tint="-0.4999699890613556"/>
      </left>
      <right>
        <color indexed="63"/>
      </right>
      <top>
        <color indexed="63"/>
      </top>
      <bottom>
        <color indexed="63"/>
      </bottom>
    </border>
    <border>
      <left style="hair">
        <color theme="2" tint="-0.4999699890613556"/>
      </left>
      <right style="hair"/>
      <top style="hair">
        <color theme="2" tint="-0.4999699890613556"/>
      </top>
      <bottom style="hair">
        <color theme="2" tint="-0.4999699890613556"/>
      </bottom>
    </border>
    <border>
      <left style="hair">
        <color theme="2" tint="-0.4999699890613556"/>
      </left>
      <right style="hair"/>
      <top style="hair">
        <color theme="2" tint="-0.4999699890613556"/>
      </top>
      <bottom>
        <color indexed="63"/>
      </bottom>
    </border>
    <border>
      <left style="hair">
        <color theme="2" tint="-0.4999699890613556"/>
      </left>
      <right style="hair">
        <color theme="2" tint="-0.4999699890613556"/>
      </right>
      <top/>
      <bottom/>
    </border>
    <border>
      <left/>
      <right/>
      <top style="hair"/>
      <bottom style="hair"/>
    </border>
    <border>
      <left>
        <color indexed="63"/>
      </left>
      <right>
        <color indexed="63"/>
      </right>
      <top style="hair">
        <color theme="2" tint="-0.4999699890613556"/>
      </top>
      <bottom>
        <color indexed="63"/>
      </bottom>
    </border>
    <border>
      <left style="hair">
        <color theme="2" tint="-0.4999699890613556"/>
      </left>
      <right/>
      <top/>
      <bottom style="hair">
        <color theme="2" tint="-0.4999699890613556"/>
      </bottom>
    </border>
    <border>
      <left/>
      <right/>
      <top/>
      <bottom style="hair">
        <color theme="2" tint="-0.4999699890613556"/>
      </bottom>
    </border>
    <border>
      <left>
        <color indexed="63"/>
      </left>
      <right style="hair">
        <color theme="2" tint="-0.4999699890613556"/>
      </right>
      <top style="hair">
        <color theme="2" tint="-0.4999699890613556"/>
      </top>
      <bottom/>
    </border>
    <border>
      <left>
        <color indexed="63"/>
      </left>
      <right style="hair">
        <color theme="2" tint="-0.4999699890613556"/>
      </right>
      <top>
        <color indexed="63"/>
      </top>
      <bottom>
        <color indexed="63"/>
      </bottom>
    </border>
    <border>
      <left>
        <color indexed="63"/>
      </left>
      <right>
        <color indexed="63"/>
      </right>
      <top style="hair">
        <color theme="2" tint="-0.4999699890613556"/>
      </top>
      <bottom style="hair">
        <color theme="2" tint="-0.4999699890613556"/>
      </bottom>
    </border>
    <border>
      <left/>
      <right style="hair">
        <color theme="2" tint="-0.4999699890613556"/>
      </right>
      <top style="hair">
        <color theme="2" tint="-0.4999699890613556"/>
      </top>
      <bottom style="hair">
        <color theme="2" tint="-0.4999699890613556"/>
      </bottom>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4" applyNumberFormat="0" applyFill="0" applyAlignment="0" applyProtection="0"/>
    <xf numFmtId="0" fontId="71"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43" fontId="0"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0" fontId="76" fillId="31" borderId="0" applyNumberFormat="0" applyBorder="0" applyAlignment="0" applyProtection="0"/>
    <xf numFmtId="0" fontId="1" fillId="0" borderId="0">
      <alignment/>
      <protection/>
    </xf>
    <xf numFmtId="0" fontId="1"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77" fillId="21" borderId="6"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7" applyNumberFormat="0" applyFill="0" applyAlignment="0" applyProtection="0"/>
    <xf numFmtId="0" fontId="71" fillId="0" borderId="8" applyNumberFormat="0" applyFill="0" applyAlignment="0" applyProtection="0"/>
    <xf numFmtId="0" fontId="82" fillId="0" borderId="9" applyNumberFormat="0" applyFill="0" applyAlignment="0" applyProtection="0"/>
  </cellStyleXfs>
  <cellXfs count="839">
    <xf numFmtId="0" fontId="0" fillId="0" borderId="0" xfId="0" applyFont="1" applyAlignment="1">
      <alignment/>
    </xf>
    <xf numFmtId="188" fontId="0" fillId="0" borderId="0" xfId="0" applyNumberFormat="1" applyAlignment="1">
      <alignment/>
    </xf>
    <xf numFmtId="188" fontId="0" fillId="0" borderId="0" xfId="87" applyNumberFormat="1" applyFont="1" applyAlignment="1">
      <alignment horizontal="center"/>
    </xf>
    <xf numFmtId="0" fontId="0" fillId="0" borderId="10" xfId="0" applyBorder="1" applyAlignment="1">
      <alignment/>
    </xf>
    <xf numFmtId="188" fontId="0" fillId="0" borderId="10" xfId="0" applyNumberFormat="1" applyBorder="1" applyAlignment="1">
      <alignment horizontal="center"/>
    </xf>
    <xf numFmtId="188" fontId="0" fillId="0" borderId="10" xfId="0" applyNumberFormat="1" applyBorder="1" applyAlignment="1">
      <alignment/>
    </xf>
    <xf numFmtId="188" fontId="0" fillId="0" borderId="10" xfId="87" applyNumberFormat="1" applyFont="1" applyBorder="1" applyAlignment="1">
      <alignment horizontal="center"/>
    </xf>
    <xf numFmtId="188" fontId="6" fillId="0" borderId="10" xfId="87" applyNumberFormat="1" applyFont="1" applyFill="1" applyBorder="1" applyAlignment="1">
      <alignment horizontal="center" vertical="center" wrapText="1"/>
    </xf>
    <xf numFmtId="0" fontId="5" fillId="25" borderId="10" xfId="60" applyFont="1" applyFill="1" applyBorder="1" applyAlignment="1">
      <alignment horizontal="justify" vertical="center" wrapText="1"/>
      <protection/>
    </xf>
    <xf numFmtId="0" fontId="6" fillId="25" borderId="10" xfId="60" applyFont="1" applyFill="1" applyBorder="1" applyAlignment="1">
      <alignment horizontal="center" vertical="center" wrapText="1"/>
      <protection/>
    </xf>
    <xf numFmtId="0" fontId="6" fillId="25" borderId="10" xfId="60" applyFont="1" applyFill="1" applyBorder="1" applyAlignment="1">
      <alignment horizontal="justify" vertical="center" wrapText="1"/>
      <protection/>
    </xf>
    <xf numFmtId="0" fontId="5" fillId="25" borderId="10" xfId="60" applyFont="1" applyFill="1" applyBorder="1" applyAlignment="1">
      <alignment horizontal="center" vertical="center" wrapText="1"/>
      <protection/>
    </xf>
    <xf numFmtId="0" fontId="6" fillId="25" borderId="10" xfId="0" applyFont="1" applyFill="1" applyBorder="1" applyAlignment="1">
      <alignment vertical="center" wrapText="1"/>
    </xf>
    <xf numFmtId="0" fontId="6" fillId="25" borderId="10" xfId="0" applyFont="1" applyFill="1" applyBorder="1" applyAlignment="1">
      <alignment horizontal="center" vertical="center" wrapText="1"/>
    </xf>
    <xf numFmtId="0" fontId="5" fillId="25" borderId="10" xfId="0" applyFont="1" applyFill="1" applyBorder="1" applyAlignment="1">
      <alignment vertical="center" wrapText="1"/>
    </xf>
    <xf numFmtId="0" fontId="6" fillId="25" borderId="10" xfId="0" applyFont="1" applyFill="1" applyBorder="1" applyAlignment="1">
      <alignment horizontal="left" vertical="center" wrapText="1"/>
    </xf>
    <xf numFmtId="0" fontId="6" fillId="25" borderId="10" xfId="60" applyFont="1" applyFill="1" applyBorder="1" applyAlignment="1">
      <alignment horizontal="center" vertical="center" wrapText="1"/>
      <protection/>
    </xf>
    <xf numFmtId="0" fontId="5" fillId="25" borderId="10" xfId="60" applyFont="1" applyFill="1" applyBorder="1" applyAlignment="1">
      <alignment horizontal="center" vertical="center" wrapText="1"/>
      <protection/>
    </xf>
    <xf numFmtId="0" fontId="6" fillId="0" borderId="10" xfId="60" applyFont="1" applyBorder="1" applyAlignment="1">
      <alignment horizontal="center" vertical="center" wrapText="1"/>
      <protection/>
    </xf>
    <xf numFmtId="0" fontId="10" fillId="0" borderId="10" xfId="60" applyFont="1" applyBorder="1" applyAlignment="1">
      <alignment horizontal="justify" vertical="center" wrapText="1"/>
      <protection/>
    </xf>
    <xf numFmtId="0" fontId="12" fillId="33" borderId="10" xfId="64" applyFont="1" applyFill="1" applyBorder="1" applyAlignment="1">
      <alignment horizontal="center" vertical="center" wrapText="1"/>
      <protection/>
    </xf>
    <xf numFmtId="0" fontId="5" fillId="25" borderId="10" xfId="60" applyFont="1" applyFill="1" applyBorder="1" applyAlignment="1">
      <alignment horizontal="justify" vertical="center" wrapText="1"/>
      <protection/>
    </xf>
    <xf numFmtId="0" fontId="6" fillId="25" borderId="10" xfId="60" applyFont="1" applyFill="1" applyBorder="1" applyAlignment="1">
      <alignment vertical="center" wrapText="1"/>
      <protection/>
    </xf>
    <xf numFmtId="188" fontId="5" fillId="0" borderId="10" xfId="87" applyNumberFormat="1" applyFont="1" applyFill="1" applyBorder="1" applyAlignment="1">
      <alignment horizontal="center" vertical="center" wrapText="1"/>
    </xf>
    <xf numFmtId="0" fontId="5" fillId="25" borderId="10" xfId="0" applyFont="1" applyFill="1" applyBorder="1" applyAlignment="1">
      <alignment horizontal="center" vertical="center" wrapText="1"/>
    </xf>
    <xf numFmtId="188" fontId="6" fillId="0" borderId="10" xfId="87" applyNumberFormat="1" applyFont="1" applyFill="1" applyBorder="1" applyAlignment="1">
      <alignment horizontal="center" vertical="center" wrapText="1"/>
    </xf>
    <xf numFmtId="188" fontId="14" fillId="0" borderId="10" xfId="87" applyNumberFormat="1" applyFont="1" applyFill="1" applyBorder="1" applyAlignment="1">
      <alignment horizontal="center" vertical="center" wrapText="1"/>
    </xf>
    <xf numFmtId="10" fontId="14" fillId="0" borderId="10" xfId="64" applyNumberFormat="1" applyFont="1" applyFill="1" applyBorder="1" applyAlignment="1">
      <alignment horizontal="center" vertical="center" wrapText="1"/>
      <protection/>
    </xf>
    <xf numFmtId="188" fontId="10" fillId="0" borderId="10" xfId="60" applyNumberFormat="1" applyFont="1" applyBorder="1" applyAlignment="1">
      <alignment horizontal="justify" vertical="center" wrapText="1"/>
      <protection/>
    </xf>
    <xf numFmtId="188" fontId="12" fillId="33" borderId="10" xfId="64" applyNumberFormat="1" applyFont="1" applyFill="1" applyBorder="1" applyAlignment="1">
      <alignment horizontal="center" vertical="center" wrapText="1"/>
      <protection/>
    </xf>
    <xf numFmtId="9" fontId="10" fillId="0" borderId="10" xfId="60" applyNumberFormat="1" applyFont="1" applyFill="1" applyBorder="1" applyAlignment="1">
      <alignment horizontal="center" vertical="center" wrapText="1"/>
      <protection/>
    </xf>
    <xf numFmtId="0" fontId="6" fillId="25" borderId="10" xfId="0" applyFont="1" applyFill="1" applyBorder="1" applyAlignment="1">
      <alignment horizontal="left" vertical="center" wrapText="1"/>
    </xf>
    <xf numFmtId="0" fontId="5" fillId="25" borderId="10" xfId="60" applyFont="1" applyFill="1" applyBorder="1" applyAlignment="1">
      <alignment horizontal="justify" vertical="center" wrapText="1"/>
      <protection/>
    </xf>
    <xf numFmtId="0" fontId="6" fillId="25" borderId="10" xfId="60" applyFont="1" applyFill="1" applyBorder="1" applyAlignment="1">
      <alignment horizontal="center" vertical="center" wrapText="1"/>
      <protection/>
    </xf>
    <xf numFmtId="188" fontId="6" fillId="0" borderId="11" xfId="87" applyNumberFormat="1" applyFont="1" applyFill="1" applyBorder="1" applyAlignment="1">
      <alignment horizontal="center" vertical="center" wrapText="1"/>
    </xf>
    <xf numFmtId="188" fontId="6" fillId="0" borderId="12" xfId="87" applyNumberFormat="1" applyFont="1" applyFill="1" applyBorder="1" applyAlignment="1">
      <alignment horizontal="center" vertical="center" wrapText="1"/>
    </xf>
    <xf numFmtId="0" fontId="10" fillId="25" borderId="10" xfId="60" applyFont="1" applyFill="1" applyBorder="1" applyAlignment="1">
      <alignment horizontal="center" vertical="center" wrapText="1"/>
      <protection/>
    </xf>
    <xf numFmtId="9" fontId="7" fillId="0" borderId="11" xfId="60" applyNumberFormat="1" applyFont="1" applyFill="1" applyBorder="1" applyAlignment="1">
      <alignment horizontal="center" vertical="center" wrapText="1"/>
      <protection/>
    </xf>
    <xf numFmtId="9" fontId="10" fillId="0" borderId="11" xfId="60" applyNumberFormat="1" applyFont="1" applyFill="1" applyBorder="1" applyAlignment="1">
      <alignment horizontal="center" vertical="center" wrapText="1"/>
      <protection/>
    </xf>
    <xf numFmtId="0" fontId="12" fillId="34" borderId="10" xfId="64" applyFont="1" applyFill="1" applyBorder="1" applyAlignment="1">
      <alignment horizontal="center" vertical="center" wrapText="1"/>
      <protection/>
    </xf>
    <xf numFmtId="9" fontId="0" fillId="0" borderId="0" xfId="0" applyNumberFormat="1" applyAlignment="1">
      <alignment/>
    </xf>
    <xf numFmtId="0" fontId="0" fillId="35" borderId="10" xfId="0" applyFill="1" applyBorder="1" applyAlignment="1">
      <alignment/>
    </xf>
    <xf numFmtId="188" fontId="65" fillId="35" borderId="10" xfId="0" applyNumberFormat="1" applyFont="1" applyFill="1" applyBorder="1" applyAlignment="1">
      <alignment/>
    </xf>
    <xf numFmtId="188" fontId="68" fillId="35" borderId="10" xfId="0" applyNumberFormat="1" applyFont="1" applyFill="1" applyBorder="1" applyAlignment="1">
      <alignment/>
    </xf>
    <xf numFmtId="0" fontId="12" fillId="33" borderId="0" xfId="64" applyFont="1" applyFill="1" applyBorder="1" applyAlignment="1">
      <alignment horizontal="center" vertical="center" wrapText="1"/>
      <protection/>
    </xf>
    <xf numFmtId="188" fontId="0" fillId="0" borderId="0" xfId="87" applyNumberFormat="1" applyFont="1" applyBorder="1" applyAlignment="1">
      <alignment horizontal="center"/>
    </xf>
    <xf numFmtId="0" fontId="0" fillId="0" borderId="0" xfId="0" applyBorder="1" applyAlignment="1">
      <alignment/>
    </xf>
    <xf numFmtId="9" fontId="7" fillId="0" borderId="11" xfId="60" applyNumberFormat="1" applyFont="1" applyFill="1" applyBorder="1" applyAlignment="1">
      <alignment horizontal="center" vertical="center" wrapText="1"/>
      <protection/>
    </xf>
    <xf numFmtId="188" fontId="10" fillId="0" borderId="11" xfId="60" applyNumberFormat="1" applyFont="1" applyFill="1" applyBorder="1" applyAlignment="1">
      <alignment horizontal="center" vertical="center" wrapText="1"/>
      <protection/>
    </xf>
    <xf numFmtId="188" fontId="10" fillId="0" borderId="10" xfId="60" applyNumberFormat="1" applyFont="1" applyFill="1" applyBorder="1" applyAlignment="1">
      <alignment horizontal="center" vertical="center" wrapText="1"/>
      <protection/>
    </xf>
    <xf numFmtId="188" fontId="6" fillId="0" borderId="12" xfId="87" applyNumberFormat="1" applyFont="1" applyFill="1" applyBorder="1" applyAlignment="1">
      <alignment horizontal="center" vertical="center" wrapText="1"/>
    </xf>
    <xf numFmtId="188" fontId="7" fillId="0" borderId="11" xfId="60" applyNumberFormat="1" applyFont="1" applyFill="1" applyBorder="1" applyAlignment="1">
      <alignment horizontal="center" vertical="center" wrapText="1"/>
      <protection/>
    </xf>
    <xf numFmtId="0" fontId="83" fillId="0" borderId="0" xfId="0" applyFont="1" applyAlignment="1" applyProtection="1">
      <alignment/>
      <protection/>
    </xf>
    <xf numFmtId="0" fontId="84" fillId="33" borderId="13" xfId="0" applyFont="1" applyFill="1" applyBorder="1" applyAlignment="1" applyProtection="1">
      <alignment horizontal="center" vertical="center" wrapText="1"/>
      <protection/>
    </xf>
    <xf numFmtId="0" fontId="84" fillId="33" borderId="13" xfId="0" applyFont="1" applyFill="1" applyBorder="1" applyAlignment="1" applyProtection="1">
      <alignment/>
      <protection/>
    </xf>
    <xf numFmtId="10" fontId="84" fillId="33" borderId="13" xfId="0" applyNumberFormat="1" applyFont="1" applyFill="1" applyBorder="1" applyAlignment="1" applyProtection="1">
      <alignment/>
      <protection/>
    </xf>
    <xf numFmtId="0" fontId="85" fillId="0" borderId="0" xfId="0" applyFont="1" applyAlignment="1" applyProtection="1">
      <alignment/>
      <protection/>
    </xf>
    <xf numFmtId="0" fontId="84" fillId="36" borderId="13" xfId="0" applyFont="1" applyFill="1" applyBorder="1" applyAlignment="1" applyProtection="1">
      <alignment/>
      <protection/>
    </xf>
    <xf numFmtId="10" fontId="84" fillId="36" borderId="13" xfId="0" applyNumberFormat="1" applyFont="1" applyFill="1" applyBorder="1" applyAlignment="1" applyProtection="1">
      <alignment/>
      <protection/>
    </xf>
    <xf numFmtId="0" fontId="84" fillId="37" borderId="13" xfId="0" applyFont="1" applyFill="1" applyBorder="1" applyAlignment="1" applyProtection="1">
      <alignment wrapText="1"/>
      <protection/>
    </xf>
    <xf numFmtId="10" fontId="84" fillId="37" borderId="13" xfId="0" applyNumberFormat="1" applyFont="1" applyFill="1" applyBorder="1" applyAlignment="1" applyProtection="1">
      <alignment wrapText="1"/>
      <protection/>
    </xf>
    <xf numFmtId="0" fontId="84" fillId="33" borderId="13" xfId="0" applyFont="1" applyFill="1" applyBorder="1" applyAlignment="1" applyProtection="1">
      <alignment horizontal="center"/>
      <protection/>
    </xf>
    <xf numFmtId="0" fontId="86" fillId="33" borderId="13" xfId="0" applyFont="1" applyFill="1" applyBorder="1" applyAlignment="1" applyProtection="1">
      <alignment horizontal="center"/>
      <protection/>
    </xf>
    <xf numFmtId="0" fontId="86" fillId="33" borderId="13" xfId="0" applyFont="1" applyFill="1" applyBorder="1" applyAlignment="1" applyProtection="1">
      <alignment horizontal="center" vertical="center" wrapText="1"/>
      <protection/>
    </xf>
    <xf numFmtId="0" fontId="84" fillId="38" borderId="0" xfId="0" applyFont="1" applyFill="1" applyAlignment="1" applyProtection="1">
      <alignment/>
      <protection/>
    </xf>
    <xf numFmtId="10" fontId="84" fillId="38" borderId="0" xfId="87" applyNumberFormat="1" applyFont="1" applyFill="1" applyAlignment="1" applyProtection="1">
      <alignment horizontal="center"/>
      <protection/>
    </xf>
    <xf numFmtId="9" fontId="84" fillId="38" borderId="0" xfId="0" applyNumberFormat="1" applyFont="1" applyFill="1" applyAlignment="1" applyProtection="1">
      <alignment horizontal="center"/>
      <protection/>
    </xf>
    <xf numFmtId="0" fontId="84" fillId="36" borderId="0" xfId="0" applyFont="1" applyFill="1" applyAlignment="1" applyProtection="1">
      <alignment/>
      <protection/>
    </xf>
    <xf numFmtId="10" fontId="84" fillId="36" borderId="0" xfId="0" applyNumberFormat="1" applyFont="1" applyFill="1" applyAlignment="1" applyProtection="1">
      <alignment horizontal="center"/>
      <protection/>
    </xf>
    <xf numFmtId="9" fontId="84" fillId="36" borderId="0" xfId="0" applyNumberFormat="1" applyFont="1" applyFill="1" applyAlignment="1" applyProtection="1">
      <alignment horizontal="center"/>
      <protection/>
    </xf>
    <xf numFmtId="0" fontId="87" fillId="0" borderId="13" xfId="0" applyFont="1" applyFill="1" applyBorder="1" applyAlignment="1" applyProtection="1">
      <alignment horizontal="center" vertical="center" wrapText="1"/>
      <protection hidden="1"/>
    </xf>
    <xf numFmtId="0" fontId="83" fillId="0" borderId="0" xfId="0" applyFont="1" applyAlignment="1" applyProtection="1">
      <alignment/>
      <protection hidden="1"/>
    </xf>
    <xf numFmtId="0" fontId="84" fillId="33" borderId="13" xfId="0" applyFont="1" applyFill="1" applyBorder="1" applyAlignment="1" applyProtection="1">
      <alignment horizontal="center" vertical="center" wrapText="1"/>
      <protection hidden="1"/>
    </xf>
    <xf numFmtId="0" fontId="84" fillId="33" borderId="13" xfId="0" applyFont="1" applyFill="1" applyBorder="1" applyAlignment="1" applyProtection="1">
      <alignment/>
      <protection hidden="1"/>
    </xf>
    <xf numFmtId="10" fontId="84" fillId="33" borderId="13" xfId="0" applyNumberFormat="1" applyFont="1" applyFill="1" applyBorder="1" applyAlignment="1" applyProtection="1">
      <alignment/>
      <protection hidden="1"/>
    </xf>
    <xf numFmtId="0" fontId="85" fillId="0" borderId="0" xfId="0" applyFont="1" applyAlignment="1" applyProtection="1">
      <alignment/>
      <protection hidden="1"/>
    </xf>
    <xf numFmtId="0" fontId="84" fillId="36" borderId="13" xfId="0" applyFont="1" applyFill="1" applyBorder="1" applyAlignment="1" applyProtection="1">
      <alignment/>
      <protection hidden="1"/>
    </xf>
    <xf numFmtId="10" fontId="84" fillId="36" borderId="13" xfId="0" applyNumberFormat="1" applyFont="1" applyFill="1" applyBorder="1" applyAlignment="1" applyProtection="1">
      <alignment/>
      <protection hidden="1"/>
    </xf>
    <xf numFmtId="0" fontId="84" fillId="37" borderId="13" xfId="0" applyFont="1" applyFill="1" applyBorder="1" applyAlignment="1" applyProtection="1">
      <alignment wrapText="1"/>
      <protection hidden="1"/>
    </xf>
    <xf numFmtId="10" fontId="84" fillId="37" borderId="13" xfId="0" applyNumberFormat="1" applyFont="1" applyFill="1" applyBorder="1" applyAlignment="1" applyProtection="1">
      <alignment wrapText="1"/>
      <protection hidden="1"/>
    </xf>
    <xf numFmtId="0" fontId="84" fillId="33" borderId="13" xfId="0" applyFont="1" applyFill="1" applyBorder="1" applyAlignment="1" applyProtection="1">
      <alignment horizontal="center"/>
      <protection hidden="1"/>
    </xf>
    <xf numFmtId="0" fontId="86" fillId="33" borderId="13" xfId="0" applyFont="1" applyFill="1" applyBorder="1" applyAlignment="1" applyProtection="1">
      <alignment horizontal="center"/>
      <protection hidden="1"/>
    </xf>
    <xf numFmtId="0" fontId="86" fillId="33" borderId="13" xfId="0" applyFont="1" applyFill="1" applyBorder="1" applyAlignment="1" applyProtection="1">
      <alignment horizontal="center" vertical="center" wrapText="1"/>
      <protection hidden="1"/>
    </xf>
    <xf numFmtId="0" fontId="84" fillId="38" borderId="0" xfId="0" applyFont="1" applyFill="1" applyAlignment="1" applyProtection="1">
      <alignment/>
      <protection hidden="1"/>
    </xf>
    <xf numFmtId="10" fontId="84" fillId="38" borderId="0" xfId="87" applyNumberFormat="1" applyFont="1" applyFill="1" applyAlignment="1" applyProtection="1">
      <alignment horizontal="center"/>
      <protection hidden="1"/>
    </xf>
    <xf numFmtId="9" fontId="84" fillId="38" borderId="0" xfId="0" applyNumberFormat="1" applyFont="1" applyFill="1" applyAlignment="1" applyProtection="1">
      <alignment horizontal="center"/>
      <protection hidden="1"/>
    </xf>
    <xf numFmtId="0" fontId="84" fillId="36" borderId="0" xfId="0" applyFont="1" applyFill="1" applyAlignment="1" applyProtection="1">
      <alignment/>
      <protection hidden="1"/>
    </xf>
    <xf numFmtId="10" fontId="84" fillId="36" borderId="0" xfId="0" applyNumberFormat="1" applyFont="1" applyFill="1" applyAlignment="1" applyProtection="1">
      <alignment horizontal="center"/>
      <protection hidden="1"/>
    </xf>
    <xf numFmtId="9" fontId="84" fillId="36" borderId="0" xfId="0" applyNumberFormat="1" applyFont="1" applyFill="1" applyAlignment="1" applyProtection="1">
      <alignment horizontal="center"/>
      <protection hidden="1"/>
    </xf>
    <xf numFmtId="0" fontId="8" fillId="10" borderId="14" xfId="64" applyFont="1" applyFill="1" applyBorder="1" applyAlignment="1" applyProtection="1">
      <alignment horizontal="center" vertical="center" wrapText="1"/>
      <protection hidden="1"/>
    </xf>
    <xf numFmtId="0" fontId="87" fillId="0" borderId="13" xfId="0" applyFont="1" applyBorder="1" applyAlignment="1" applyProtection="1">
      <alignment horizontal="center" vertical="center" wrapText="1"/>
      <protection hidden="1"/>
    </xf>
    <xf numFmtId="0" fontId="15" fillId="0" borderId="10" xfId="64" applyFont="1" applyFill="1" applyBorder="1" applyAlignment="1" applyProtection="1">
      <alignment horizontal="center" vertical="center" wrapText="1"/>
      <protection hidden="1"/>
    </xf>
    <xf numFmtId="0" fontId="87" fillId="0" borderId="11" xfId="64" applyFont="1" applyFill="1" applyBorder="1" applyAlignment="1" applyProtection="1">
      <alignment horizontal="center" vertical="center" wrapText="1"/>
      <protection hidden="1"/>
    </xf>
    <xf numFmtId="181" fontId="87" fillId="0" borderId="11" xfId="0" applyNumberFormat="1" applyFont="1" applyFill="1" applyBorder="1" applyAlignment="1" applyProtection="1">
      <alignment horizontal="center" vertical="center" wrapText="1"/>
      <protection hidden="1"/>
    </xf>
    <xf numFmtId="9" fontId="87" fillId="0" borderId="10" xfId="64" applyNumberFormat="1" applyFont="1" applyFill="1" applyBorder="1" applyAlignment="1" applyProtection="1">
      <alignment horizontal="center" vertical="center" wrapText="1"/>
      <protection hidden="1"/>
    </xf>
    <xf numFmtId="9" fontId="15" fillId="0" borderId="10" xfId="64" applyNumberFormat="1" applyFont="1" applyFill="1" applyBorder="1" applyAlignment="1" applyProtection="1">
      <alignment horizontal="center" vertical="center" wrapText="1"/>
      <protection hidden="1"/>
    </xf>
    <xf numFmtId="9" fontId="15" fillId="39" borderId="10" xfId="64" applyNumberFormat="1" applyFont="1" applyFill="1" applyBorder="1" applyAlignment="1" applyProtection="1">
      <alignment horizontal="center" vertical="center" wrapText="1"/>
      <protection hidden="1"/>
    </xf>
    <xf numFmtId="0" fontId="15" fillId="40" borderId="10" xfId="0" applyFont="1" applyFill="1" applyBorder="1" applyAlignment="1" applyProtection="1">
      <alignment horizontal="center" vertical="center" wrapText="1"/>
      <protection hidden="1"/>
    </xf>
    <xf numFmtId="9" fontId="15" fillId="40" borderId="10" xfId="64" applyNumberFormat="1" applyFont="1" applyFill="1" applyBorder="1" applyAlignment="1" applyProtection="1">
      <alignment horizontal="center" vertical="center" wrapText="1"/>
      <protection hidden="1"/>
    </xf>
    <xf numFmtId="0" fontId="15" fillId="0" borderId="10" xfId="0" applyFont="1" applyFill="1" applyBorder="1" applyAlignment="1" applyProtection="1">
      <alignment horizontal="center" vertical="center" wrapText="1"/>
      <protection hidden="1"/>
    </xf>
    <xf numFmtId="9" fontId="15" fillId="0" borderId="10" xfId="87" applyNumberFormat="1" applyFont="1" applyFill="1" applyBorder="1" applyAlignment="1" applyProtection="1">
      <alignment horizontal="center" vertical="center" wrapText="1"/>
      <protection hidden="1"/>
    </xf>
    <xf numFmtId="9" fontId="15" fillId="0" borderId="10" xfId="87" applyFont="1" applyFill="1" applyBorder="1" applyAlignment="1" applyProtection="1">
      <alignment horizontal="center" vertical="center" wrapText="1"/>
      <protection hidden="1"/>
    </xf>
    <xf numFmtId="9" fontId="15" fillId="39" borderId="10" xfId="0" applyNumberFormat="1" applyFont="1" applyFill="1" applyBorder="1" applyAlignment="1" applyProtection="1">
      <alignment horizontal="center" vertical="center" wrapText="1"/>
      <protection hidden="1"/>
    </xf>
    <xf numFmtId="9" fontId="15" fillId="0" borderId="0" xfId="0" applyNumberFormat="1" applyFont="1" applyAlignment="1" applyProtection="1">
      <alignment horizontal="center" vertical="center"/>
      <protection hidden="1"/>
    </xf>
    <xf numFmtId="0" fontId="87" fillId="0" borderId="10" xfId="64" applyFont="1" applyFill="1" applyBorder="1" applyAlignment="1" applyProtection="1">
      <alignment horizontal="center" vertical="center" wrapText="1"/>
      <protection hidden="1"/>
    </xf>
    <xf numFmtId="0" fontId="87" fillId="0" borderId="13" xfId="64" applyFont="1" applyFill="1" applyBorder="1" applyAlignment="1" applyProtection="1">
      <alignment horizontal="center" vertical="center" wrapText="1"/>
      <protection hidden="1"/>
    </xf>
    <xf numFmtId="1" fontId="87" fillId="39" borderId="13" xfId="64" applyNumberFormat="1" applyFont="1" applyFill="1" applyBorder="1" applyAlignment="1" applyProtection="1">
      <alignment horizontal="center" vertical="center" wrapText="1"/>
      <protection hidden="1"/>
    </xf>
    <xf numFmtId="0" fontId="87" fillId="0" borderId="15" xfId="64" applyFont="1" applyFill="1" applyBorder="1" applyAlignment="1" applyProtection="1">
      <alignment horizontal="center" vertical="center" wrapText="1"/>
      <protection hidden="1"/>
    </xf>
    <xf numFmtId="0" fontId="9" fillId="0" borderId="10" xfId="0" applyFont="1" applyFill="1" applyBorder="1" applyAlignment="1" applyProtection="1">
      <alignment horizontal="center" vertical="center" wrapText="1"/>
      <protection hidden="1"/>
    </xf>
    <xf numFmtId="38" fontId="15" fillId="39" borderId="13" xfId="64" applyNumberFormat="1" applyFont="1" applyFill="1" applyBorder="1" applyAlignment="1" applyProtection="1">
      <alignment horizontal="center" vertical="center" wrapText="1"/>
      <protection hidden="1"/>
    </xf>
    <xf numFmtId="1" fontId="15" fillId="39" borderId="13" xfId="64" applyNumberFormat="1" applyFont="1" applyFill="1" applyBorder="1" applyAlignment="1" applyProtection="1">
      <alignment horizontal="center" vertical="center" wrapText="1"/>
      <protection hidden="1"/>
    </xf>
    <xf numFmtId="0" fontId="15" fillId="39" borderId="13" xfId="51" applyNumberFormat="1" applyFont="1" applyFill="1" applyBorder="1" applyAlignment="1" applyProtection="1">
      <alignment horizontal="center" vertical="center" wrapText="1"/>
      <protection hidden="1"/>
    </xf>
    <xf numFmtId="1" fontId="15" fillId="0" borderId="13" xfId="0" applyNumberFormat="1" applyFont="1" applyFill="1" applyBorder="1" applyAlignment="1" applyProtection="1">
      <alignment horizontal="center" vertical="center" wrapText="1"/>
      <protection hidden="1"/>
    </xf>
    <xf numFmtId="0" fontId="15" fillId="39" borderId="13" xfId="64" applyFont="1" applyFill="1" applyBorder="1" applyAlignment="1" applyProtection="1">
      <alignment horizontal="center" vertical="center" wrapText="1"/>
      <protection hidden="1"/>
    </xf>
    <xf numFmtId="38" fontId="15" fillId="0" borderId="13" xfId="64" applyNumberFormat="1" applyFont="1" applyFill="1" applyBorder="1" applyAlignment="1" applyProtection="1">
      <alignment horizontal="center" vertical="center" wrapText="1"/>
      <protection hidden="1"/>
    </xf>
    <xf numFmtId="0" fontId="87" fillId="0" borderId="10" xfId="0" applyFont="1" applyFill="1" applyBorder="1" applyAlignment="1" applyProtection="1">
      <alignment horizontal="center" vertical="center" wrapText="1"/>
      <protection hidden="1"/>
    </xf>
    <xf numFmtId="9" fontId="87" fillId="0" borderId="13" xfId="87" applyFont="1" applyFill="1" applyBorder="1" applyAlignment="1" applyProtection="1">
      <alignment horizontal="center" vertical="center" wrapText="1"/>
      <protection hidden="1"/>
    </xf>
    <xf numFmtId="9" fontId="15" fillId="7" borderId="13" xfId="87" applyFont="1" applyFill="1" applyBorder="1" applyAlignment="1" applyProtection="1">
      <alignment horizontal="center" vertical="center"/>
      <protection hidden="1"/>
    </xf>
    <xf numFmtId="1" fontId="87" fillId="39" borderId="10" xfId="64" applyNumberFormat="1" applyFont="1" applyFill="1" applyBorder="1" applyAlignment="1" applyProtection="1">
      <alignment horizontal="center" vertical="center" wrapText="1"/>
      <protection hidden="1"/>
    </xf>
    <xf numFmtId="0" fontId="8" fillId="7" borderId="10" xfId="64" applyFont="1" applyFill="1" applyBorder="1" applyAlignment="1" applyProtection="1">
      <alignment horizontal="center" vertical="center" wrapText="1"/>
      <protection hidden="1"/>
    </xf>
    <xf numFmtId="9" fontId="87" fillId="10" borderId="13" xfId="87" applyFont="1" applyFill="1" applyBorder="1" applyAlignment="1" applyProtection="1">
      <alignment horizontal="center" vertical="center" wrapText="1"/>
      <protection hidden="1"/>
    </xf>
    <xf numFmtId="9" fontId="87" fillId="7" borderId="13" xfId="87" applyFont="1" applyFill="1" applyBorder="1" applyAlignment="1" applyProtection="1">
      <alignment horizontal="center" vertical="center" wrapText="1"/>
      <protection hidden="1"/>
    </xf>
    <xf numFmtId="0" fontId="8" fillId="0" borderId="0" xfId="64" applyFont="1" applyFill="1" applyBorder="1" applyAlignment="1" applyProtection="1">
      <alignment horizontal="center" vertical="center" wrapText="1"/>
      <protection hidden="1"/>
    </xf>
    <xf numFmtId="0" fontId="15" fillId="0" borderId="0" xfId="0" applyFont="1" applyAlignment="1" applyProtection="1">
      <alignment vertical="center"/>
      <protection hidden="1"/>
    </xf>
    <xf numFmtId="0" fontId="8" fillId="0" borderId="16" xfId="64" applyFont="1" applyFill="1" applyBorder="1" applyAlignment="1" applyProtection="1">
      <alignment horizontal="left" vertical="center" wrapText="1"/>
      <protection hidden="1"/>
    </xf>
    <xf numFmtId="0" fontId="8" fillId="0" borderId="0" xfId="64" applyFont="1" applyFill="1" applyBorder="1" applyAlignment="1" applyProtection="1">
      <alignment horizontal="left" vertical="center" wrapText="1"/>
      <protection hidden="1"/>
    </xf>
    <xf numFmtId="0" fontId="15" fillId="0" borderId="0" xfId="64" applyFont="1" applyFill="1" applyBorder="1" applyAlignment="1" applyProtection="1">
      <alignment horizontal="center" vertical="center"/>
      <protection hidden="1"/>
    </xf>
    <xf numFmtId="0" fontId="8" fillId="10" borderId="13" xfId="64" applyFont="1" applyFill="1" applyBorder="1" applyAlignment="1" applyProtection="1">
      <alignment horizontal="center" vertical="center" wrapText="1"/>
      <protection hidden="1"/>
    </xf>
    <xf numFmtId="0" fontId="8" fillId="10" borderId="11" xfId="64" applyFont="1" applyFill="1" applyBorder="1" applyAlignment="1" applyProtection="1">
      <alignment horizontal="center" vertical="center" wrapText="1"/>
      <protection hidden="1"/>
    </xf>
    <xf numFmtId="0" fontId="8" fillId="10" borderId="14" xfId="64" applyFont="1" applyFill="1" applyBorder="1" applyAlignment="1" applyProtection="1">
      <alignment vertical="center" wrapText="1"/>
      <protection hidden="1"/>
    </xf>
    <xf numFmtId="0" fontId="15" fillId="10" borderId="17" xfId="0" applyFont="1" applyFill="1" applyBorder="1" applyAlignment="1" applyProtection="1">
      <alignment horizontal="center" vertical="center" wrapText="1"/>
      <protection hidden="1"/>
    </xf>
    <xf numFmtId="0" fontId="15" fillId="10" borderId="18" xfId="0" applyFont="1" applyFill="1" applyBorder="1" applyAlignment="1" applyProtection="1">
      <alignment horizontal="center" vertical="center" wrapText="1"/>
      <protection hidden="1"/>
    </xf>
    <xf numFmtId="0" fontId="15" fillId="10" borderId="19" xfId="0" applyFont="1" applyFill="1" applyBorder="1" applyAlignment="1" applyProtection="1">
      <alignment horizontal="center" vertical="center" wrapText="1"/>
      <protection hidden="1"/>
    </xf>
    <xf numFmtId="0" fontId="15" fillId="0" borderId="13" xfId="0" applyFont="1" applyBorder="1" applyAlignment="1" applyProtection="1">
      <alignment vertical="center"/>
      <protection hidden="1"/>
    </xf>
    <xf numFmtId="0" fontId="88" fillId="0" borderId="13" xfId="46" applyFont="1" applyBorder="1" applyAlignment="1" applyProtection="1">
      <alignment vertical="center" wrapText="1"/>
      <protection hidden="1"/>
    </xf>
    <xf numFmtId="0" fontId="8" fillId="10" borderId="20" xfId="64" applyFont="1" applyFill="1" applyBorder="1" applyAlignment="1" applyProtection="1">
      <alignment vertical="center" wrapText="1"/>
      <protection hidden="1"/>
    </xf>
    <xf numFmtId="0" fontId="8" fillId="10" borderId="20" xfId="64" applyFont="1" applyFill="1" applyBorder="1" applyAlignment="1" applyProtection="1">
      <alignment horizontal="center" vertical="center" wrapText="1"/>
      <protection hidden="1"/>
    </xf>
    <xf numFmtId="0" fontId="15" fillId="10" borderId="16" xfId="0" applyFont="1" applyFill="1" applyBorder="1" applyAlignment="1" applyProtection="1">
      <alignment horizontal="center" vertical="center" wrapText="1"/>
      <protection hidden="1"/>
    </xf>
    <xf numFmtId="0" fontId="15" fillId="10" borderId="0" xfId="0" applyFont="1" applyFill="1" applyBorder="1" applyAlignment="1" applyProtection="1">
      <alignment horizontal="center" vertical="center" wrapText="1"/>
      <protection hidden="1"/>
    </xf>
    <xf numFmtId="0" fontId="15" fillId="10" borderId="21" xfId="0" applyFont="1" applyFill="1" applyBorder="1" applyAlignment="1" applyProtection="1">
      <alignment horizontal="center" vertical="center" wrapText="1"/>
      <protection hidden="1"/>
    </xf>
    <xf numFmtId="0" fontId="15" fillId="0" borderId="13" xfId="0" applyFont="1" applyFill="1" applyBorder="1" applyAlignment="1" applyProtection="1">
      <alignment vertical="center" wrapText="1"/>
      <protection hidden="1"/>
    </xf>
    <xf numFmtId="0" fontId="15" fillId="10" borderId="22" xfId="0" applyFont="1" applyFill="1" applyBorder="1" applyAlignment="1" applyProtection="1">
      <alignment horizontal="center" vertical="center" wrapText="1"/>
      <protection hidden="1"/>
    </xf>
    <xf numFmtId="0" fontId="15" fillId="10" borderId="23" xfId="0" applyFont="1" applyFill="1" applyBorder="1" applyAlignment="1" applyProtection="1">
      <alignment horizontal="center" vertical="center" wrapText="1"/>
      <protection hidden="1"/>
    </xf>
    <xf numFmtId="0" fontId="15" fillId="10" borderId="24" xfId="0" applyFont="1" applyFill="1" applyBorder="1" applyAlignment="1" applyProtection="1">
      <alignment horizontal="center" vertical="center" wrapText="1"/>
      <protection hidden="1"/>
    </xf>
    <xf numFmtId="0" fontId="15" fillId="0" borderId="13" xfId="0" applyFont="1" applyFill="1" applyBorder="1" applyAlignment="1" applyProtection="1">
      <alignment horizontal="center" vertical="center" wrapText="1"/>
      <protection hidden="1"/>
    </xf>
    <xf numFmtId="0" fontId="87" fillId="39" borderId="20" xfId="0" applyFont="1" applyFill="1" applyBorder="1" applyAlignment="1" applyProtection="1">
      <alignment horizontal="center" vertical="center" wrapText="1"/>
      <protection hidden="1"/>
    </xf>
    <xf numFmtId="0" fontId="87" fillId="39" borderId="14" xfId="0" applyNumberFormat="1" applyFont="1" applyFill="1" applyBorder="1" applyAlignment="1" applyProtection="1">
      <alignment horizontal="center" vertical="center" wrapText="1"/>
      <protection hidden="1"/>
    </xf>
    <xf numFmtId="0" fontId="15" fillId="39" borderId="14" xfId="0" applyFont="1" applyFill="1" applyBorder="1" applyAlignment="1" applyProtection="1">
      <alignment horizontal="center" vertical="center" wrapText="1"/>
      <protection hidden="1"/>
    </xf>
    <xf numFmtId="0" fontId="8" fillId="10" borderId="21" xfId="64" applyFont="1" applyFill="1" applyBorder="1" applyAlignment="1" applyProtection="1">
      <alignment vertical="center" wrapText="1"/>
      <protection hidden="1"/>
    </xf>
    <xf numFmtId="0" fontId="15" fillId="0" borderId="24" xfId="0" applyFont="1" applyBorder="1" applyAlignment="1" applyProtection="1">
      <alignment vertical="center"/>
      <protection hidden="1"/>
    </xf>
    <xf numFmtId="0" fontId="15" fillId="0" borderId="25" xfId="0" applyFont="1" applyBorder="1" applyAlignment="1" applyProtection="1">
      <alignment vertical="center"/>
      <protection hidden="1"/>
    </xf>
    <xf numFmtId="1" fontId="87" fillId="39" borderId="13" xfId="0" applyNumberFormat="1" applyFont="1" applyFill="1" applyBorder="1" applyAlignment="1" applyProtection="1">
      <alignment horizontal="center" vertical="center" wrapText="1"/>
      <protection hidden="1"/>
    </xf>
    <xf numFmtId="9" fontId="87" fillId="39" borderId="13" xfId="87" applyNumberFormat="1" applyFont="1" applyFill="1" applyBorder="1" applyAlignment="1" applyProtection="1">
      <alignment horizontal="center" vertical="center" wrapText="1"/>
      <protection hidden="1"/>
    </xf>
    <xf numFmtId="188" fontId="87" fillId="39" borderId="13" xfId="87" applyNumberFormat="1" applyFont="1" applyFill="1" applyBorder="1" applyAlignment="1" applyProtection="1">
      <alignment horizontal="center" vertical="center" wrapText="1"/>
      <protection hidden="1"/>
    </xf>
    <xf numFmtId="9" fontId="87" fillId="0" borderId="14" xfId="0" applyNumberFormat="1" applyFont="1" applyFill="1" applyBorder="1" applyAlignment="1" applyProtection="1">
      <alignment horizontal="center" vertical="center" wrapText="1"/>
      <protection hidden="1"/>
    </xf>
    <xf numFmtId="0" fontId="8" fillId="10" borderId="26" xfId="64" applyFont="1" applyFill="1" applyBorder="1" applyAlignment="1" applyProtection="1">
      <alignment vertical="center" wrapText="1"/>
      <protection hidden="1"/>
    </xf>
    <xf numFmtId="0" fontId="15" fillId="0" borderId="19" xfId="0" applyFont="1" applyBorder="1" applyAlignment="1" applyProtection="1">
      <alignment horizontal="center" vertical="center"/>
      <protection hidden="1"/>
    </xf>
    <xf numFmtId="0" fontId="15" fillId="0" borderId="25" xfId="0" applyFont="1" applyBorder="1" applyAlignment="1" applyProtection="1">
      <alignment vertical="center" wrapText="1"/>
      <protection hidden="1"/>
    </xf>
    <xf numFmtId="0" fontId="15" fillId="0" borderId="13" xfId="0" applyFont="1" applyBorder="1" applyAlignment="1" applyProtection="1">
      <alignment vertical="center" wrapText="1"/>
      <protection hidden="1"/>
    </xf>
    <xf numFmtId="0" fontId="15" fillId="0" borderId="14" xfId="0" applyFont="1" applyFill="1" applyBorder="1" applyAlignment="1" applyProtection="1">
      <alignment horizontal="center" vertical="center" wrapText="1"/>
      <protection hidden="1"/>
    </xf>
    <xf numFmtId="0" fontId="15" fillId="0" borderId="21" xfId="0" applyFont="1" applyBorder="1" applyAlignment="1" applyProtection="1">
      <alignment vertical="center"/>
      <protection hidden="1"/>
    </xf>
    <xf numFmtId="0" fontId="87" fillId="40" borderId="13" xfId="0" applyFont="1" applyFill="1" applyBorder="1" applyAlignment="1" applyProtection="1">
      <alignment horizontal="center" vertical="center" wrapText="1"/>
      <protection hidden="1"/>
    </xf>
    <xf numFmtId="9" fontId="87" fillId="40" borderId="13" xfId="0" applyNumberFormat="1" applyFont="1" applyFill="1" applyBorder="1" applyAlignment="1" applyProtection="1">
      <alignment horizontal="center" vertical="center" wrapText="1"/>
      <protection hidden="1"/>
    </xf>
    <xf numFmtId="0" fontId="15" fillId="0" borderId="13" xfId="0" applyFont="1" applyBorder="1" applyAlignment="1" applyProtection="1">
      <alignment/>
      <protection hidden="1"/>
    </xf>
    <xf numFmtId="0" fontId="15" fillId="0" borderId="13" xfId="0" applyFont="1" applyBorder="1" applyAlignment="1" applyProtection="1">
      <alignment horizontal="center" vertical="center" wrapText="1"/>
      <protection hidden="1"/>
    </xf>
    <xf numFmtId="0" fontId="88" fillId="0" borderId="13" xfId="46" applyFont="1" applyBorder="1" applyAlignment="1" applyProtection="1">
      <alignment horizontal="center" vertical="center" wrapText="1"/>
      <protection hidden="1"/>
    </xf>
    <xf numFmtId="10" fontId="87" fillId="40" borderId="13" xfId="0" applyNumberFormat="1" applyFont="1" applyFill="1" applyBorder="1" applyAlignment="1" applyProtection="1">
      <alignment horizontal="center" vertical="center" wrapText="1"/>
      <protection hidden="1"/>
    </xf>
    <xf numFmtId="0" fontId="89" fillId="0" borderId="13" xfId="0" applyFont="1" applyFill="1" applyBorder="1" applyAlignment="1" applyProtection="1">
      <alignment horizontal="center" wrapText="1"/>
      <protection hidden="1"/>
    </xf>
    <xf numFmtId="0" fontId="90" fillId="0" borderId="13" xfId="64" applyFont="1" applyFill="1" applyBorder="1" applyAlignment="1" applyProtection="1">
      <alignment vertical="center" wrapText="1"/>
      <protection hidden="1"/>
    </xf>
    <xf numFmtId="0" fontId="15" fillId="0" borderId="13" xfId="0" applyFont="1" applyFill="1" applyBorder="1" applyAlignment="1" applyProtection="1">
      <alignment/>
      <protection hidden="1"/>
    </xf>
    <xf numFmtId="201" fontId="91" fillId="10" borderId="13" xfId="0" applyNumberFormat="1" applyFont="1" applyFill="1" applyBorder="1" applyAlignment="1" applyProtection="1">
      <alignment horizontal="center" vertical="center" wrapText="1"/>
      <protection hidden="1"/>
    </xf>
    <xf numFmtId="201" fontId="91" fillId="10" borderId="25" xfId="0" applyNumberFormat="1" applyFont="1" applyFill="1" applyBorder="1" applyAlignment="1" applyProtection="1">
      <alignment horizontal="center" vertical="center" wrapText="1"/>
      <protection hidden="1"/>
    </xf>
    <xf numFmtId="201" fontId="91" fillId="10" borderId="0" xfId="0" applyNumberFormat="1" applyFont="1" applyFill="1" applyBorder="1" applyAlignment="1" applyProtection="1">
      <alignment horizontal="center" vertical="center" wrapText="1"/>
      <protection hidden="1"/>
    </xf>
    <xf numFmtId="0" fontId="15" fillId="0" borderId="0" xfId="0" applyFont="1" applyBorder="1" applyAlignment="1" applyProtection="1">
      <alignment vertical="center"/>
      <protection hidden="1"/>
    </xf>
    <xf numFmtId="0" fontId="15" fillId="0" borderId="0" xfId="0" applyFont="1" applyBorder="1" applyAlignment="1" applyProtection="1">
      <alignment/>
      <protection hidden="1"/>
    </xf>
    <xf numFmtId="10" fontId="89" fillId="41" borderId="25" xfId="0" applyNumberFormat="1" applyFont="1" applyFill="1" applyBorder="1" applyAlignment="1" applyProtection="1">
      <alignment horizontal="center" vertical="center" wrapText="1"/>
      <protection hidden="1"/>
    </xf>
    <xf numFmtId="10" fontId="89" fillId="41" borderId="0" xfId="0" applyNumberFormat="1" applyFont="1" applyFill="1" applyBorder="1" applyAlignment="1" applyProtection="1">
      <alignment horizontal="center" vertical="center" wrapText="1"/>
      <protection hidden="1"/>
    </xf>
    <xf numFmtId="0" fontId="15" fillId="41" borderId="0" xfId="0" applyFont="1" applyFill="1" applyAlignment="1" applyProtection="1">
      <alignment vertical="center"/>
      <protection hidden="1"/>
    </xf>
    <xf numFmtId="10" fontId="89" fillId="41" borderId="26" xfId="0" applyNumberFormat="1" applyFont="1" applyFill="1" applyBorder="1" applyAlignment="1" applyProtection="1">
      <alignment horizontal="center" wrapText="1"/>
      <protection hidden="1"/>
    </xf>
    <xf numFmtId="9" fontId="89" fillId="41" borderId="26" xfId="0" applyNumberFormat="1" applyFont="1" applyFill="1" applyBorder="1" applyAlignment="1" applyProtection="1">
      <alignment horizontal="center" wrapText="1"/>
      <protection hidden="1"/>
    </xf>
    <xf numFmtId="10" fontId="91" fillId="7" borderId="26" xfId="0" applyNumberFormat="1" applyFont="1" applyFill="1" applyBorder="1" applyAlignment="1" applyProtection="1">
      <alignment horizontal="center" wrapText="1"/>
      <protection hidden="1"/>
    </xf>
    <xf numFmtId="0" fontId="89" fillId="0" borderId="0" xfId="0" applyFont="1" applyFill="1" applyBorder="1" applyAlignment="1" applyProtection="1">
      <alignment horizontal="center" wrapText="1"/>
      <protection hidden="1"/>
    </xf>
    <xf numFmtId="0" fontId="89" fillId="42" borderId="25" xfId="0" applyFont="1" applyFill="1" applyBorder="1" applyAlignment="1" applyProtection="1">
      <alignment horizontal="center" vertical="center" wrapText="1"/>
      <protection hidden="1"/>
    </xf>
    <xf numFmtId="0" fontId="89" fillId="42" borderId="0" xfId="0" applyFont="1" applyFill="1" applyBorder="1" applyAlignment="1" applyProtection="1">
      <alignment horizontal="center" vertical="center" wrapText="1"/>
      <protection hidden="1"/>
    </xf>
    <xf numFmtId="0" fontId="15" fillId="42" borderId="0" xfId="0" applyFont="1" applyFill="1" applyAlignment="1" applyProtection="1">
      <alignment vertical="center" wrapText="1"/>
      <protection hidden="1"/>
    </xf>
    <xf numFmtId="10" fontId="89" fillId="42" borderId="13" xfId="87" applyNumberFormat="1" applyFont="1" applyFill="1" applyBorder="1" applyAlignment="1" applyProtection="1">
      <alignment horizontal="center" wrapText="1"/>
      <protection hidden="1"/>
    </xf>
    <xf numFmtId="9" fontId="89" fillId="42" borderId="13" xfId="0" applyNumberFormat="1" applyFont="1" applyFill="1" applyBorder="1" applyAlignment="1" applyProtection="1">
      <alignment horizontal="center" wrapText="1"/>
      <protection hidden="1"/>
    </xf>
    <xf numFmtId="10" fontId="91" fillId="7" borderId="13" xfId="0" applyNumberFormat="1" applyFont="1" applyFill="1" applyBorder="1" applyAlignment="1" applyProtection="1">
      <alignment horizontal="center" wrapText="1"/>
      <protection hidden="1"/>
    </xf>
    <xf numFmtId="0" fontId="15" fillId="0" borderId="0" xfId="0" applyFont="1" applyAlignment="1" applyProtection="1">
      <alignment/>
      <protection hidden="1"/>
    </xf>
    <xf numFmtId="0" fontId="89" fillId="39" borderId="18" xfId="0" applyFont="1" applyFill="1" applyBorder="1" applyAlignment="1" applyProtection="1">
      <alignment horizontal="center" vertical="center" wrapText="1"/>
      <protection hidden="1"/>
    </xf>
    <xf numFmtId="0" fontId="89" fillId="39" borderId="0" xfId="0" applyFont="1" applyFill="1" applyBorder="1" applyAlignment="1" applyProtection="1">
      <alignment horizontal="center" vertical="center" wrapText="1"/>
      <protection hidden="1"/>
    </xf>
    <xf numFmtId="0" fontId="15" fillId="39" borderId="0" xfId="0" applyFont="1" applyFill="1" applyAlignment="1" applyProtection="1">
      <alignment vertical="center"/>
      <protection hidden="1"/>
    </xf>
    <xf numFmtId="0" fontId="15" fillId="38" borderId="0" xfId="0" applyFont="1" applyFill="1" applyAlignment="1" applyProtection="1">
      <alignment vertical="center"/>
      <protection hidden="1"/>
    </xf>
    <xf numFmtId="0" fontId="15" fillId="0" borderId="14" xfId="0" applyFont="1" applyFill="1" applyBorder="1" applyAlignment="1" applyProtection="1">
      <alignment vertical="center" wrapText="1"/>
      <protection hidden="1"/>
    </xf>
    <xf numFmtId="0" fontId="15" fillId="0" borderId="26" xfId="0" applyFont="1" applyFill="1" applyBorder="1" applyAlignment="1" applyProtection="1">
      <alignment vertical="center" wrapText="1"/>
      <protection hidden="1"/>
    </xf>
    <xf numFmtId="0" fontId="87" fillId="40" borderId="26" xfId="0" applyFont="1" applyFill="1" applyBorder="1" applyAlignment="1" applyProtection="1">
      <alignment vertical="center" wrapText="1"/>
      <protection hidden="1"/>
    </xf>
    <xf numFmtId="9" fontId="15" fillId="40" borderId="10" xfId="0" applyNumberFormat="1" applyFont="1" applyFill="1" applyBorder="1" applyAlignment="1" applyProtection="1">
      <alignment vertical="center"/>
      <protection hidden="1"/>
    </xf>
    <xf numFmtId="9" fontId="9" fillId="40" borderId="10" xfId="87" applyFont="1" applyFill="1" applyBorder="1" applyAlignment="1" applyProtection="1">
      <alignment vertical="center" wrapText="1"/>
      <protection hidden="1"/>
    </xf>
    <xf numFmtId="0" fontId="15" fillId="0" borderId="10" xfId="0" applyFont="1" applyFill="1" applyBorder="1" applyAlignment="1" applyProtection="1">
      <alignment vertical="center" wrapText="1"/>
      <protection hidden="1"/>
    </xf>
    <xf numFmtId="0" fontId="87" fillId="0" borderId="14" xfId="0" applyNumberFormat="1" applyFont="1" applyFill="1" applyBorder="1" applyAlignment="1" applyProtection="1">
      <alignment horizontal="center" vertical="center" wrapText="1"/>
      <protection hidden="1"/>
    </xf>
    <xf numFmtId="9" fontId="87" fillId="0" borderId="13" xfId="0" applyNumberFormat="1" applyFont="1" applyFill="1" applyBorder="1" applyAlignment="1" applyProtection="1">
      <alignment horizontal="center" vertical="center" wrapText="1"/>
      <protection hidden="1"/>
    </xf>
    <xf numFmtId="10" fontId="87" fillId="0" borderId="13" xfId="0" applyNumberFormat="1" applyFont="1" applyFill="1" applyBorder="1" applyAlignment="1" applyProtection="1">
      <alignment horizontal="center" vertical="center" wrapText="1"/>
      <protection hidden="1"/>
    </xf>
    <xf numFmtId="10" fontId="89" fillId="41" borderId="13" xfId="0" applyNumberFormat="1" applyFont="1" applyFill="1" applyBorder="1" applyAlignment="1" applyProtection="1">
      <alignment horizontal="center" vertical="center" wrapText="1"/>
      <protection hidden="1"/>
    </xf>
    <xf numFmtId="0" fontId="15" fillId="0" borderId="10" xfId="0" applyFont="1" applyBorder="1" applyAlignment="1" applyProtection="1">
      <alignment horizontal="center" vertical="center"/>
      <protection hidden="1"/>
    </xf>
    <xf numFmtId="0" fontId="87" fillId="39" borderId="10" xfId="64" applyNumberFormat="1" applyFont="1" applyFill="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hidden="1"/>
    </xf>
    <xf numFmtId="0" fontId="15" fillId="0" borderId="27" xfId="0" applyFont="1" applyBorder="1" applyAlignment="1" applyProtection="1">
      <alignment horizontal="center" vertical="center" wrapText="1"/>
      <protection hidden="1"/>
    </xf>
    <xf numFmtId="9" fontId="87" fillId="39" borderId="10" xfId="0" applyNumberFormat="1" applyFont="1" applyFill="1" applyBorder="1" applyAlignment="1" applyProtection="1">
      <alignment horizontal="center" vertical="center" wrapText="1"/>
      <protection hidden="1"/>
    </xf>
    <xf numFmtId="0" fontId="87" fillId="39" borderId="10" xfId="0" applyFont="1" applyFill="1" applyBorder="1" applyAlignment="1" applyProtection="1">
      <alignment horizontal="center" vertical="center"/>
      <protection hidden="1"/>
    </xf>
    <xf numFmtId="9" fontId="15" fillId="39" borderId="10" xfId="87" applyFont="1" applyFill="1" applyBorder="1" applyAlignment="1" applyProtection="1">
      <alignment horizontal="center" vertical="center"/>
      <protection hidden="1"/>
    </xf>
    <xf numFmtId="9" fontId="87" fillId="39" borderId="10" xfId="87" applyFont="1" applyFill="1" applyBorder="1" applyAlignment="1" applyProtection="1">
      <alignment horizontal="center" vertical="center"/>
      <protection hidden="1"/>
    </xf>
    <xf numFmtId="9" fontId="9" fillId="39" borderId="10" xfId="87" applyFont="1" applyFill="1" applyBorder="1" applyAlignment="1" applyProtection="1">
      <alignment horizontal="center" vertical="center"/>
      <protection hidden="1"/>
    </xf>
    <xf numFmtId="0" fontId="87" fillId="0" borderId="10" xfId="0" applyFont="1" applyBorder="1" applyAlignment="1" applyProtection="1">
      <alignment vertical="center" wrapText="1"/>
      <protection hidden="1"/>
    </xf>
    <xf numFmtId="9" fontId="87" fillId="39" borderId="28" xfId="0" applyNumberFormat="1" applyFont="1" applyFill="1" applyBorder="1" applyAlignment="1" applyProtection="1">
      <alignment horizontal="center" vertical="center"/>
      <protection hidden="1"/>
    </xf>
    <xf numFmtId="9" fontId="15" fillId="39" borderId="11" xfId="87" applyFont="1" applyFill="1" applyBorder="1" applyAlignment="1" applyProtection="1">
      <alignment horizontal="center" vertical="center"/>
      <protection hidden="1"/>
    </xf>
    <xf numFmtId="0" fontId="9" fillId="39" borderId="28" xfId="0" applyFont="1" applyFill="1" applyBorder="1" applyAlignment="1" applyProtection="1">
      <alignment horizontal="center" vertical="center"/>
      <protection hidden="1"/>
    </xf>
    <xf numFmtId="9" fontId="87" fillId="39" borderId="11" xfId="87" applyFont="1" applyFill="1" applyBorder="1" applyAlignment="1" applyProtection="1">
      <alignment horizontal="center" vertical="center"/>
      <protection hidden="1"/>
    </xf>
    <xf numFmtId="0" fontId="87" fillId="39" borderId="28" xfId="0" applyFont="1" applyFill="1" applyBorder="1" applyAlignment="1" applyProtection="1">
      <alignment horizontal="center" vertical="center"/>
      <protection hidden="1"/>
    </xf>
    <xf numFmtId="0" fontId="87" fillId="39" borderId="11" xfId="0" applyFont="1" applyFill="1" applyBorder="1" applyAlignment="1" applyProtection="1">
      <alignment horizontal="center" vertical="center"/>
      <protection hidden="1"/>
    </xf>
    <xf numFmtId="215" fontId="8" fillId="10" borderId="20" xfId="64" applyNumberFormat="1" applyFont="1" applyFill="1" applyBorder="1" applyAlignment="1" applyProtection="1">
      <alignment vertical="center" wrapText="1"/>
      <protection hidden="1"/>
    </xf>
    <xf numFmtId="215" fontId="8" fillId="10" borderId="20" xfId="64" applyNumberFormat="1" applyFont="1" applyFill="1" applyBorder="1" applyAlignment="1" applyProtection="1">
      <alignment horizontal="center" vertical="center" wrapText="1"/>
      <protection hidden="1"/>
    </xf>
    <xf numFmtId="0" fontId="15" fillId="0" borderId="10" xfId="0" applyFont="1" applyFill="1" applyBorder="1" applyAlignment="1" applyProtection="1">
      <alignment horizontal="center" vertical="center"/>
      <protection hidden="1"/>
    </xf>
    <xf numFmtId="0" fontId="87" fillId="0" borderId="29" xfId="0" applyFont="1" applyFill="1" applyBorder="1" applyAlignment="1" applyProtection="1">
      <alignment vertical="center" wrapText="1"/>
      <protection hidden="1"/>
    </xf>
    <xf numFmtId="0" fontId="87" fillId="0" borderId="0" xfId="0" applyFont="1" applyFill="1" applyBorder="1" applyAlignment="1" applyProtection="1">
      <alignment vertical="center" wrapText="1"/>
      <protection hidden="1"/>
    </xf>
    <xf numFmtId="0" fontId="8" fillId="10" borderId="21" xfId="64" applyFont="1" applyFill="1" applyBorder="1" applyAlignment="1" applyProtection="1">
      <alignment horizontal="center" vertical="center" wrapText="1"/>
      <protection hidden="1"/>
    </xf>
    <xf numFmtId="0" fontId="87" fillId="0" borderId="10" xfId="64" applyFont="1" applyFill="1" applyBorder="1" applyAlignment="1" applyProtection="1">
      <alignment vertical="center" wrapText="1"/>
      <protection hidden="1"/>
    </xf>
    <xf numFmtId="9" fontId="87" fillId="0" borderId="10" xfId="64" applyNumberFormat="1" applyFont="1" applyFill="1" applyBorder="1" applyAlignment="1" applyProtection="1">
      <alignment vertical="center" wrapText="1"/>
      <protection hidden="1"/>
    </xf>
    <xf numFmtId="0" fontId="87" fillId="0" borderId="30" xfId="0" applyFont="1" applyFill="1" applyBorder="1" applyAlignment="1" applyProtection="1">
      <alignment vertical="center" wrapText="1"/>
      <protection hidden="1"/>
    </xf>
    <xf numFmtId="0" fontId="87" fillId="0" borderId="11" xfId="64" applyFont="1" applyFill="1" applyBorder="1" applyAlignment="1" applyProtection="1">
      <alignment vertical="center" wrapText="1"/>
      <protection hidden="1"/>
    </xf>
    <xf numFmtId="9" fontId="87" fillId="0" borderId="11" xfId="64" applyNumberFormat="1" applyFont="1" applyFill="1" applyBorder="1" applyAlignment="1" applyProtection="1">
      <alignment vertical="center" wrapText="1"/>
      <protection hidden="1"/>
    </xf>
    <xf numFmtId="0" fontId="87" fillId="0" borderId="31" xfId="0" applyFont="1" applyFill="1" applyBorder="1" applyAlignment="1" applyProtection="1">
      <alignment vertical="center" wrapText="1"/>
      <protection hidden="1"/>
    </xf>
    <xf numFmtId="0" fontId="15" fillId="0" borderId="27" xfId="0" applyFont="1" applyFill="1" applyBorder="1" applyAlignment="1" applyProtection="1">
      <alignment horizontal="center" vertical="center" wrapText="1"/>
      <protection hidden="1"/>
    </xf>
    <xf numFmtId="0" fontId="87" fillId="0" borderId="14" xfId="0" applyFont="1" applyFill="1" applyBorder="1" applyAlignment="1" applyProtection="1">
      <alignment vertical="center" wrapText="1"/>
      <protection hidden="1"/>
    </xf>
    <xf numFmtId="9" fontId="87" fillId="0" borderId="14" xfId="0" applyNumberFormat="1" applyFont="1" applyFill="1" applyBorder="1" applyAlignment="1" applyProtection="1">
      <alignment vertical="center" wrapText="1"/>
      <protection hidden="1"/>
    </xf>
    <xf numFmtId="0" fontId="87" fillId="0" borderId="14" xfId="64" applyFont="1" applyFill="1" applyBorder="1" applyAlignment="1" applyProtection="1">
      <alignment vertical="center" wrapText="1"/>
      <protection hidden="1"/>
    </xf>
    <xf numFmtId="0" fontId="87" fillId="0" borderId="26" xfId="0" applyFont="1" applyFill="1" applyBorder="1" applyAlignment="1" applyProtection="1">
      <alignment vertical="center" wrapText="1"/>
      <protection hidden="1"/>
    </xf>
    <xf numFmtId="9" fontId="87" fillId="0" borderId="26" xfId="0" applyNumberFormat="1" applyFont="1" applyFill="1" applyBorder="1" applyAlignment="1" applyProtection="1">
      <alignment vertical="center" wrapText="1"/>
      <protection hidden="1"/>
    </xf>
    <xf numFmtId="0" fontId="87" fillId="0" borderId="26" xfId="64" applyFont="1" applyFill="1" applyBorder="1" applyAlignment="1" applyProtection="1">
      <alignment vertical="center" wrapText="1"/>
      <protection hidden="1"/>
    </xf>
    <xf numFmtId="0" fontId="8" fillId="10" borderId="26" xfId="64" applyFont="1" applyFill="1" applyBorder="1" applyAlignment="1" applyProtection="1">
      <alignment horizontal="center" vertical="center" wrapText="1"/>
      <protection hidden="1"/>
    </xf>
    <xf numFmtId="187" fontId="87" fillId="0" borderId="13" xfId="49" applyFont="1" applyFill="1" applyBorder="1" applyAlignment="1" applyProtection="1">
      <alignment horizontal="center" vertical="center" wrapText="1"/>
      <protection hidden="1"/>
    </xf>
    <xf numFmtId="0" fontId="15" fillId="39" borderId="0" xfId="0" applyFont="1" applyFill="1" applyAlignment="1" applyProtection="1">
      <alignment vertical="center" wrapText="1"/>
      <protection hidden="1"/>
    </xf>
    <xf numFmtId="10" fontId="89" fillId="39" borderId="0" xfId="87" applyNumberFormat="1" applyFont="1" applyFill="1" applyBorder="1" applyAlignment="1" applyProtection="1">
      <alignment horizontal="center" wrapText="1"/>
      <protection hidden="1"/>
    </xf>
    <xf numFmtId="9" fontId="89" fillId="39" borderId="0" xfId="0" applyNumberFormat="1" applyFont="1" applyFill="1" applyBorder="1" applyAlignment="1" applyProtection="1">
      <alignment horizontal="center" wrapText="1"/>
      <protection hidden="1"/>
    </xf>
    <xf numFmtId="10" fontId="91" fillId="39" borderId="0" xfId="0" applyNumberFormat="1" applyFont="1" applyFill="1" applyBorder="1" applyAlignment="1" applyProtection="1">
      <alignment horizontal="center" wrapText="1"/>
      <protection hidden="1"/>
    </xf>
    <xf numFmtId="0" fontId="89" fillId="39" borderId="0" xfId="87" applyNumberFormat="1" applyFont="1" applyFill="1" applyBorder="1" applyAlignment="1" applyProtection="1">
      <alignment horizontal="center" wrapText="1"/>
      <protection hidden="1"/>
    </xf>
    <xf numFmtId="0" fontId="15" fillId="39" borderId="0" xfId="0" applyFont="1" applyFill="1" applyAlignment="1" applyProtection="1">
      <alignment/>
      <protection hidden="1"/>
    </xf>
    <xf numFmtId="0" fontId="14" fillId="0" borderId="13" xfId="0" applyFont="1" applyBorder="1" applyAlignment="1" applyProtection="1">
      <alignment vertical="center"/>
      <protection hidden="1"/>
    </xf>
    <xf numFmtId="0" fontId="14" fillId="0" borderId="0" xfId="0" applyFont="1" applyAlignment="1" applyProtection="1">
      <alignment vertical="center"/>
      <protection hidden="1"/>
    </xf>
    <xf numFmtId="9" fontId="87" fillId="0" borderId="10" xfId="0" applyNumberFormat="1" applyFont="1" applyFill="1" applyBorder="1" applyAlignment="1" applyProtection="1">
      <alignment horizontal="center" vertical="center" wrapText="1"/>
      <protection hidden="1"/>
    </xf>
    <xf numFmtId="0" fontId="87" fillId="0" borderId="10" xfId="0" applyFont="1" applyFill="1" applyBorder="1" applyAlignment="1" applyProtection="1">
      <alignment horizontal="center" vertical="center"/>
      <protection hidden="1"/>
    </xf>
    <xf numFmtId="0" fontId="15" fillId="0" borderId="0" xfId="0" applyFont="1" applyAlignment="1" applyProtection="1">
      <alignment horizontal="center" vertical="center"/>
      <protection hidden="1"/>
    </xf>
    <xf numFmtId="10" fontId="92" fillId="43" borderId="10" xfId="102" applyNumberFormat="1" applyFont="1" applyFill="1" applyBorder="1" applyAlignment="1" applyProtection="1">
      <alignment horizontal="center" vertical="center" wrapText="1"/>
      <protection hidden="1"/>
    </xf>
    <xf numFmtId="10" fontId="92" fillId="43" borderId="0" xfId="102" applyNumberFormat="1" applyFont="1" applyFill="1" applyBorder="1" applyAlignment="1" applyProtection="1">
      <alignment horizontal="center" vertical="center" wrapText="1"/>
      <protection hidden="1"/>
    </xf>
    <xf numFmtId="0" fontId="87" fillId="0" borderId="0" xfId="0" applyFont="1" applyAlignment="1" applyProtection="1">
      <alignment vertical="center"/>
      <protection hidden="1"/>
    </xf>
    <xf numFmtId="9" fontId="92" fillId="43" borderId="10" xfId="102" applyFont="1" applyFill="1" applyBorder="1" applyAlignment="1" applyProtection="1">
      <alignment horizontal="center" vertical="center" wrapText="1"/>
      <protection hidden="1"/>
    </xf>
    <xf numFmtId="9" fontId="91" fillId="7" borderId="10" xfId="102" applyFont="1" applyFill="1" applyBorder="1" applyAlignment="1" applyProtection="1">
      <alignment horizontal="center" vertical="center" wrapText="1"/>
      <protection hidden="1"/>
    </xf>
    <xf numFmtId="0" fontId="89" fillId="44" borderId="10" xfId="69" applyFont="1" applyFill="1" applyBorder="1" applyAlignment="1" applyProtection="1">
      <alignment horizontal="center" vertical="center"/>
      <protection hidden="1"/>
    </xf>
    <xf numFmtId="0" fontId="89" fillId="44" borderId="0" xfId="69" applyFont="1" applyFill="1" applyBorder="1" applyAlignment="1" applyProtection="1">
      <alignment horizontal="center" vertical="center"/>
      <protection hidden="1"/>
    </xf>
    <xf numFmtId="0" fontId="93" fillId="0" borderId="0" xfId="0" applyFont="1" applyAlignment="1" applyProtection="1">
      <alignment vertical="center"/>
      <protection hidden="1"/>
    </xf>
    <xf numFmtId="10" fontId="89" fillId="44" borderId="10" xfId="102" applyNumberFormat="1" applyFont="1" applyFill="1" applyBorder="1" applyAlignment="1" applyProtection="1">
      <alignment horizontal="center" vertical="center" wrapText="1"/>
      <protection hidden="1"/>
    </xf>
    <xf numFmtId="9" fontId="89" fillId="44" borderId="10" xfId="102" applyFont="1" applyFill="1" applyBorder="1" applyAlignment="1" applyProtection="1">
      <alignment horizontal="center" vertical="center" wrapText="1"/>
      <protection hidden="1"/>
    </xf>
    <xf numFmtId="10" fontId="89" fillId="44" borderId="10" xfId="87" applyNumberFormat="1" applyFont="1" applyFill="1" applyBorder="1" applyAlignment="1" applyProtection="1">
      <alignment horizontal="center" vertical="center" wrapText="1"/>
      <protection hidden="1"/>
    </xf>
    <xf numFmtId="0" fontId="94" fillId="0" borderId="13" xfId="64" applyFont="1" applyFill="1" applyBorder="1" applyAlignment="1" applyProtection="1">
      <alignment vertical="center" wrapText="1"/>
      <protection hidden="1"/>
    </xf>
    <xf numFmtId="10" fontId="84" fillId="33" borderId="13" xfId="0" applyNumberFormat="1" applyFont="1" applyFill="1" applyBorder="1" applyAlignment="1" applyProtection="1">
      <alignment horizontal="center"/>
      <protection hidden="1"/>
    </xf>
    <xf numFmtId="10" fontId="84" fillId="36" borderId="13" xfId="0" applyNumberFormat="1" applyFont="1" applyFill="1" applyBorder="1" applyAlignment="1" applyProtection="1">
      <alignment horizontal="center"/>
      <protection hidden="1"/>
    </xf>
    <xf numFmtId="10" fontId="84" fillId="37" borderId="13" xfId="0" applyNumberFormat="1" applyFont="1" applyFill="1" applyBorder="1" applyAlignment="1" applyProtection="1">
      <alignment horizontal="center" wrapText="1"/>
      <protection hidden="1"/>
    </xf>
    <xf numFmtId="0" fontId="73" fillId="0" borderId="13" xfId="46" applyBorder="1" applyAlignment="1" applyProtection="1">
      <alignment vertical="center" wrapText="1"/>
      <protection hidden="1"/>
    </xf>
    <xf numFmtId="0" fontId="73" fillId="0" borderId="13" xfId="46" applyFill="1" applyBorder="1" applyAlignment="1" applyProtection="1">
      <alignment vertical="center" wrapText="1"/>
      <protection hidden="1"/>
    </xf>
    <xf numFmtId="188" fontId="87" fillId="0" borderId="13" xfId="87" applyNumberFormat="1" applyFont="1" applyFill="1" applyBorder="1" applyAlignment="1" applyProtection="1">
      <alignment horizontal="center" vertical="center" wrapText="1"/>
      <protection hidden="1"/>
    </xf>
    <xf numFmtId="0" fontId="73" fillId="0" borderId="14" xfId="46" applyFill="1" applyBorder="1" applyAlignment="1" applyProtection="1">
      <alignment vertical="center" wrapText="1"/>
      <protection hidden="1"/>
    </xf>
    <xf numFmtId="0" fontId="73" fillId="0" borderId="26" xfId="46" applyFill="1" applyBorder="1" applyAlignment="1" applyProtection="1">
      <alignment vertical="center" wrapText="1"/>
      <protection hidden="1"/>
    </xf>
    <xf numFmtId="9" fontId="15" fillId="0" borderId="13" xfId="0" applyNumberFormat="1" applyFont="1" applyBorder="1" applyAlignment="1" applyProtection="1">
      <alignment vertical="center"/>
      <protection hidden="1"/>
    </xf>
    <xf numFmtId="194" fontId="15" fillId="39" borderId="13" xfId="64" applyNumberFormat="1" applyFont="1" applyFill="1" applyBorder="1" applyAlignment="1" applyProtection="1">
      <alignment horizontal="center" vertical="center" wrapText="1"/>
      <protection hidden="1"/>
    </xf>
    <xf numFmtId="0" fontId="15" fillId="39" borderId="10" xfId="0" applyFont="1" applyFill="1" applyBorder="1" applyAlignment="1" applyProtection="1">
      <alignment horizontal="center" vertical="center" wrapText="1"/>
      <protection hidden="1"/>
    </xf>
    <xf numFmtId="9" fontId="87" fillId="7" borderId="14" xfId="87" applyFont="1" applyFill="1" applyBorder="1" applyAlignment="1" applyProtection="1">
      <alignment horizontal="center" vertical="center" wrapText="1"/>
      <protection hidden="1"/>
    </xf>
    <xf numFmtId="9" fontId="87" fillId="10" borderId="14" xfId="87" applyFont="1" applyFill="1" applyBorder="1" applyAlignment="1" applyProtection="1">
      <alignment horizontal="center" vertical="center" wrapText="1"/>
      <protection hidden="1"/>
    </xf>
    <xf numFmtId="0" fontId="89" fillId="38" borderId="0" xfId="64" applyFont="1" applyFill="1" applyBorder="1" applyAlignment="1" applyProtection="1">
      <alignment horizontal="center" vertical="center"/>
      <protection hidden="1"/>
    </xf>
    <xf numFmtId="0" fontId="87" fillId="39" borderId="10" xfId="64" applyFont="1" applyFill="1" applyBorder="1" applyAlignment="1" applyProtection="1">
      <alignment horizontal="center" vertical="center" wrapText="1"/>
      <protection hidden="1"/>
    </xf>
    <xf numFmtId="0" fontId="87" fillId="39" borderId="11" xfId="64" applyFont="1" applyFill="1" applyBorder="1" applyAlignment="1" applyProtection="1">
      <alignment horizontal="center" vertical="center" wrapText="1"/>
      <protection hidden="1"/>
    </xf>
    <xf numFmtId="0" fontId="15" fillId="39" borderId="13" xfId="0" applyFont="1" applyFill="1" applyBorder="1" applyAlignment="1" applyProtection="1">
      <alignment horizontal="center" vertical="center" wrapText="1"/>
      <protection hidden="1"/>
    </xf>
    <xf numFmtId="1" fontId="87" fillId="39" borderId="14" xfId="64" applyNumberFormat="1" applyFont="1" applyFill="1" applyBorder="1" applyAlignment="1" applyProtection="1">
      <alignment horizontal="center" vertical="center" wrapText="1"/>
      <protection hidden="1"/>
    </xf>
    <xf numFmtId="0" fontId="19" fillId="10" borderId="14" xfId="0" applyFont="1" applyFill="1" applyBorder="1" applyAlignment="1" applyProtection="1">
      <alignment horizontal="center" vertical="center" wrapText="1"/>
      <protection hidden="1"/>
    </xf>
    <xf numFmtId="0" fontId="19" fillId="10" borderId="26" xfId="0" applyFont="1" applyFill="1" applyBorder="1" applyAlignment="1" applyProtection="1">
      <alignment horizontal="center" vertical="center" wrapText="1"/>
      <protection hidden="1"/>
    </xf>
    <xf numFmtId="0" fontId="87" fillId="0" borderId="30" xfId="0" applyFont="1" applyBorder="1" applyAlignment="1" applyProtection="1">
      <alignment horizontal="center" vertical="center" wrapText="1"/>
      <protection hidden="1"/>
    </xf>
    <xf numFmtId="9" fontId="87" fillId="39" borderId="10" xfId="64" applyNumberFormat="1" applyFont="1" applyFill="1" applyBorder="1" applyAlignment="1" applyProtection="1">
      <alignment horizontal="center" vertical="center" wrapText="1"/>
      <protection hidden="1"/>
    </xf>
    <xf numFmtId="9" fontId="87" fillId="39" borderId="11" xfId="64" applyNumberFormat="1" applyFont="1" applyFill="1" applyBorder="1" applyAlignment="1" applyProtection="1">
      <alignment horizontal="center" vertical="center" wrapText="1"/>
      <protection hidden="1"/>
    </xf>
    <xf numFmtId="0" fontId="87" fillId="39" borderId="10" xfId="0" applyFont="1" applyFill="1" applyBorder="1" applyAlignment="1" applyProtection="1">
      <alignment horizontal="center" vertical="center" wrapText="1"/>
      <protection hidden="1"/>
    </xf>
    <xf numFmtId="0" fontId="87" fillId="39" borderId="11" xfId="0" applyFont="1" applyFill="1" applyBorder="1" applyAlignment="1" applyProtection="1">
      <alignment horizontal="center" vertical="center" wrapText="1"/>
      <protection hidden="1"/>
    </xf>
    <xf numFmtId="0" fontId="87" fillId="39" borderId="28" xfId="0" applyFont="1" applyFill="1" applyBorder="1" applyAlignment="1" applyProtection="1">
      <alignment horizontal="center" vertical="center" wrapText="1"/>
      <protection hidden="1"/>
    </xf>
    <xf numFmtId="201" fontId="19" fillId="10" borderId="21" xfId="0" applyNumberFormat="1" applyFont="1" applyFill="1" applyBorder="1" applyAlignment="1" applyProtection="1">
      <alignment horizontal="center" vertical="center"/>
      <protection hidden="1"/>
    </xf>
    <xf numFmtId="0" fontId="89" fillId="38" borderId="0" xfId="64" applyFont="1" applyFill="1" applyBorder="1" applyAlignment="1" applyProtection="1">
      <alignment horizontal="center" vertical="center" wrapText="1"/>
      <protection hidden="1"/>
    </xf>
    <xf numFmtId="0" fontId="87" fillId="0" borderId="14" xfId="0" applyFont="1" applyBorder="1" applyAlignment="1" applyProtection="1">
      <alignment horizontal="center" vertical="center" wrapText="1"/>
      <protection hidden="1"/>
    </xf>
    <xf numFmtId="0" fontId="87" fillId="39" borderId="13" xfId="0" applyFont="1" applyFill="1" applyBorder="1" applyAlignment="1" applyProtection="1">
      <alignment horizontal="center" vertical="center" wrapText="1"/>
      <protection hidden="1"/>
    </xf>
    <xf numFmtId="1" fontId="87" fillId="39" borderId="13" xfId="87" applyNumberFormat="1" applyFont="1" applyFill="1" applyBorder="1" applyAlignment="1" applyProtection="1">
      <alignment horizontal="center" vertical="center" wrapText="1"/>
      <protection hidden="1"/>
    </xf>
    <xf numFmtId="9" fontId="87" fillId="39" borderId="13" xfId="87" applyFont="1" applyFill="1" applyBorder="1" applyAlignment="1" applyProtection="1">
      <alignment horizontal="center" vertical="center" wrapText="1"/>
      <protection hidden="1"/>
    </xf>
    <xf numFmtId="0" fontId="87" fillId="0" borderId="14" xfId="0" applyFont="1" applyFill="1" applyBorder="1" applyAlignment="1" applyProtection="1">
      <alignment horizontal="center" vertical="center" wrapText="1"/>
      <protection hidden="1"/>
    </xf>
    <xf numFmtId="0" fontId="87" fillId="0" borderId="20" xfId="0" applyFont="1" applyFill="1" applyBorder="1" applyAlignment="1" applyProtection="1">
      <alignment horizontal="center" vertical="center" wrapText="1"/>
      <protection hidden="1"/>
    </xf>
    <xf numFmtId="9" fontId="87" fillId="39" borderId="13" xfId="0" applyNumberFormat="1" applyFont="1" applyFill="1" applyBorder="1" applyAlignment="1" applyProtection="1">
      <alignment horizontal="center" vertical="center" wrapText="1"/>
      <protection hidden="1"/>
    </xf>
    <xf numFmtId="0" fontId="15" fillId="0" borderId="10" xfId="64" applyFont="1" applyFill="1" applyBorder="1" applyAlignment="1" applyProtection="1">
      <alignment horizontal="center" vertical="center" wrapText="1"/>
      <protection hidden="1" locked="0"/>
    </xf>
    <xf numFmtId="0" fontId="15" fillId="0" borderId="13" xfId="0" applyFont="1" applyBorder="1" applyAlignment="1" applyProtection="1">
      <alignment vertical="center"/>
      <protection hidden="1" locked="0"/>
    </xf>
    <xf numFmtId="0" fontId="15" fillId="0" borderId="13" xfId="0" applyFont="1" applyFill="1" applyBorder="1" applyAlignment="1" applyProtection="1">
      <alignment vertical="center" wrapText="1"/>
      <protection hidden="1" locked="0"/>
    </xf>
    <xf numFmtId="9" fontId="87" fillId="0" borderId="13" xfId="87" applyFont="1" applyFill="1" applyBorder="1" applyAlignment="1" applyProtection="1">
      <alignment horizontal="center" vertical="center" wrapText="1"/>
      <protection hidden="1" locked="0"/>
    </xf>
    <xf numFmtId="1" fontId="87" fillId="39" borderId="13" xfId="0" applyNumberFormat="1" applyFont="1" applyFill="1" applyBorder="1" applyAlignment="1" applyProtection="1">
      <alignment horizontal="center" vertical="center" wrapText="1"/>
      <protection hidden="1" locked="0"/>
    </xf>
    <xf numFmtId="9" fontId="87" fillId="39" borderId="13" xfId="87" applyNumberFormat="1" applyFont="1" applyFill="1" applyBorder="1" applyAlignment="1" applyProtection="1">
      <alignment horizontal="center" vertical="center" wrapText="1"/>
      <protection hidden="1" locked="0"/>
    </xf>
    <xf numFmtId="188" fontId="87" fillId="39" borderId="13" xfId="87" applyNumberFormat="1" applyFont="1" applyFill="1" applyBorder="1" applyAlignment="1" applyProtection="1">
      <alignment horizontal="center" vertical="center" wrapText="1"/>
      <protection hidden="1" locked="0"/>
    </xf>
    <xf numFmtId="9" fontId="87" fillId="39" borderId="13" xfId="87" applyFont="1" applyFill="1" applyBorder="1" applyAlignment="1" applyProtection="1">
      <alignment horizontal="center" vertical="center" wrapText="1"/>
      <protection hidden="1" locked="0"/>
    </xf>
    <xf numFmtId="0" fontId="15" fillId="0" borderId="13" xfId="0" applyFont="1" applyBorder="1" applyAlignment="1" applyProtection="1">
      <alignment/>
      <protection hidden="1" locked="0"/>
    </xf>
    <xf numFmtId="0" fontId="15" fillId="0" borderId="13" xfId="0" applyFont="1" applyBorder="1" applyAlignment="1" applyProtection="1">
      <alignment horizontal="center" vertical="center" wrapText="1"/>
      <protection hidden="1" locked="0"/>
    </xf>
    <xf numFmtId="0" fontId="88" fillId="0" borderId="13" xfId="46" applyFont="1" applyBorder="1" applyAlignment="1" applyProtection="1">
      <alignment vertical="center" wrapText="1"/>
      <protection hidden="1" locked="0"/>
    </xf>
    <xf numFmtId="0" fontId="88" fillId="0" borderId="13" xfId="46" applyFont="1" applyBorder="1" applyAlignment="1" applyProtection="1">
      <alignment horizontal="center" vertical="center" wrapText="1"/>
      <protection hidden="1" locked="0"/>
    </xf>
    <xf numFmtId="0" fontId="89" fillId="0" borderId="13" xfId="0" applyFont="1" applyFill="1" applyBorder="1" applyAlignment="1" applyProtection="1">
      <alignment horizontal="center" wrapText="1"/>
      <protection hidden="1" locked="0"/>
    </xf>
    <xf numFmtId="0" fontId="90" fillId="0" borderId="13" xfId="64" applyFont="1" applyFill="1" applyBorder="1" applyAlignment="1" applyProtection="1">
      <alignment vertical="center" wrapText="1"/>
      <protection hidden="1" locked="0"/>
    </xf>
    <xf numFmtId="0" fontId="15" fillId="0" borderId="14" xfId="0" applyFont="1" applyFill="1" applyBorder="1" applyAlignment="1" applyProtection="1">
      <alignment vertical="center" wrapText="1"/>
      <protection hidden="1" locked="0"/>
    </xf>
    <xf numFmtId="0" fontId="15" fillId="0" borderId="26" xfId="0" applyFont="1" applyFill="1" applyBorder="1" applyAlignment="1" applyProtection="1">
      <alignment vertical="center" wrapText="1"/>
      <protection hidden="1" locked="0"/>
    </xf>
    <xf numFmtId="1" fontId="15" fillId="39" borderId="13" xfId="64" applyNumberFormat="1" applyFont="1" applyFill="1" applyBorder="1" applyAlignment="1" applyProtection="1">
      <alignment horizontal="center" vertical="center" wrapText="1"/>
      <protection hidden="1" locked="0"/>
    </xf>
    <xf numFmtId="0" fontId="94" fillId="0" borderId="13" xfId="64" applyFont="1" applyFill="1" applyBorder="1" applyAlignment="1" applyProtection="1">
      <alignment vertical="center" wrapText="1"/>
      <protection hidden="1" locked="0"/>
    </xf>
    <xf numFmtId="0" fontId="7" fillId="0" borderId="0" xfId="64"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7" fillId="0" borderId="16" xfId="64" applyFont="1" applyFill="1" applyBorder="1" applyAlignment="1" applyProtection="1">
      <alignment horizontal="left" vertical="center" wrapText="1"/>
      <protection hidden="1"/>
    </xf>
    <xf numFmtId="0" fontId="7" fillId="0" borderId="0" xfId="64" applyFont="1" applyFill="1" applyBorder="1" applyAlignment="1" applyProtection="1">
      <alignment horizontal="left" vertical="center" wrapText="1"/>
      <protection hidden="1"/>
    </xf>
    <xf numFmtId="0" fontId="5" fillId="0" borderId="0" xfId="64" applyFont="1" applyFill="1" applyBorder="1" applyAlignment="1" applyProtection="1">
      <alignment horizontal="center" vertical="center"/>
      <protection hidden="1"/>
    </xf>
    <xf numFmtId="0" fontId="10" fillId="10" borderId="14" xfId="0" applyFont="1" applyFill="1" applyBorder="1" applyAlignment="1" applyProtection="1">
      <alignment horizontal="center" vertical="center" wrapText="1"/>
      <protection hidden="1"/>
    </xf>
    <xf numFmtId="0" fontId="7" fillId="10" borderId="13" xfId="64" applyFont="1" applyFill="1" applyBorder="1" applyAlignment="1" applyProtection="1">
      <alignment horizontal="center" vertical="center" wrapText="1"/>
      <protection hidden="1"/>
    </xf>
    <xf numFmtId="0" fontId="10" fillId="10" borderId="26" xfId="0" applyFont="1" applyFill="1" applyBorder="1" applyAlignment="1" applyProtection="1">
      <alignment horizontal="center" vertical="center" wrapText="1"/>
      <protection hidden="1"/>
    </xf>
    <xf numFmtId="0" fontId="7" fillId="10" borderId="14" xfId="64" applyFont="1" applyFill="1" applyBorder="1" applyAlignment="1" applyProtection="1">
      <alignment horizontal="center" vertical="center" wrapText="1"/>
      <protection hidden="1"/>
    </xf>
    <xf numFmtId="0" fontId="7" fillId="7" borderId="10" xfId="64" applyFont="1" applyFill="1" applyBorder="1" applyAlignment="1" applyProtection="1">
      <alignment horizontal="center" vertical="center" wrapText="1"/>
      <protection hidden="1"/>
    </xf>
    <xf numFmtId="0" fontId="7" fillId="10" borderId="11" xfId="64" applyFont="1" applyFill="1" applyBorder="1" applyAlignment="1" applyProtection="1">
      <alignment horizontal="center" vertical="center" wrapText="1"/>
      <protection hidden="1"/>
    </xf>
    <xf numFmtId="0" fontId="95" fillId="0" borderId="10" xfId="0" applyFont="1" applyFill="1" applyBorder="1" applyAlignment="1" applyProtection="1">
      <alignment horizontal="center" vertical="center" wrapText="1"/>
      <protection hidden="1"/>
    </xf>
    <xf numFmtId="0" fontId="7" fillId="10" borderId="14" xfId="64" applyFont="1" applyFill="1" applyBorder="1" applyAlignment="1" applyProtection="1">
      <alignment vertical="center" wrapText="1"/>
      <protection hidden="1"/>
    </xf>
    <xf numFmtId="0" fontId="5" fillId="0" borderId="13" xfId="0" applyFont="1" applyBorder="1" applyAlignment="1" applyProtection="1">
      <alignment vertical="center"/>
      <protection hidden="1"/>
    </xf>
    <xf numFmtId="0" fontId="5" fillId="0" borderId="13" xfId="0" applyFont="1" applyBorder="1" applyAlignment="1" applyProtection="1">
      <alignment vertical="center"/>
      <protection hidden="1" locked="0"/>
    </xf>
    <xf numFmtId="0" fontId="5" fillId="0" borderId="14" xfId="0" applyFont="1" applyFill="1" applyBorder="1" applyAlignment="1" applyProtection="1">
      <alignment vertical="center" wrapText="1"/>
      <protection hidden="1"/>
    </xf>
    <xf numFmtId="0" fontId="5" fillId="0" borderId="14" xfId="0" applyFont="1" applyFill="1" applyBorder="1" applyAlignment="1" applyProtection="1">
      <alignment vertical="center" wrapText="1"/>
      <protection hidden="1" locked="0"/>
    </xf>
    <xf numFmtId="0" fontId="96" fillId="0" borderId="14" xfId="46" applyFont="1" applyFill="1" applyBorder="1" applyAlignment="1" applyProtection="1">
      <alignment vertical="center" wrapText="1"/>
      <protection hidden="1" locked="0"/>
    </xf>
    <xf numFmtId="0" fontId="5" fillId="0" borderId="26" xfId="0" applyFont="1" applyFill="1" applyBorder="1" applyAlignment="1" applyProtection="1">
      <alignment vertical="center" wrapText="1"/>
      <protection hidden="1"/>
    </xf>
    <xf numFmtId="0" fontId="5" fillId="0" borderId="26" xfId="0" applyFont="1" applyFill="1" applyBorder="1" applyAlignment="1" applyProtection="1">
      <alignment vertical="center" wrapText="1"/>
      <protection hidden="1" locked="0"/>
    </xf>
    <xf numFmtId="0" fontId="96" fillId="0" borderId="26" xfId="46" applyFont="1" applyFill="1" applyBorder="1" applyAlignment="1" applyProtection="1">
      <alignment vertical="center" wrapText="1"/>
      <protection hidden="1" locked="0"/>
    </xf>
    <xf numFmtId="0" fontId="95" fillId="0" borderId="11" xfId="0" applyFont="1" applyFill="1" applyBorder="1" applyAlignment="1" applyProtection="1">
      <alignment horizontal="center" vertical="center" wrapText="1"/>
      <protection hidden="1"/>
    </xf>
    <xf numFmtId="0" fontId="7" fillId="10" borderId="20" xfId="64" applyFont="1" applyFill="1" applyBorder="1" applyAlignment="1" applyProtection="1">
      <alignment vertical="center" wrapText="1"/>
      <protection hidden="1"/>
    </xf>
    <xf numFmtId="9" fontId="95" fillId="0" borderId="13" xfId="87" applyFont="1" applyFill="1" applyBorder="1" applyAlignment="1" applyProtection="1">
      <alignment horizontal="center" vertical="center" wrapText="1"/>
      <protection hidden="1"/>
    </xf>
    <xf numFmtId="9" fontId="95" fillId="10" borderId="13" xfId="87" applyFont="1" applyFill="1" applyBorder="1" applyAlignment="1" applyProtection="1">
      <alignment horizontal="center" vertical="center" wrapText="1"/>
      <protection hidden="1"/>
    </xf>
    <xf numFmtId="9" fontId="95" fillId="10" borderId="14" xfId="87" applyFont="1" applyFill="1" applyBorder="1" applyAlignment="1" applyProtection="1">
      <alignment horizontal="center" vertical="center" wrapText="1"/>
      <protection hidden="1"/>
    </xf>
    <xf numFmtId="9" fontId="5" fillId="7" borderId="13" xfId="87" applyFont="1" applyFill="1" applyBorder="1" applyAlignment="1" applyProtection="1">
      <alignment horizontal="center" vertical="center"/>
      <protection hidden="1"/>
    </xf>
    <xf numFmtId="9" fontId="95" fillId="7" borderId="13" xfId="87" applyFont="1" applyFill="1" applyBorder="1" applyAlignment="1" applyProtection="1">
      <alignment horizontal="center" vertical="center" wrapText="1"/>
      <protection hidden="1"/>
    </xf>
    <xf numFmtId="1" fontId="95" fillId="39" borderId="13" xfId="0" applyNumberFormat="1" applyFont="1" applyFill="1" applyBorder="1" applyAlignment="1" applyProtection="1">
      <alignment horizontal="center" vertical="center" wrapText="1"/>
      <protection hidden="1"/>
    </xf>
    <xf numFmtId="9" fontId="95" fillId="39" borderId="13" xfId="87" applyNumberFormat="1" applyFont="1" applyFill="1" applyBorder="1" applyAlignment="1" applyProtection="1">
      <alignment horizontal="center" vertical="center" wrapText="1"/>
      <protection hidden="1" locked="0"/>
    </xf>
    <xf numFmtId="188" fontId="95" fillId="39" borderId="13" xfId="87" applyNumberFormat="1" applyFont="1" applyFill="1" applyBorder="1" applyAlignment="1" applyProtection="1">
      <alignment horizontal="center" vertical="center" wrapText="1"/>
      <protection hidden="1"/>
    </xf>
    <xf numFmtId="9" fontId="95" fillId="39" borderId="13" xfId="87" applyFont="1" applyFill="1" applyBorder="1" applyAlignment="1" applyProtection="1">
      <alignment horizontal="center" vertical="center" wrapText="1"/>
      <protection hidden="1"/>
    </xf>
    <xf numFmtId="9" fontId="95" fillId="39" borderId="13" xfId="87" applyFont="1" applyFill="1" applyBorder="1" applyAlignment="1" applyProtection="1">
      <alignment horizontal="center" vertical="center" wrapText="1"/>
      <protection hidden="1" locked="0"/>
    </xf>
    <xf numFmtId="1" fontId="95" fillId="39" borderId="13" xfId="0" applyNumberFormat="1" applyFont="1" applyFill="1" applyBorder="1" applyAlignment="1" applyProtection="1">
      <alignment horizontal="center" vertical="center" wrapText="1"/>
      <protection hidden="1" locked="0"/>
    </xf>
    <xf numFmtId="188" fontId="95" fillId="39" borderId="13" xfId="87" applyNumberFormat="1" applyFont="1" applyFill="1" applyBorder="1" applyAlignment="1" applyProtection="1">
      <alignment horizontal="center" vertical="center" wrapText="1"/>
      <protection hidden="1" locked="0"/>
    </xf>
    <xf numFmtId="0" fontId="95" fillId="0" borderId="14" xfId="0" applyFont="1" applyFill="1" applyBorder="1" applyAlignment="1" applyProtection="1">
      <alignment horizontal="center" vertical="center" wrapText="1"/>
      <protection hidden="1"/>
    </xf>
    <xf numFmtId="9" fontId="95" fillId="0" borderId="14" xfId="0" applyNumberFormat="1" applyFont="1" applyFill="1" applyBorder="1" applyAlignment="1" applyProtection="1">
      <alignment horizontal="center" vertical="center" wrapText="1"/>
      <protection hidden="1"/>
    </xf>
    <xf numFmtId="0" fontId="95" fillId="0" borderId="13" xfId="0" applyFont="1" applyBorder="1" applyAlignment="1" applyProtection="1">
      <alignment horizontal="center" vertical="center" wrapText="1"/>
      <protection hidden="1"/>
    </xf>
    <xf numFmtId="0" fontId="7" fillId="10" borderId="26" xfId="64" applyFont="1" applyFill="1" applyBorder="1" applyAlignment="1" applyProtection="1">
      <alignment vertical="center" wrapText="1"/>
      <protection hidden="1"/>
    </xf>
    <xf numFmtId="0" fontId="5" fillId="0" borderId="14" xfId="0" applyFont="1" applyFill="1" applyBorder="1" applyAlignment="1" applyProtection="1">
      <alignment horizontal="center" vertical="center" wrapText="1"/>
      <protection hidden="1"/>
    </xf>
    <xf numFmtId="0" fontId="95" fillId="0" borderId="20" xfId="0" applyFont="1" applyFill="1" applyBorder="1" applyAlignment="1" applyProtection="1">
      <alignment horizontal="center" vertical="center" wrapText="1"/>
      <protection hidden="1"/>
    </xf>
    <xf numFmtId="0" fontId="95" fillId="0" borderId="13" xfId="0" applyFont="1" applyFill="1" applyBorder="1" applyAlignment="1" applyProtection="1">
      <alignment horizontal="center" vertical="center" wrapText="1"/>
      <protection hidden="1"/>
    </xf>
    <xf numFmtId="0" fontId="95" fillId="39" borderId="13" xfId="0" applyFont="1" applyFill="1" applyBorder="1" applyAlignment="1" applyProtection="1">
      <alignment horizontal="center" vertical="center" wrapText="1"/>
      <protection hidden="1"/>
    </xf>
    <xf numFmtId="9" fontId="95" fillId="39" borderId="13" xfId="0" applyNumberFormat="1" applyFont="1" applyFill="1" applyBorder="1" applyAlignment="1" applyProtection="1">
      <alignment horizontal="center" vertical="center" wrapText="1"/>
      <protection hidden="1"/>
    </xf>
    <xf numFmtId="9" fontId="95" fillId="0" borderId="13" xfId="87" applyFont="1" applyFill="1" applyBorder="1" applyAlignment="1" applyProtection="1">
      <alignment horizontal="center" vertical="center" wrapText="1"/>
      <protection hidden="1" locked="0"/>
    </xf>
    <xf numFmtId="0" fontId="56" fillId="0" borderId="13" xfId="0" applyFont="1" applyBorder="1" applyAlignment="1" applyProtection="1">
      <alignment/>
      <protection hidden="1"/>
    </xf>
    <xf numFmtId="0" fontId="56" fillId="0" borderId="13" xfId="0" applyFont="1" applyBorder="1" applyAlignment="1" applyProtection="1">
      <alignment/>
      <protection hidden="1" locked="0"/>
    </xf>
    <xf numFmtId="0" fontId="56" fillId="0" borderId="13" xfId="0" applyFont="1" applyBorder="1" applyAlignment="1" applyProtection="1">
      <alignment horizontal="center" vertical="center" wrapText="1"/>
      <protection hidden="1" locked="0"/>
    </xf>
    <xf numFmtId="0" fontId="96" fillId="0" borderId="13" xfId="46" applyFont="1" applyBorder="1" applyAlignment="1" applyProtection="1">
      <alignment vertical="center" wrapText="1"/>
      <protection hidden="1"/>
    </xf>
    <xf numFmtId="0" fontId="96" fillId="0" borderId="13" xfId="46" applyFont="1" applyBorder="1" applyAlignment="1" applyProtection="1">
      <alignment horizontal="center" vertical="center" wrapText="1"/>
      <protection hidden="1"/>
    </xf>
    <xf numFmtId="0" fontId="96" fillId="0" borderId="13" xfId="46" applyFont="1" applyBorder="1" applyAlignment="1" applyProtection="1">
      <alignment vertical="center" wrapText="1"/>
      <protection hidden="1" locked="0"/>
    </xf>
    <xf numFmtId="0" fontId="56" fillId="0" borderId="13" xfId="0" applyFont="1" applyBorder="1" applyAlignment="1" applyProtection="1">
      <alignment horizontal="center" vertical="center" wrapText="1"/>
      <protection hidden="1"/>
    </xf>
    <xf numFmtId="0" fontId="96" fillId="0" borderId="13" xfId="46" applyFont="1" applyBorder="1" applyAlignment="1" applyProtection="1">
      <alignment horizontal="center" vertical="center" wrapText="1"/>
      <protection hidden="1" locked="0"/>
    </xf>
    <xf numFmtId="201" fontId="97" fillId="10" borderId="13" xfId="0" applyNumberFormat="1" applyFont="1" applyFill="1" applyBorder="1" applyAlignment="1" applyProtection="1">
      <alignment horizontal="center" vertical="center" wrapText="1"/>
      <protection hidden="1"/>
    </xf>
    <xf numFmtId="9" fontId="98" fillId="39" borderId="13" xfId="64" applyNumberFormat="1" applyFont="1" applyFill="1" applyBorder="1" applyAlignment="1" applyProtection="1">
      <alignment horizontal="center" vertical="center" wrapText="1"/>
      <protection hidden="1"/>
    </xf>
    <xf numFmtId="9" fontId="98" fillId="0" borderId="13" xfId="87" applyFont="1" applyBorder="1" applyAlignment="1" applyProtection="1">
      <alignment horizontal="center" vertical="center" wrapText="1"/>
      <protection hidden="1"/>
    </xf>
    <xf numFmtId="14" fontId="98" fillId="0" borderId="13" xfId="64" applyNumberFormat="1" applyFont="1" applyFill="1" applyBorder="1" applyAlignment="1" applyProtection="1">
      <alignment horizontal="center" vertical="center" wrapText="1"/>
      <protection hidden="1"/>
    </xf>
    <xf numFmtId="201" fontId="97" fillId="10" borderId="25" xfId="0" applyNumberFormat="1" applyFont="1" applyFill="1" applyBorder="1" applyAlignment="1" applyProtection="1">
      <alignment horizontal="center" vertical="center" wrapText="1"/>
      <protection hidden="1"/>
    </xf>
    <xf numFmtId="201" fontId="97" fillId="10" borderId="0" xfId="0" applyNumberFormat="1" applyFont="1" applyFill="1" applyBorder="1" applyAlignment="1" applyProtection="1">
      <alignment horizontal="center" vertical="center" wrapText="1"/>
      <protection hidden="1"/>
    </xf>
    <xf numFmtId="0" fontId="56" fillId="0" borderId="0" xfId="0" applyFont="1" applyBorder="1" applyAlignment="1" applyProtection="1">
      <alignment/>
      <protection hidden="1"/>
    </xf>
    <xf numFmtId="201" fontId="99" fillId="10" borderId="13" xfId="0" applyNumberFormat="1" applyFont="1" applyFill="1" applyBorder="1" applyAlignment="1" applyProtection="1">
      <alignment horizontal="center" vertical="center" wrapText="1"/>
      <protection hidden="1"/>
    </xf>
    <xf numFmtId="0" fontId="98" fillId="0" borderId="13" xfId="0" applyFont="1" applyFill="1" applyBorder="1" applyAlignment="1" applyProtection="1">
      <alignment horizontal="center" vertical="center" wrapText="1"/>
      <protection hidden="1"/>
    </xf>
    <xf numFmtId="0" fontId="5" fillId="0" borderId="0" xfId="0" applyFont="1" applyBorder="1" applyAlignment="1" applyProtection="1">
      <alignment vertical="center"/>
      <protection hidden="1"/>
    </xf>
    <xf numFmtId="10" fontId="100" fillId="41" borderId="13" xfId="0" applyNumberFormat="1" applyFont="1" applyFill="1" applyBorder="1" applyAlignment="1" applyProtection="1">
      <alignment horizontal="center" wrapText="1"/>
      <protection hidden="1"/>
    </xf>
    <xf numFmtId="10" fontId="100" fillId="41" borderId="0" xfId="0" applyNumberFormat="1" applyFont="1" applyFill="1" applyBorder="1" applyAlignment="1" applyProtection="1">
      <alignment horizontal="center" wrapText="1"/>
      <protection hidden="1"/>
    </xf>
    <xf numFmtId="0" fontId="5" fillId="41" borderId="0" xfId="0" applyFont="1" applyFill="1" applyAlignment="1" applyProtection="1">
      <alignment vertical="center"/>
      <protection hidden="1"/>
    </xf>
    <xf numFmtId="10" fontId="86" fillId="41" borderId="26" xfId="0" applyNumberFormat="1" applyFont="1" applyFill="1" applyBorder="1" applyAlignment="1" applyProtection="1">
      <alignment horizontal="center" wrapText="1"/>
      <protection hidden="1"/>
    </xf>
    <xf numFmtId="9" fontId="86" fillId="41" borderId="26" xfId="0" applyNumberFormat="1" applyFont="1" applyFill="1" applyBorder="1" applyAlignment="1" applyProtection="1">
      <alignment horizontal="center" wrapText="1"/>
      <protection hidden="1"/>
    </xf>
    <xf numFmtId="10" fontId="101" fillId="7" borderId="26" xfId="0" applyNumberFormat="1" applyFont="1" applyFill="1" applyBorder="1" applyAlignment="1" applyProtection="1">
      <alignment horizontal="center" wrapText="1"/>
      <protection hidden="1"/>
    </xf>
    <xf numFmtId="0" fontId="86" fillId="0" borderId="0" xfId="0" applyFont="1" applyFill="1" applyBorder="1" applyAlignment="1" applyProtection="1">
      <alignment horizontal="center" wrapText="1"/>
      <protection hidden="1"/>
    </xf>
    <xf numFmtId="0" fontId="100" fillId="42" borderId="25" xfId="0" applyFont="1" applyFill="1" applyBorder="1" applyAlignment="1" applyProtection="1">
      <alignment horizontal="center" vertical="center" wrapText="1"/>
      <protection hidden="1"/>
    </xf>
    <xf numFmtId="0" fontId="100" fillId="42" borderId="0" xfId="0" applyFont="1" applyFill="1" applyBorder="1" applyAlignment="1" applyProtection="1">
      <alignment horizontal="center" vertical="center" wrapText="1"/>
      <protection hidden="1"/>
    </xf>
    <xf numFmtId="0" fontId="5" fillId="42" borderId="0" xfId="0" applyFont="1" applyFill="1" applyAlignment="1" applyProtection="1">
      <alignment vertical="center" wrapText="1"/>
      <protection hidden="1"/>
    </xf>
    <xf numFmtId="10" fontId="86" fillId="42" borderId="13" xfId="87" applyNumberFormat="1" applyFont="1" applyFill="1" applyBorder="1" applyAlignment="1" applyProtection="1">
      <alignment horizontal="center" wrapText="1"/>
      <protection hidden="1"/>
    </xf>
    <xf numFmtId="9" fontId="86" fillId="42" borderId="13" xfId="0" applyNumberFormat="1" applyFont="1" applyFill="1" applyBorder="1" applyAlignment="1" applyProtection="1">
      <alignment horizontal="center" wrapText="1"/>
      <protection hidden="1"/>
    </xf>
    <xf numFmtId="10" fontId="101" fillId="7" borderId="13" xfId="0" applyNumberFormat="1" applyFont="1" applyFill="1" applyBorder="1" applyAlignment="1" applyProtection="1">
      <alignment horizontal="center" wrapText="1"/>
      <protection hidden="1"/>
    </xf>
    <xf numFmtId="0" fontId="56" fillId="0" borderId="0" xfId="0" applyFont="1" applyAlignment="1" applyProtection="1">
      <alignment/>
      <protection hidden="1"/>
    </xf>
    <xf numFmtId="0" fontId="100" fillId="39" borderId="18" xfId="0" applyFont="1" applyFill="1" applyBorder="1" applyAlignment="1" applyProtection="1">
      <alignment horizontal="center" vertical="center" wrapText="1"/>
      <protection hidden="1"/>
    </xf>
    <xf numFmtId="0" fontId="100" fillId="39" borderId="0" xfId="0" applyFont="1" applyFill="1" applyBorder="1" applyAlignment="1" applyProtection="1">
      <alignment horizontal="center" vertical="center" wrapText="1"/>
      <protection hidden="1"/>
    </xf>
    <xf numFmtId="0" fontId="5" fillId="39" borderId="0" xfId="0" applyFont="1" applyFill="1" applyAlignment="1" applyProtection="1">
      <alignment vertical="center"/>
      <protection hidden="1"/>
    </xf>
    <xf numFmtId="0" fontId="100" fillId="38" borderId="0" xfId="64" applyFont="1" applyFill="1" applyBorder="1" applyAlignment="1" applyProtection="1">
      <alignment horizontal="center" vertical="center"/>
      <protection hidden="1"/>
    </xf>
    <xf numFmtId="0" fontId="100" fillId="38" borderId="0" xfId="64" applyFont="1" applyFill="1" applyBorder="1" applyAlignment="1" applyProtection="1">
      <alignment horizontal="center" vertical="center" wrapText="1"/>
      <protection hidden="1"/>
    </xf>
    <xf numFmtId="0" fontId="5" fillId="38" borderId="0" xfId="0" applyFont="1" applyFill="1" applyAlignment="1" applyProtection="1">
      <alignment vertical="center"/>
      <protection hidden="1"/>
    </xf>
    <xf numFmtId="0" fontId="95" fillId="0" borderId="13" xfId="64" applyFont="1" applyFill="1" applyBorder="1" applyAlignment="1" applyProtection="1">
      <alignment horizontal="center" vertical="center" wrapText="1"/>
      <protection hidden="1"/>
    </xf>
    <xf numFmtId="1" fontId="95" fillId="0" borderId="13" xfId="0" applyNumberFormat="1" applyFont="1" applyBorder="1" applyAlignment="1" applyProtection="1">
      <alignment horizontal="center" vertical="center" wrapText="1"/>
      <protection hidden="1"/>
    </xf>
    <xf numFmtId="14" fontId="95" fillId="0" borderId="13" xfId="64" applyNumberFormat="1" applyFont="1" applyFill="1" applyBorder="1" applyAlignment="1" applyProtection="1">
      <alignment horizontal="center" vertical="center" wrapText="1"/>
      <protection hidden="1"/>
    </xf>
    <xf numFmtId="181" fontId="95" fillId="0" borderId="13" xfId="0" applyNumberFormat="1" applyFont="1" applyFill="1" applyBorder="1" applyAlignment="1" applyProtection="1">
      <alignment horizontal="center" vertical="center" wrapText="1"/>
      <protection hidden="1"/>
    </xf>
    <xf numFmtId="212" fontId="7" fillId="10" borderId="14" xfId="64" applyNumberFormat="1" applyFont="1" applyFill="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25"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protection hidden="1"/>
    </xf>
    <xf numFmtId="0" fontId="95" fillId="0" borderId="13" xfId="64" applyFont="1" applyFill="1" applyBorder="1" applyAlignment="1" applyProtection="1">
      <alignment horizontal="center" vertical="center" wrapText="1"/>
      <protection hidden="1" locked="0"/>
    </xf>
    <xf numFmtId="0" fontId="95" fillId="45" borderId="13" xfId="0" applyFont="1" applyFill="1" applyBorder="1" applyAlignment="1" applyProtection="1">
      <alignment horizontal="center" vertical="center" wrapText="1"/>
      <protection hidden="1"/>
    </xf>
    <xf numFmtId="9" fontId="95" fillId="45" borderId="13" xfId="64" applyNumberFormat="1" applyFont="1" applyFill="1" applyBorder="1" applyAlignment="1" applyProtection="1">
      <alignment horizontal="center" vertical="center" wrapText="1"/>
      <protection hidden="1"/>
    </xf>
    <xf numFmtId="9" fontId="95" fillId="45" borderId="13" xfId="87" applyFont="1" applyFill="1" applyBorder="1" applyAlignment="1" applyProtection="1">
      <alignment horizontal="center" vertical="center" wrapText="1"/>
      <protection hidden="1"/>
    </xf>
    <xf numFmtId="14" fontId="95" fillId="45" borderId="13" xfId="64" applyNumberFormat="1" applyFont="1" applyFill="1" applyBorder="1" applyAlignment="1" applyProtection="1">
      <alignment horizontal="center" vertical="center" wrapText="1"/>
      <protection hidden="1"/>
    </xf>
    <xf numFmtId="181" fontId="95" fillId="45" borderId="13" xfId="0" applyNumberFormat="1" applyFont="1" applyFill="1" applyBorder="1" applyAlignment="1" applyProtection="1">
      <alignment horizontal="center" vertical="center" wrapText="1"/>
      <protection hidden="1"/>
    </xf>
    <xf numFmtId="212" fontId="7" fillId="10" borderId="20" xfId="64" applyNumberFormat="1" applyFont="1" applyFill="1" applyBorder="1" applyAlignment="1" applyProtection="1">
      <alignment horizontal="center" vertical="center" wrapText="1"/>
      <protection hidden="1"/>
    </xf>
    <xf numFmtId="0" fontId="56" fillId="0" borderId="13" xfId="0" applyFont="1" applyBorder="1" applyAlignment="1" applyProtection="1">
      <alignment wrapText="1"/>
      <protection hidden="1" locked="0"/>
    </xf>
    <xf numFmtId="0" fontId="96" fillId="0" borderId="14" xfId="46" applyFont="1" applyFill="1" applyBorder="1" applyAlignment="1" applyProtection="1">
      <alignment vertical="center" wrapText="1"/>
      <protection hidden="1"/>
    </xf>
    <xf numFmtId="0" fontId="5" fillId="0" borderId="10" xfId="0" applyFont="1" applyFill="1" applyBorder="1" applyAlignment="1" applyProtection="1">
      <alignment horizontal="center" vertical="center" wrapText="1"/>
      <protection hidden="1"/>
    </xf>
    <xf numFmtId="0" fontId="95" fillId="0" borderId="26" xfId="0" applyFont="1" applyFill="1" applyBorder="1" applyAlignment="1" applyProtection="1">
      <alignment vertical="center" wrapText="1"/>
      <protection hidden="1"/>
    </xf>
    <xf numFmtId="0" fontId="7" fillId="10" borderId="21" xfId="64" applyFont="1" applyFill="1" applyBorder="1" applyAlignment="1" applyProtection="1">
      <alignment horizontal="center" vertical="center" wrapText="1"/>
      <protection hidden="1"/>
    </xf>
    <xf numFmtId="0" fontId="5" fillId="0" borderId="24" xfId="0" applyFont="1" applyBorder="1" applyAlignment="1" applyProtection="1">
      <alignment vertical="center"/>
      <protection hidden="1"/>
    </xf>
    <xf numFmtId="0" fontId="5" fillId="0" borderId="25" xfId="0" applyFont="1" applyBorder="1" applyAlignment="1" applyProtection="1">
      <alignment vertical="center"/>
      <protection hidden="1"/>
    </xf>
    <xf numFmtId="0" fontId="5" fillId="0" borderId="19" xfId="0" applyFont="1" applyBorder="1" applyAlignment="1" applyProtection="1">
      <alignment horizontal="center" vertical="center"/>
      <protection hidden="1"/>
    </xf>
    <xf numFmtId="0" fontId="5" fillId="0" borderId="25" xfId="0" applyFont="1" applyBorder="1" applyAlignment="1" applyProtection="1">
      <alignment vertical="center" wrapText="1"/>
      <protection hidden="1"/>
    </xf>
    <xf numFmtId="0" fontId="5" fillId="0" borderId="13" xfId="0" applyFont="1" applyBorder="1" applyAlignment="1" applyProtection="1">
      <alignment vertical="center" wrapText="1"/>
      <protection hidden="1"/>
    </xf>
    <xf numFmtId="0" fontId="5" fillId="0" borderId="13" xfId="0" applyFont="1" applyFill="1" applyBorder="1" applyAlignment="1" applyProtection="1">
      <alignment horizontal="center" vertical="center" wrapText="1"/>
      <protection hidden="1"/>
    </xf>
    <xf numFmtId="0" fontId="95" fillId="0" borderId="14" xfId="0" applyNumberFormat="1" applyFont="1" applyFill="1" applyBorder="1" applyAlignment="1" applyProtection="1">
      <alignment horizontal="center" vertical="center" wrapText="1"/>
      <protection hidden="1"/>
    </xf>
    <xf numFmtId="0" fontId="5" fillId="0" borderId="21" xfId="0" applyFont="1" applyBorder="1" applyAlignment="1" applyProtection="1">
      <alignment vertical="center"/>
      <protection hidden="1"/>
    </xf>
    <xf numFmtId="212" fontId="7" fillId="10" borderId="20" xfId="64" applyNumberFormat="1" applyFont="1" applyFill="1" applyBorder="1" applyAlignment="1" applyProtection="1">
      <alignment vertical="center" wrapText="1"/>
      <protection hidden="1"/>
    </xf>
    <xf numFmtId="212" fontId="7" fillId="10" borderId="21" xfId="64" applyNumberFormat="1" applyFont="1" applyFill="1" applyBorder="1" applyAlignment="1" applyProtection="1">
      <alignment horizontal="center" vertical="center" wrapText="1"/>
      <protection hidden="1"/>
    </xf>
    <xf numFmtId="9" fontId="95" fillId="39" borderId="13" xfId="64" applyNumberFormat="1" applyFont="1" applyFill="1" applyBorder="1" applyAlignment="1" applyProtection="1">
      <alignment horizontal="center" vertical="center" wrapText="1"/>
      <protection hidden="1"/>
    </xf>
    <xf numFmtId="1" fontId="95" fillId="39" borderId="13" xfId="64" applyNumberFormat="1" applyFont="1" applyFill="1" applyBorder="1" applyAlignment="1" applyProtection="1">
      <alignment horizontal="center" vertical="center" wrapText="1"/>
      <protection hidden="1"/>
    </xf>
    <xf numFmtId="1" fontId="95" fillId="39" borderId="13" xfId="87" applyNumberFormat="1" applyFont="1" applyFill="1" applyBorder="1" applyAlignment="1" applyProtection="1">
      <alignment horizontal="center" vertical="center" wrapText="1"/>
      <protection hidden="1"/>
    </xf>
    <xf numFmtId="14" fontId="95" fillId="39" borderId="13" xfId="64" applyNumberFormat="1" applyFont="1" applyFill="1" applyBorder="1" applyAlignment="1" applyProtection="1">
      <alignment horizontal="center" vertical="center" wrapText="1"/>
      <protection hidden="1"/>
    </xf>
    <xf numFmtId="181" fontId="95" fillId="39" borderId="13" xfId="0" applyNumberFormat="1" applyFont="1" applyFill="1" applyBorder="1" applyAlignment="1" applyProtection="1">
      <alignment horizontal="center" vertical="center" wrapText="1"/>
      <protection hidden="1"/>
    </xf>
    <xf numFmtId="1" fontId="95" fillId="39" borderId="13" xfId="64" applyNumberFormat="1" applyFont="1" applyFill="1" applyBorder="1" applyAlignment="1" applyProtection="1">
      <alignment horizontal="center" vertical="center" wrapText="1"/>
      <protection hidden="1" locked="0"/>
    </xf>
    <xf numFmtId="0" fontId="86" fillId="0" borderId="13" xfId="0" applyFont="1" applyFill="1" applyBorder="1" applyAlignment="1" applyProtection="1">
      <alignment horizontal="center" wrapText="1"/>
      <protection hidden="1"/>
    </xf>
    <xf numFmtId="0" fontId="86" fillId="0" borderId="13" xfId="0" applyFont="1" applyFill="1" applyBorder="1" applyAlignment="1" applyProtection="1">
      <alignment horizontal="center" wrapText="1"/>
      <protection hidden="1" locked="0"/>
    </xf>
    <xf numFmtId="0" fontId="7" fillId="10" borderId="26" xfId="64" applyFont="1" applyFill="1" applyBorder="1" applyAlignment="1" applyProtection="1">
      <alignment horizontal="center" vertical="center" wrapText="1"/>
      <protection hidden="1"/>
    </xf>
    <xf numFmtId="1" fontId="102" fillId="39" borderId="13" xfId="64" applyNumberFormat="1" applyFont="1" applyFill="1" applyBorder="1" applyAlignment="1" applyProtection="1">
      <alignment horizontal="center" vertical="center" wrapText="1"/>
      <protection hidden="1"/>
    </xf>
    <xf numFmtId="0" fontId="95" fillId="39" borderId="13" xfId="0" applyFont="1" applyFill="1" applyBorder="1" applyAlignment="1" applyProtection="1">
      <alignment horizontal="center" vertical="top" wrapText="1"/>
      <protection hidden="1"/>
    </xf>
    <xf numFmtId="0" fontId="95" fillId="39" borderId="13" xfId="64" applyFont="1" applyFill="1" applyBorder="1" applyAlignment="1" applyProtection="1">
      <alignment horizontal="center" vertical="center" wrapText="1"/>
      <protection hidden="1"/>
    </xf>
    <xf numFmtId="0" fontId="102" fillId="0" borderId="13" xfId="64" applyFont="1" applyFill="1" applyBorder="1" applyAlignment="1" applyProtection="1">
      <alignment horizontal="center" vertical="center" wrapText="1"/>
      <protection hidden="1"/>
    </xf>
    <xf numFmtId="0" fontId="102" fillId="39" borderId="13" xfId="0" applyFont="1" applyFill="1" applyBorder="1" applyAlignment="1" applyProtection="1">
      <alignment horizontal="center" vertical="center" wrapText="1"/>
      <protection hidden="1"/>
    </xf>
    <xf numFmtId="0" fontId="102" fillId="39" borderId="13" xfId="0" applyFont="1" applyFill="1" applyBorder="1" applyAlignment="1" applyProtection="1">
      <alignment horizontal="center" vertical="center"/>
      <protection hidden="1"/>
    </xf>
    <xf numFmtId="9" fontId="102" fillId="39" borderId="13" xfId="87" applyFont="1" applyFill="1" applyBorder="1" applyAlignment="1" applyProtection="1">
      <alignment horizontal="center" vertical="center" wrapText="1"/>
      <protection hidden="1"/>
    </xf>
    <xf numFmtId="14" fontId="102" fillId="0" borderId="13" xfId="64" applyNumberFormat="1" applyFont="1" applyFill="1" applyBorder="1" applyAlignment="1" applyProtection="1">
      <alignment horizontal="center" vertical="center" wrapText="1"/>
      <protection hidden="1"/>
    </xf>
    <xf numFmtId="181" fontId="102" fillId="0" borderId="13" xfId="0" applyNumberFormat="1" applyFont="1" applyFill="1" applyBorder="1" applyAlignment="1" applyProtection="1">
      <alignment horizontal="center" vertical="center" wrapText="1"/>
      <protection hidden="1"/>
    </xf>
    <xf numFmtId="187" fontId="95" fillId="0" borderId="13" xfId="49" applyFont="1" applyFill="1" applyBorder="1" applyAlignment="1" applyProtection="1">
      <alignment horizontal="center" vertical="center" wrapText="1"/>
      <protection hidden="1"/>
    </xf>
    <xf numFmtId="0" fontId="6" fillId="39" borderId="13" xfId="0" applyFont="1" applyFill="1" applyBorder="1" applyAlignment="1" applyProtection="1">
      <alignment horizontal="center" vertical="center" wrapText="1"/>
      <protection hidden="1"/>
    </xf>
    <xf numFmtId="0" fontId="6" fillId="39" borderId="13" xfId="70" applyFont="1" applyFill="1" applyBorder="1" applyAlignment="1" applyProtection="1">
      <alignment horizontal="center" vertical="center" wrapText="1"/>
      <protection hidden="1"/>
    </xf>
    <xf numFmtId="9" fontId="5" fillId="39" borderId="13" xfId="87" applyNumberFormat="1" applyFont="1" applyFill="1" applyBorder="1" applyAlignment="1" applyProtection="1">
      <alignment horizontal="center" vertical="center" wrapText="1"/>
      <protection hidden="1"/>
    </xf>
    <xf numFmtId="0" fontId="95" fillId="39" borderId="13" xfId="70" applyFont="1" applyFill="1" applyBorder="1" applyAlignment="1" applyProtection="1">
      <alignment horizontal="center" vertical="center" wrapText="1"/>
      <protection hidden="1"/>
    </xf>
    <xf numFmtId="1" fontId="5" fillId="39" borderId="13" xfId="0" applyNumberFormat="1" applyFont="1" applyFill="1" applyBorder="1" applyAlignment="1" applyProtection="1">
      <alignment horizontal="center" vertical="center" wrapText="1"/>
      <protection hidden="1"/>
    </xf>
    <xf numFmtId="9" fontId="95" fillId="0" borderId="10" xfId="0" applyNumberFormat="1" applyFont="1" applyFill="1" applyBorder="1" applyAlignment="1" applyProtection="1">
      <alignment horizontal="center" vertical="center" wrapText="1"/>
      <protection hidden="1"/>
    </xf>
    <xf numFmtId="0" fontId="95" fillId="0" borderId="10" xfId="64" applyFont="1" applyFill="1" applyBorder="1" applyAlignment="1" applyProtection="1">
      <alignment horizontal="center" vertical="center" wrapText="1"/>
      <protection hidden="1"/>
    </xf>
    <xf numFmtId="1" fontId="95" fillId="0" borderId="13" xfId="0" applyNumberFormat="1" applyFont="1" applyFill="1" applyBorder="1" applyAlignment="1" applyProtection="1">
      <alignment horizontal="center" vertical="center" wrapText="1"/>
      <protection hidden="1"/>
    </xf>
    <xf numFmtId="1" fontId="95" fillId="10" borderId="13" xfId="0" applyNumberFormat="1" applyFont="1" applyFill="1" applyBorder="1" applyAlignment="1" applyProtection="1">
      <alignment horizontal="center" vertical="center" wrapText="1"/>
      <protection hidden="1"/>
    </xf>
    <xf numFmtId="0" fontId="5" fillId="7" borderId="13" xfId="0" applyFont="1" applyFill="1" applyBorder="1" applyAlignment="1" applyProtection="1">
      <alignment vertical="center"/>
      <protection hidden="1"/>
    </xf>
    <xf numFmtId="0" fontId="95" fillId="0" borderId="11" xfId="0" applyFont="1" applyFill="1" applyBorder="1" applyAlignment="1" applyProtection="1">
      <alignment vertical="center" wrapText="1"/>
      <protection hidden="1"/>
    </xf>
    <xf numFmtId="0" fontId="95" fillId="0" borderId="32" xfId="0" applyFont="1" applyFill="1" applyBorder="1" applyAlignment="1" applyProtection="1">
      <alignment vertical="center" wrapText="1"/>
      <protection hidden="1"/>
    </xf>
    <xf numFmtId="9" fontId="95" fillId="0" borderId="10" xfId="87" applyFont="1" applyFill="1" applyBorder="1" applyAlignment="1" applyProtection="1">
      <alignment horizontal="center" vertical="center"/>
      <protection hidden="1"/>
    </xf>
    <xf numFmtId="9" fontId="6" fillId="0" borderId="10" xfId="87" applyFont="1" applyFill="1" applyBorder="1" applyAlignment="1" applyProtection="1">
      <alignment horizontal="center" vertical="center"/>
      <protection hidden="1"/>
    </xf>
    <xf numFmtId="0" fontId="95" fillId="0" borderId="11" xfId="64" applyFont="1" applyFill="1" applyBorder="1" applyAlignment="1" applyProtection="1">
      <alignment horizontal="center" vertical="center" wrapText="1"/>
      <protection hidden="1"/>
    </xf>
    <xf numFmtId="9" fontId="95" fillId="0" borderId="11" xfId="64" applyNumberFormat="1" applyFont="1" applyFill="1" applyBorder="1" applyAlignment="1" applyProtection="1">
      <alignment horizontal="center" vertical="center" wrapText="1"/>
      <protection hidden="1"/>
    </xf>
    <xf numFmtId="0" fontId="7" fillId="10" borderId="21" xfId="64" applyFont="1" applyFill="1" applyBorder="1" applyAlignment="1" applyProtection="1">
      <alignment vertical="center" wrapText="1"/>
      <protection hidden="1"/>
    </xf>
    <xf numFmtId="9" fontId="95" fillId="39" borderId="13" xfId="87" applyNumberFormat="1"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protection hidden="1"/>
    </xf>
    <xf numFmtId="9" fontId="95" fillId="0" borderId="10" xfId="64" applyNumberFormat="1" applyFont="1" applyFill="1" applyBorder="1" applyAlignment="1" applyProtection="1">
      <alignment horizontal="center" vertical="center" wrapText="1"/>
      <protection hidden="1"/>
    </xf>
    <xf numFmtId="0" fontId="95" fillId="0" borderId="10" xfId="64" applyNumberFormat="1" applyFont="1" applyFill="1" applyBorder="1" applyAlignment="1" applyProtection="1">
      <alignment horizontal="center" vertical="center" wrapText="1"/>
      <protection hidden="1"/>
    </xf>
    <xf numFmtId="0" fontId="95" fillId="0" borderId="30" xfId="0" applyFont="1" applyFill="1" applyBorder="1" applyAlignment="1" applyProtection="1">
      <alignment horizontal="center" vertical="center" wrapText="1"/>
      <protection hidden="1"/>
    </xf>
    <xf numFmtId="0" fontId="95" fillId="0" borderId="10" xfId="64" applyFont="1" applyFill="1" applyBorder="1" applyAlignment="1" applyProtection="1">
      <alignment vertical="center" wrapText="1"/>
      <protection hidden="1"/>
    </xf>
    <xf numFmtId="9" fontId="95" fillId="0" borderId="10" xfId="64" applyNumberFormat="1" applyFont="1" applyFill="1" applyBorder="1" applyAlignment="1" applyProtection="1">
      <alignment vertical="center" wrapText="1"/>
      <protection hidden="1"/>
    </xf>
    <xf numFmtId="0" fontId="95" fillId="0" borderId="30" xfId="0" applyFont="1" applyFill="1" applyBorder="1" applyAlignment="1" applyProtection="1">
      <alignment vertical="center" wrapText="1"/>
      <protection hidden="1"/>
    </xf>
    <xf numFmtId="0" fontId="95" fillId="0" borderId="11" xfId="64" applyFont="1" applyFill="1" applyBorder="1" applyAlignment="1" applyProtection="1">
      <alignment vertical="center" wrapText="1"/>
      <protection hidden="1"/>
    </xf>
    <xf numFmtId="9" fontId="95" fillId="0" borderId="11" xfId="64" applyNumberFormat="1" applyFont="1" applyFill="1" applyBorder="1" applyAlignment="1" applyProtection="1">
      <alignment vertical="center" wrapText="1"/>
      <protection hidden="1"/>
    </xf>
    <xf numFmtId="0" fontId="95" fillId="0" borderId="31" xfId="0" applyFont="1" applyFill="1" applyBorder="1" applyAlignment="1" applyProtection="1">
      <alignment vertical="center" wrapText="1"/>
      <protection hidden="1"/>
    </xf>
    <xf numFmtId="0" fontId="5" fillId="0" borderId="27" xfId="0" applyFont="1" applyFill="1" applyBorder="1" applyAlignment="1" applyProtection="1">
      <alignment horizontal="center" vertical="center" wrapText="1"/>
      <protection hidden="1"/>
    </xf>
    <xf numFmtId="0" fontId="95" fillId="0" borderId="14" xfId="0" applyFont="1" applyFill="1" applyBorder="1" applyAlignment="1" applyProtection="1">
      <alignment vertical="center" wrapText="1"/>
      <protection hidden="1"/>
    </xf>
    <xf numFmtId="9" fontId="95" fillId="0" borderId="14" xfId="0" applyNumberFormat="1" applyFont="1" applyFill="1" applyBorder="1" applyAlignment="1" applyProtection="1">
      <alignment vertical="center" wrapText="1"/>
      <protection hidden="1"/>
    </xf>
    <xf numFmtId="0" fontId="95" fillId="0" borderId="14" xfId="64" applyFont="1" applyFill="1" applyBorder="1" applyAlignment="1" applyProtection="1">
      <alignment vertical="center" wrapText="1"/>
      <protection hidden="1"/>
    </xf>
    <xf numFmtId="9" fontId="95" fillId="0" borderId="26" xfId="0" applyNumberFormat="1" applyFont="1" applyFill="1" applyBorder="1" applyAlignment="1" applyProtection="1">
      <alignment vertical="center" wrapText="1"/>
      <protection hidden="1"/>
    </xf>
    <xf numFmtId="0" fontId="95" fillId="0" borderId="26" xfId="64" applyFont="1" applyFill="1" applyBorder="1" applyAlignment="1" applyProtection="1">
      <alignment vertical="center" wrapText="1"/>
      <protection hidden="1"/>
    </xf>
    <xf numFmtId="0" fontId="95" fillId="0" borderId="10" xfId="0" applyFont="1" applyFill="1" applyBorder="1" applyAlignment="1" applyProtection="1">
      <alignment horizontal="center" vertical="center"/>
      <protection hidden="1"/>
    </xf>
    <xf numFmtId="10" fontId="95" fillId="0" borderId="13" xfId="0" applyNumberFormat="1" applyFont="1" applyFill="1" applyBorder="1" applyAlignment="1" applyProtection="1">
      <alignment horizontal="center" vertical="center" wrapText="1"/>
      <protection hidden="1"/>
    </xf>
    <xf numFmtId="9" fontId="95" fillId="0" borderId="13" xfId="0" applyNumberFormat="1" applyFont="1" applyFill="1" applyBorder="1" applyAlignment="1" applyProtection="1">
      <alignment horizontal="center" vertical="center" wrapText="1"/>
      <protection hidden="1"/>
    </xf>
    <xf numFmtId="0" fontId="56" fillId="0" borderId="13" xfId="0" applyFont="1" applyFill="1" applyBorder="1" applyAlignment="1" applyProtection="1">
      <alignment/>
      <protection hidden="1"/>
    </xf>
    <xf numFmtId="0" fontId="95" fillId="0" borderId="10" xfId="0" applyFont="1" applyFill="1" applyBorder="1" applyAlignment="1" applyProtection="1">
      <alignment vertical="center" wrapText="1"/>
      <protection hidden="1"/>
    </xf>
    <xf numFmtId="9" fontId="5" fillId="0" borderId="10" xfId="87" applyFont="1" applyFill="1" applyBorder="1" applyAlignment="1" applyProtection="1">
      <alignment horizontal="center" vertical="center"/>
      <protection hidden="1"/>
    </xf>
    <xf numFmtId="9" fontId="95" fillId="0" borderId="28" xfId="0" applyNumberFormat="1" applyFont="1" applyFill="1" applyBorder="1" applyAlignment="1" applyProtection="1">
      <alignment horizontal="center" vertical="center"/>
      <protection hidden="1"/>
    </xf>
    <xf numFmtId="9" fontId="5" fillId="0" borderId="11" xfId="87" applyFont="1" applyFill="1" applyBorder="1" applyAlignment="1" applyProtection="1">
      <alignment horizontal="center" vertical="center"/>
      <protection hidden="1"/>
    </xf>
    <xf numFmtId="0" fontId="6" fillId="0" borderId="28" xfId="0" applyFont="1" applyFill="1" applyBorder="1" applyAlignment="1" applyProtection="1">
      <alignment horizontal="center" vertical="center"/>
      <protection hidden="1"/>
    </xf>
    <xf numFmtId="9" fontId="95" fillId="0" borderId="11" xfId="87" applyFont="1" applyFill="1" applyBorder="1" applyAlignment="1" applyProtection="1">
      <alignment horizontal="center" vertical="center"/>
      <protection hidden="1"/>
    </xf>
    <xf numFmtId="0" fontId="95" fillId="0" borderId="28" xfId="0" applyFont="1" applyFill="1" applyBorder="1" applyAlignment="1" applyProtection="1">
      <alignment vertical="center" wrapText="1"/>
      <protection hidden="1"/>
    </xf>
    <xf numFmtId="0" fontId="95" fillId="0" borderId="28" xfId="0" applyFont="1" applyFill="1" applyBorder="1" applyAlignment="1" applyProtection="1">
      <alignment horizontal="center" vertical="center" wrapText="1"/>
      <protection hidden="1"/>
    </xf>
    <xf numFmtId="0" fontId="95" fillId="0" borderId="28" xfId="0" applyFont="1" applyFill="1" applyBorder="1" applyAlignment="1" applyProtection="1">
      <alignment horizontal="center" vertical="center"/>
      <protection hidden="1"/>
    </xf>
    <xf numFmtId="0" fontId="95" fillId="0" borderId="11" xfId="0" applyFont="1" applyFill="1" applyBorder="1" applyAlignment="1" applyProtection="1">
      <alignment horizontal="center" vertical="center"/>
      <protection hidden="1"/>
    </xf>
    <xf numFmtId="10" fontId="100" fillId="41" borderId="13" xfId="0" applyNumberFormat="1" applyFont="1" applyFill="1" applyBorder="1" applyAlignment="1" applyProtection="1">
      <alignment horizontal="center" vertical="center" wrapText="1"/>
      <protection hidden="1"/>
    </xf>
    <xf numFmtId="10" fontId="100" fillId="41" borderId="0" xfId="0" applyNumberFormat="1" applyFont="1" applyFill="1" applyBorder="1" applyAlignment="1" applyProtection="1">
      <alignment horizontal="center" vertical="center" wrapText="1"/>
      <protection hidden="1"/>
    </xf>
    <xf numFmtId="10" fontId="101" fillId="46" borderId="26" xfId="0" applyNumberFormat="1" applyFont="1" applyFill="1" applyBorder="1" applyAlignment="1" applyProtection="1">
      <alignment horizontal="center" wrapText="1"/>
      <protection hidden="1"/>
    </xf>
    <xf numFmtId="0" fontId="86" fillId="42" borderId="13" xfId="87" applyNumberFormat="1" applyFont="1" applyFill="1" applyBorder="1" applyAlignment="1" applyProtection="1">
      <alignment horizontal="center" wrapText="1"/>
      <protection hidden="1"/>
    </xf>
    <xf numFmtId="0" fontId="5" fillId="0" borderId="0" xfId="0" applyFont="1" applyAlignment="1" applyProtection="1">
      <alignment horizontal="center" vertical="center"/>
      <protection hidden="1"/>
    </xf>
    <xf numFmtId="10" fontId="103" fillId="43" borderId="10" xfId="102" applyNumberFormat="1" applyFont="1" applyFill="1" applyBorder="1" applyAlignment="1" applyProtection="1">
      <alignment horizontal="center" vertical="center" wrapText="1"/>
      <protection hidden="1"/>
    </xf>
    <xf numFmtId="10" fontId="103" fillId="43" borderId="0" xfId="102" applyNumberFormat="1" applyFont="1" applyFill="1" applyBorder="1" applyAlignment="1" applyProtection="1">
      <alignment horizontal="center" vertical="center" wrapText="1"/>
      <protection hidden="1"/>
    </xf>
    <xf numFmtId="0" fontId="95" fillId="0" borderId="0" xfId="0" applyFont="1" applyAlignment="1" applyProtection="1">
      <alignment vertical="center"/>
      <protection hidden="1"/>
    </xf>
    <xf numFmtId="9" fontId="103" fillId="43" borderId="10" xfId="102" applyFont="1" applyFill="1" applyBorder="1" applyAlignment="1" applyProtection="1">
      <alignment horizontal="center" vertical="center" wrapText="1"/>
      <protection hidden="1"/>
    </xf>
    <xf numFmtId="0" fontId="100" fillId="44" borderId="10" xfId="69" applyFont="1" applyFill="1" applyBorder="1" applyAlignment="1" applyProtection="1">
      <alignment horizontal="center" vertical="center"/>
      <protection hidden="1"/>
    </xf>
    <xf numFmtId="0" fontId="100" fillId="44" borderId="0" xfId="69" applyFont="1" applyFill="1" applyBorder="1" applyAlignment="1" applyProtection="1">
      <alignment horizontal="center" vertical="center"/>
      <protection hidden="1"/>
    </xf>
    <xf numFmtId="0" fontId="104" fillId="0" borderId="0" xfId="0" applyFont="1" applyAlignment="1" applyProtection="1">
      <alignment vertical="center"/>
      <protection hidden="1"/>
    </xf>
    <xf numFmtId="10" fontId="100" fillId="44" borderId="10" xfId="102" applyNumberFormat="1" applyFont="1" applyFill="1" applyBorder="1" applyAlignment="1" applyProtection="1">
      <alignment horizontal="center" vertical="center" wrapText="1"/>
      <protection hidden="1"/>
    </xf>
    <xf numFmtId="9" fontId="100" fillId="44" borderId="10" xfId="102" applyFont="1" applyFill="1" applyBorder="1" applyAlignment="1" applyProtection="1">
      <alignment horizontal="center" vertical="center" wrapText="1"/>
      <protection hidden="1"/>
    </xf>
    <xf numFmtId="0" fontId="73" fillId="0" borderId="14" xfId="46" applyFill="1" applyBorder="1" applyAlignment="1" applyProtection="1">
      <alignment vertical="center" wrapText="1"/>
      <protection hidden="1" locked="0"/>
    </xf>
    <xf numFmtId="9" fontId="87" fillId="39" borderId="14" xfId="87" applyFont="1" applyFill="1" applyBorder="1" applyAlignment="1" applyProtection="1">
      <alignment horizontal="center" vertical="center" wrapText="1"/>
      <protection hidden="1"/>
    </xf>
    <xf numFmtId="0" fontId="105" fillId="0" borderId="26" xfId="46" applyFont="1" applyFill="1" applyBorder="1" applyAlignment="1" applyProtection="1">
      <alignment vertical="center" wrapText="1"/>
      <protection hidden="1" locked="0"/>
    </xf>
    <xf numFmtId="9" fontId="95" fillId="39" borderId="13" xfId="87" applyFont="1" applyFill="1" applyBorder="1" applyAlignment="1" applyProtection="1">
      <alignment horizontal="center" vertical="center" wrapText="1"/>
      <protection hidden="1"/>
    </xf>
    <xf numFmtId="0" fontId="15" fillId="0" borderId="13" xfId="0" applyFont="1" applyBorder="1" applyAlignment="1" applyProtection="1">
      <alignment vertical="center" wrapText="1"/>
      <protection hidden="1" locked="0"/>
    </xf>
    <xf numFmtId="0" fontId="15" fillId="0" borderId="13" xfId="0" applyFont="1" applyBorder="1" applyAlignment="1" applyProtection="1">
      <alignment wrapText="1"/>
      <protection hidden="1" locked="0"/>
    </xf>
    <xf numFmtId="0" fontId="73" fillId="0" borderId="13" xfId="46" applyBorder="1" applyAlignment="1" applyProtection="1">
      <alignment wrapText="1"/>
      <protection hidden="1" locked="0"/>
    </xf>
    <xf numFmtId="0" fontId="15" fillId="0" borderId="13" xfId="0" applyFont="1" applyBorder="1" applyAlignment="1" applyProtection="1">
      <alignment wrapText="1"/>
      <protection hidden="1"/>
    </xf>
    <xf numFmtId="0" fontId="15" fillId="0" borderId="13" xfId="0" applyFont="1" applyFill="1" applyBorder="1" applyAlignment="1" applyProtection="1">
      <alignment wrapText="1"/>
      <protection hidden="1" locked="0"/>
    </xf>
    <xf numFmtId="0" fontId="5" fillId="0" borderId="13" xfId="0" applyFont="1" applyBorder="1" applyAlignment="1" applyProtection="1">
      <alignment vertical="center" wrapText="1"/>
      <protection hidden="1" locked="0"/>
    </xf>
    <xf numFmtId="0" fontId="96" fillId="0" borderId="0" xfId="46" applyFont="1" applyAlignment="1" applyProtection="1">
      <alignment wrapText="1"/>
      <protection/>
    </xf>
    <xf numFmtId="0" fontId="56" fillId="0" borderId="13" xfId="0" applyFont="1" applyBorder="1" applyAlignment="1" applyProtection="1">
      <alignment wrapText="1"/>
      <protection hidden="1"/>
    </xf>
    <xf numFmtId="0" fontId="56" fillId="0" borderId="0" xfId="0" applyFont="1" applyBorder="1" applyAlignment="1" applyProtection="1">
      <alignment wrapText="1"/>
      <protection hidden="1" locked="0"/>
    </xf>
    <xf numFmtId="0" fontId="96" fillId="0" borderId="0" xfId="46" applyFont="1" applyBorder="1" applyAlignment="1" applyProtection="1">
      <alignment wrapText="1"/>
      <protection hidden="1" locked="0"/>
    </xf>
    <xf numFmtId="0" fontId="56" fillId="0" borderId="13" xfId="0" applyFont="1" applyFill="1" applyBorder="1" applyAlignment="1" applyProtection="1">
      <alignment wrapText="1"/>
      <protection hidden="1" locked="0"/>
    </xf>
    <xf numFmtId="0" fontId="96" fillId="0" borderId="13" xfId="46" applyFont="1" applyBorder="1" applyAlignment="1" applyProtection="1">
      <alignment wrapText="1"/>
      <protection hidden="1"/>
    </xf>
    <xf numFmtId="0" fontId="96" fillId="0" borderId="13" xfId="46" applyFont="1" applyBorder="1" applyAlignment="1" applyProtection="1">
      <alignment wrapText="1"/>
      <protection hidden="1" locked="0"/>
    </xf>
    <xf numFmtId="0" fontId="96" fillId="0" borderId="0" xfId="46" applyFont="1" applyAlignment="1" applyProtection="1">
      <alignment wrapText="1"/>
      <protection hidden="1" locked="0"/>
    </xf>
    <xf numFmtId="0" fontId="15" fillId="0" borderId="0" xfId="0" applyFont="1" applyBorder="1" applyAlignment="1" applyProtection="1">
      <alignment/>
      <protection hidden="1" locked="0"/>
    </xf>
    <xf numFmtId="0" fontId="14" fillId="0" borderId="13" xfId="0" applyFont="1" applyBorder="1" applyAlignment="1" applyProtection="1">
      <alignment vertical="center"/>
      <protection hidden="1" locked="0"/>
    </xf>
    <xf numFmtId="0" fontId="56" fillId="0" borderId="0" xfId="0" applyFont="1" applyBorder="1" applyAlignment="1" applyProtection="1">
      <alignment/>
      <protection hidden="1" locked="0"/>
    </xf>
    <xf numFmtId="0" fontId="5" fillId="0" borderId="0" xfId="64" applyFont="1" applyFill="1" applyBorder="1" applyAlignment="1" applyProtection="1">
      <alignment horizontal="center" vertical="center" wrapText="1"/>
      <protection hidden="1"/>
    </xf>
    <xf numFmtId="0" fontId="73" fillId="0" borderId="13" xfId="46" applyBorder="1" applyAlignment="1" applyProtection="1">
      <alignment vertical="center"/>
      <protection hidden="1" locked="0"/>
    </xf>
    <xf numFmtId="0" fontId="73" fillId="0" borderId="13" xfId="46" applyBorder="1" applyAlignment="1" applyProtection="1">
      <alignment horizontal="center" vertical="center" wrapText="1"/>
      <protection hidden="1" locked="0"/>
    </xf>
    <xf numFmtId="0" fontId="73" fillId="0" borderId="13" xfId="46" applyBorder="1" applyAlignment="1" applyProtection="1">
      <alignment/>
      <protection hidden="1" locked="0"/>
    </xf>
    <xf numFmtId="0" fontId="73" fillId="0" borderId="13" xfId="46" applyFill="1" applyBorder="1" applyAlignment="1" applyProtection="1">
      <alignment vertical="center" wrapText="1"/>
      <protection hidden="1" locked="0"/>
    </xf>
    <xf numFmtId="0" fontId="73" fillId="0" borderId="13" xfId="46" applyBorder="1" applyAlignment="1" applyProtection="1">
      <alignment vertical="center" wrapText="1"/>
      <protection hidden="1" locked="0"/>
    </xf>
    <xf numFmtId="9" fontId="87" fillId="39" borderId="14" xfId="87" applyFont="1" applyFill="1" applyBorder="1" applyAlignment="1" applyProtection="1">
      <alignment horizontal="center" vertical="center" wrapText="1"/>
      <protection hidden="1"/>
    </xf>
    <xf numFmtId="0" fontId="95" fillId="39" borderId="13" xfId="0" applyFont="1" applyFill="1" applyBorder="1" applyAlignment="1" applyProtection="1">
      <alignment horizontal="center" vertical="center" wrapText="1"/>
      <protection hidden="1"/>
    </xf>
    <xf numFmtId="0" fontId="10" fillId="10" borderId="13" xfId="0" applyFont="1" applyFill="1" applyBorder="1" applyAlignment="1" applyProtection="1">
      <alignment horizontal="center" vertical="center" wrapText="1"/>
      <protection hidden="1"/>
    </xf>
    <xf numFmtId="9" fontId="95" fillId="39" borderId="13" xfId="87" applyFont="1" applyFill="1" applyBorder="1" applyAlignment="1" applyProtection="1">
      <alignment horizontal="center" vertical="center" wrapText="1"/>
      <protection hidden="1"/>
    </xf>
    <xf numFmtId="9" fontId="95" fillId="39" borderId="13" xfId="0" applyNumberFormat="1" applyFont="1" applyFill="1" applyBorder="1" applyAlignment="1" applyProtection="1">
      <alignment horizontal="center" vertical="center" wrapText="1"/>
      <protection hidden="1"/>
    </xf>
    <xf numFmtId="0" fontId="25" fillId="0" borderId="0" xfId="64" applyFont="1" applyFill="1" applyBorder="1" applyAlignment="1" applyProtection="1">
      <alignment horizontal="center" vertical="center" wrapText="1"/>
      <protection hidden="1"/>
    </xf>
    <xf numFmtId="0" fontId="95" fillId="10" borderId="13" xfId="0" applyFont="1" applyFill="1" applyBorder="1" applyAlignment="1" applyProtection="1">
      <alignment horizontal="center" vertical="center" wrapText="1"/>
      <protection hidden="1"/>
    </xf>
    <xf numFmtId="0" fontId="5" fillId="10" borderId="13" xfId="0" applyFont="1" applyFill="1" applyBorder="1" applyAlignment="1" applyProtection="1">
      <alignment horizontal="center" vertical="center" wrapText="1"/>
      <protection hidden="1"/>
    </xf>
    <xf numFmtId="0" fontId="5" fillId="10" borderId="25" xfId="0" applyFont="1" applyFill="1" applyBorder="1" applyAlignment="1" applyProtection="1">
      <alignment horizontal="center" vertical="center" wrapText="1"/>
      <protection hidden="1"/>
    </xf>
    <xf numFmtId="0" fontId="5" fillId="10" borderId="13" xfId="0" applyFont="1" applyFill="1" applyBorder="1" applyAlignment="1" applyProtection="1">
      <alignment horizontal="center" vertical="center"/>
      <protection hidden="1"/>
    </xf>
    <xf numFmtId="0" fontId="5" fillId="10" borderId="13" xfId="0" applyFont="1" applyFill="1" applyBorder="1" applyAlignment="1" applyProtection="1">
      <alignment vertical="center"/>
      <protection hidden="1"/>
    </xf>
    <xf numFmtId="0" fontId="5" fillId="10" borderId="15" xfId="0" applyFont="1" applyFill="1" applyBorder="1" applyAlignment="1" applyProtection="1">
      <alignment vertical="center"/>
      <protection hidden="1"/>
    </xf>
    <xf numFmtId="0" fontId="5" fillId="10" borderId="33" xfId="0" applyFont="1" applyFill="1" applyBorder="1" applyAlignment="1" applyProtection="1">
      <alignment vertical="center"/>
      <protection hidden="1"/>
    </xf>
    <xf numFmtId="0" fontId="5" fillId="10" borderId="25" xfId="0" applyFont="1" applyFill="1" applyBorder="1" applyAlignment="1" applyProtection="1">
      <alignment vertical="center"/>
      <protection hidden="1"/>
    </xf>
    <xf numFmtId="10" fontId="100" fillId="41" borderId="26" xfId="0" applyNumberFormat="1" applyFont="1" applyFill="1" applyBorder="1" applyAlignment="1" applyProtection="1">
      <alignment horizontal="center" wrapText="1"/>
      <protection hidden="1"/>
    </xf>
    <xf numFmtId="0" fontId="7" fillId="10" borderId="13" xfId="64" applyFont="1" applyFill="1" applyBorder="1" applyAlignment="1" applyProtection="1">
      <alignment vertical="center" wrapText="1"/>
      <protection hidden="1"/>
    </xf>
    <xf numFmtId="9" fontId="6" fillId="0" borderId="13" xfId="0" applyNumberFormat="1" applyFont="1" applyFill="1" applyBorder="1" applyAlignment="1" applyProtection="1">
      <alignment horizontal="center" vertical="center" wrapText="1"/>
      <protection hidden="1"/>
    </xf>
    <xf numFmtId="14" fontId="95" fillId="0" borderId="13" xfId="0" applyNumberFormat="1" applyFont="1" applyFill="1" applyBorder="1" applyAlignment="1" applyProtection="1">
      <alignment horizontal="center" vertical="center" wrapText="1"/>
      <protection hidden="1"/>
    </xf>
    <xf numFmtId="0" fontId="95" fillId="39" borderId="13" xfId="0" applyNumberFormat="1" applyFont="1" applyFill="1" applyBorder="1" applyAlignment="1" applyProtection="1">
      <alignment horizontal="center" vertical="center" wrapText="1"/>
      <protection hidden="1"/>
    </xf>
    <xf numFmtId="0" fontId="5" fillId="39" borderId="13" xfId="0" applyFont="1" applyFill="1" applyBorder="1" applyAlignment="1" applyProtection="1">
      <alignment horizontal="center" vertical="center" wrapText="1"/>
      <protection hidden="1"/>
    </xf>
    <xf numFmtId="0" fontId="6" fillId="25" borderId="10" xfId="60" applyFont="1" applyFill="1" applyBorder="1" applyAlignment="1">
      <alignment horizontal="center" vertical="center" wrapText="1"/>
      <protection/>
    </xf>
    <xf numFmtId="0" fontId="7" fillId="25" borderId="10" xfId="60" applyFont="1" applyFill="1" applyBorder="1" applyAlignment="1">
      <alignment horizontal="center" vertical="center" wrapText="1"/>
      <protection/>
    </xf>
    <xf numFmtId="9" fontId="10" fillId="0" borderId="10" xfId="60" applyNumberFormat="1" applyFont="1" applyFill="1" applyBorder="1" applyAlignment="1">
      <alignment horizontal="center" vertical="center" wrapText="1"/>
      <protection/>
    </xf>
    <xf numFmtId="0" fontId="5" fillId="25" borderId="10" xfId="60" applyFont="1" applyFill="1" applyBorder="1" applyAlignment="1">
      <alignment horizontal="justify" vertical="center" wrapText="1"/>
      <protection/>
    </xf>
    <xf numFmtId="188" fontId="10" fillId="0" borderId="10" xfId="60" applyNumberFormat="1" applyFont="1" applyFill="1" applyBorder="1" applyAlignment="1">
      <alignment horizontal="center" vertical="center" wrapText="1"/>
      <protection/>
    </xf>
    <xf numFmtId="0" fontId="5" fillId="25" borderId="10" xfId="60" applyFont="1" applyFill="1" applyBorder="1" applyAlignment="1">
      <alignment horizontal="center" vertical="center" wrapText="1"/>
      <protection/>
    </xf>
    <xf numFmtId="0" fontId="6" fillId="25" borderId="10" xfId="60" applyFont="1" applyFill="1" applyBorder="1" applyAlignment="1">
      <alignment horizontal="justify" vertical="center" wrapText="1"/>
      <protection/>
    </xf>
    <xf numFmtId="188" fontId="6" fillId="0" borderId="11" xfId="87" applyNumberFormat="1" applyFont="1" applyFill="1" applyBorder="1" applyAlignment="1">
      <alignment horizontal="center" vertical="center" wrapText="1"/>
    </xf>
    <xf numFmtId="188" fontId="6" fillId="0" borderId="12" xfId="87" applyNumberFormat="1" applyFont="1" applyFill="1" applyBorder="1" applyAlignment="1">
      <alignment horizontal="center" vertical="center" wrapText="1"/>
    </xf>
    <xf numFmtId="0" fontId="13" fillId="0" borderId="10" xfId="60" applyFont="1" applyBorder="1" applyAlignment="1">
      <alignment horizontal="center" vertical="center" textRotation="90" wrapText="1"/>
      <protection/>
    </xf>
    <xf numFmtId="0" fontId="6" fillId="25" borderId="10" xfId="0" applyFont="1" applyFill="1" applyBorder="1" applyAlignment="1">
      <alignment horizontal="left" vertical="center" wrapText="1"/>
    </xf>
    <xf numFmtId="0" fontId="6" fillId="25" borderId="10" xfId="0" applyNumberFormat="1" applyFont="1" applyFill="1" applyBorder="1" applyAlignment="1">
      <alignment horizontal="left" vertical="center" wrapText="1"/>
    </xf>
    <xf numFmtId="0" fontId="6" fillId="25" borderId="11" xfId="0" applyFont="1" applyFill="1" applyBorder="1" applyAlignment="1">
      <alignment horizontal="center" vertical="center" wrapText="1"/>
    </xf>
    <xf numFmtId="0" fontId="6" fillId="25" borderId="32" xfId="0" applyFont="1" applyFill="1" applyBorder="1" applyAlignment="1">
      <alignment horizontal="center" vertical="center" wrapText="1"/>
    </xf>
    <xf numFmtId="0" fontId="6" fillId="25" borderId="12" xfId="0" applyFont="1" applyFill="1" applyBorder="1" applyAlignment="1">
      <alignment horizontal="center" vertical="center" wrapText="1"/>
    </xf>
    <xf numFmtId="188" fontId="6" fillId="25" borderId="11" xfId="87" applyNumberFormat="1" applyFont="1" applyFill="1" applyBorder="1" applyAlignment="1">
      <alignment horizontal="center" vertical="center" wrapText="1"/>
    </xf>
    <xf numFmtId="188" fontId="6" fillId="25" borderId="12" xfId="87" applyNumberFormat="1" applyFont="1" applyFill="1" applyBorder="1" applyAlignment="1">
      <alignment horizontal="center" vertical="center" wrapText="1"/>
    </xf>
    <xf numFmtId="188" fontId="6" fillId="25" borderId="32" xfId="87" applyNumberFormat="1" applyFont="1" applyFill="1" applyBorder="1" applyAlignment="1">
      <alignment horizontal="center" vertical="center" wrapText="1"/>
    </xf>
    <xf numFmtId="188" fontId="6" fillId="25" borderId="11" xfId="0" applyNumberFormat="1" applyFont="1" applyFill="1" applyBorder="1" applyAlignment="1">
      <alignment horizontal="center" vertical="center" wrapText="1"/>
    </xf>
    <xf numFmtId="188" fontId="6" fillId="25" borderId="12" xfId="0" applyNumberFormat="1" applyFont="1" applyFill="1" applyBorder="1" applyAlignment="1">
      <alignment horizontal="center" vertical="center" wrapText="1"/>
    </xf>
    <xf numFmtId="0" fontId="95" fillId="25" borderId="10" xfId="0" applyFont="1" applyFill="1" applyBorder="1" applyAlignment="1">
      <alignment vertical="center" wrapText="1"/>
    </xf>
    <xf numFmtId="188" fontId="6" fillId="25" borderId="11" xfId="60" applyNumberFormat="1" applyFont="1" applyFill="1" applyBorder="1" applyAlignment="1">
      <alignment horizontal="center" vertical="center" wrapText="1"/>
      <protection/>
    </xf>
    <xf numFmtId="188" fontId="6" fillId="25" borderId="12" xfId="60" applyNumberFormat="1" applyFont="1" applyFill="1" applyBorder="1" applyAlignment="1">
      <alignment horizontal="center" vertical="center" wrapText="1"/>
      <protection/>
    </xf>
    <xf numFmtId="188" fontId="6" fillId="25" borderId="32" xfId="60" applyNumberFormat="1" applyFont="1" applyFill="1" applyBorder="1" applyAlignment="1">
      <alignment horizontal="center" vertical="center" wrapText="1"/>
      <protection/>
    </xf>
    <xf numFmtId="0" fontId="10" fillId="25" borderId="10" xfId="60" applyFont="1" applyFill="1" applyBorder="1" applyAlignment="1">
      <alignment horizontal="center" vertical="center" wrapText="1"/>
      <protection/>
    </xf>
    <xf numFmtId="9" fontId="7" fillId="0" borderId="11" xfId="60" applyNumberFormat="1" applyFont="1" applyFill="1" applyBorder="1" applyAlignment="1">
      <alignment horizontal="center" vertical="center" wrapText="1"/>
      <protection/>
    </xf>
    <xf numFmtId="9" fontId="7" fillId="0" borderId="32" xfId="60" applyNumberFormat="1" applyFont="1" applyFill="1" applyBorder="1" applyAlignment="1">
      <alignment horizontal="center" vertical="center" wrapText="1"/>
      <protection/>
    </xf>
    <xf numFmtId="9" fontId="7" fillId="0" borderId="12" xfId="60" applyNumberFormat="1" applyFont="1" applyFill="1" applyBorder="1" applyAlignment="1">
      <alignment horizontal="center" vertical="center" wrapText="1"/>
      <protection/>
    </xf>
    <xf numFmtId="0" fontId="6" fillId="25" borderId="11" xfId="60" applyFont="1" applyFill="1" applyBorder="1" applyAlignment="1">
      <alignment horizontal="center" vertical="center" wrapText="1"/>
      <protection/>
    </xf>
    <xf numFmtId="0" fontId="6" fillId="25" borderId="32" xfId="60" applyFont="1" applyFill="1" applyBorder="1" applyAlignment="1">
      <alignment horizontal="center" vertical="center" wrapText="1"/>
      <protection/>
    </xf>
    <xf numFmtId="0" fontId="6" fillId="25" borderId="12" xfId="60" applyFont="1" applyFill="1" applyBorder="1" applyAlignment="1">
      <alignment horizontal="center" vertical="center" wrapText="1"/>
      <protection/>
    </xf>
    <xf numFmtId="0" fontId="11" fillId="0" borderId="10" xfId="0" applyFont="1" applyBorder="1" applyAlignment="1">
      <alignment horizontal="center" vertical="center" wrapText="1"/>
    </xf>
    <xf numFmtId="0" fontId="10" fillId="0" borderId="10" xfId="60" applyFont="1" applyBorder="1" applyAlignment="1">
      <alignment horizontal="justify" vertical="center" wrapText="1"/>
      <protection/>
    </xf>
    <xf numFmtId="0" fontId="6" fillId="0" borderId="10" xfId="60" applyFont="1" applyBorder="1" applyAlignment="1">
      <alignment horizontal="center" vertical="center" wrapText="1"/>
      <protection/>
    </xf>
    <xf numFmtId="9" fontId="10" fillId="0" borderId="11" xfId="60" applyNumberFormat="1" applyFont="1" applyFill="1" applyBorder="1" applyAlignment="1">
      <alignment horizontal="center" vertical="center" wrapText="1"/>
      <protection/>
    </xf>
    <xf numFmtId="9" fontId="10" fillId="0" borderId="32" xfId="60" applyNumberFormat="1" applyFont="1" applyFill="1" applyBorder="1" applyAlignment="1">
      <alignment horizontal="center" vertical="center" wrapText="1"/>
      <protection/>
    </xf>
    <xf numFmtId="9" fontId="10" fillId="0" borderId="12" xfId="60" applyNumberFormat="1" applyFont="1" applyFill="1" applyBorder="1" applyAlignment="1">
      <alignment horizontal="center" vertical="center" wrapText="1"/>
      <protection/>
    </xf>
    <xf numFmtId="188" fontId="10" fillId="0" borderId="11" xfId="60" applyNumberFormat="1" applyFont="1" applyFill="1" applyBorder="1" applyAlignment="1">
      <alignment horizontal="center" vertical="center" wrapText="1"/>
      <protection/>
    </xf>
    <xf numFmtId="188" fontId="10" fillId="0" borderId="32" xfId="60" applyNumberFormat="1" applyFont="1" applyFill="1" applyBorder="1" applyAlignment="1">
      <alignment horizontal="center" vertical="center" wrapText="1"/>
      <protection/>
    </xf>
    <xf numFmtId="188" fontId="10" fillId="0" borderId="12" xfId="60" applyNumberFormat="1" applyFont="1" applyFill="1" applyBorder="1" applyAlignment="1">
      <alignment horizontal="center" vertical="center" wrapText="1"/>
      <protection/>
    </xf>
    <xf numFmtId="0" fontId="5" fillId="25" borderId="11" xfId="0" applyFont="1" applyFill="1" applyBorder="1" applyAlignment="1">
      <alignment horizontal="center" vertical="center" wrapText="1"/>
    </xf>
    <xf numFmtId="0" fontId="5" fillId="25" borderId="12" xfId="0" applyFont="1" applyFill="1" applyBorder="1" applyAlignment="1">
      <alignment horizontal="center" vertical="center" wrapText="1"/>
    </xf>
    <xf numFmtId="0" fontId="6" fillId="0" borderId="10" xfId="60" applyFont="1" applyFill="1" applyBorder="1" applyAlignment="1">
      <alignment horizontal="center" vertical="center" wrapText="1"/>
      <protection/>
    </xf>
    <xf numFmtId="0" fontId="96" fillId="0" borderId="14" xfId="46" applyFont="1" applyBorder="1" applyAlignment="1" applyProtection="1">
      <alignment horizontal="center" vertical="center" wrapText="1"/>
      <protection hidden="1" locked="0"/>
    </xf>
    <xf numFmtId="0" fontId="96" fillId="0" borderId="20" xfId="46" applyFont="1" applyBorder="1" applyAlignment="1" applyProtection="1">
      <alignment horizontal="center" vertical="center" wrapText="1"/>
      <protection hidden="1" locked="0"/>
    </xf>
    <xf numFmtId="0" fontId="96" fillId="0" borderId="26" xfId="46" applyFont="1" applyBorder="1" applyAlignment="1" applyProtection="1">
      <alignment horizontal="center" vertical="center" wrapText="1"/>
      <protection hidden="1" locked="0"/>
    </xf>
    <xf numFmtId="0" fontId="73" fillId="0" borderId="20" xfId="46" applyFill="1" applyBorder="1" applyAlignment="1" applyProtection="1">
      <alignment horizontal="center" vertical="center" wrapText="1"/>
      <protection hidden="1" locked="0"/>
    </xf>
    <xf numFmtId="0" fontId="15" fillId="0" borderId="14" xfId="0" applyFont="1" applyBorder="1" applyAlignment="1" applyProtection="1">
      <alignment horizontal="center" vertical="center"/>
      <protection hidden="1" locked="0"/>
    </xf>
    <xf numFmtId="0" fontId="15" fillId="0" borderId="20" xfId="0" applyFont="1" applyBorder="1" applyAlignment="1" applyProtection="1">
      <alignment horizontal="center" vertical="center"/>
      <protection hidden="1" locked="0"/>
    </xf>
    <xf numFmtId="0" fontId="15" fillId="0" borderId="26" xfId="0" applyFont="1" applyBorder="1" applyAlignment="1" applyProtection="1">
      <alignment horizontal="center" vertical="center"/>
      <protection hidden="1" locked="0"/>
    </xf>
    <xf numFmtId="0" fontId="8" fillId="10" borderId="14" xfId="64" applyFont="1" applyFill="1" applyBorder="1" applyAlignment="1" applyProtection="1">
      <alignment horizontal="center" vertical="center" wrapText="1"/>
      <protection hidden="1"/>
    </xf>
    <xf numFmtId="0" fontId="8" fillId="10" borderId="26" xfId="64" applyFont="1" applyFill="1" applyBorder="1" applyAlignment="1" applyProtection="1">
      <alignment horizontal="center" vertical="center" wrapText="1"/>
      <protection hidden="1"/>
    </xf>
    <xf numFmtId="0" fontId="8" fillId="10" borderId="15" xfId="64" applyFont="1" applyFill="1" applyBorder="1" applyAlignment="1" applyProtection="1">
      <alignment horizontal="center" vertical="center" wrapText="1"/>
      <protection hidden="1"/>
    </xf>
    <xf numFmtId="0" fontId="8" fillId="10" borderId="25" xfId="64" applyFont="1" applyFill="1" applyBorder="1" applyAlignment="1" applyProtection="1">
      <alignment horizontal="center" vertical="center" wrapText="1"/>
      <protection hidden="1"/>
    </xf>
    <xf numFmtId="0" fontId="15" fillId="0" borderId="14" xfId="0" applyFont="1" applyBorder="1" applyAlignment="1" applyProtection="1">
      <alignment horizontal="center" vertical="center"/>
      <protection hidden="1"/>
    </xf>
    <xf numFmtId="0" fontId="15" fillId="0" borderId="20" xfId="0" applyFont="1" applyBorder="1" applyAlignment="1" applyProtection="1">
      <alignment horizontal="center" vertical="center"/>
      <protection hidden="1"/>
    </xf>
    <xf numFmtId="0" fontId="15" fillId="0" borderId="26" xfId="0" applyFont="1" applyBorder="1" applyAlignment="1" applyProtection="1">
      <alignment horizontal="center" vertical="center"/>
      <protection hidden="1"/>
    </xf>
    <xf numFmtId="9" fontId="87" fillId="40" borderId="11" xfId="64" applyNumberFormat="1" applyFont="1" applyFill="1" applyBorder="1" applyAlignment="1" applyProtection="1">
      <alignment horizontal="center" vertical="center" wrapText="1"/>
      <protection hidden="1"/>
    </xf>
    <xf numFmtId="9" fontId="87" fillId="40" borderId="12" xfId="64" applyNumberFormat="1" applyFont="1" applyFill="1" applyBorder="1" applyAlignment="1" applyProtection="1">
      <alignment horizontal="center" vertical="center" wrapText="1"/>
      <protection hidden="1"/>
    </xf>
    <xf numFmtId="0" fontId="15" fillId="39" borderId="10" xfId="0" applyFont="1" applyFill="1" applyBorder="1" applyAlignment="1" applyProtection="1">
      <alignment horizontal="center" vertical="center" wrapText="1"/>
      <protection hidden="1"/>
    </xf>
    <xf numFmtId="0" fontId="15" fillId="0" borderId="11" xfId="0" applyFont="1" applyFill="1" applyBorder="1" applyAlignment="1" applyProtection="1">
      <alignment horizontal="center" vertical="center" wrapText="1"/>
      <protection hidden="1"/>
    </xf>
    <xf numFmtId="0" fontId="15" fillId="0" borderId="12" xfId="0" applyFont="1" applyFill="1" applyBorder="1" applyAlignment="1" applyProtection="1">
      <alignment horizontal="center" vertical="center" wrapText="1"/>
      <protection hidden="1"/>
    </xf>
    <xf numFmtId="9" fontId="87" fillId="7" borderId="14" xfId="87" applyFont="1" applyFill="1" applyBorder="1" applyAlignment="1" applyProtection="1">
      <alignment horizontal="center" vertical="center" wrapText="1"/>
      <protection hidden="1"/>
    </xf>
    <xf numFmtId="9" fontId="87" fillId="7" borderId="26" xfId="87" applyFont="1" applyFill="1" applyBorder="1" applyAlignment="1" applyProtection="1">
      <alignment horizontal="center" vertical="center" wrapText="1"/>
      <protection hidden="1"/>
    </xf>
    <xf numFmtId="188" fontId="87" fillId="0" borderId="14" xfId="87" applyNumberFormat="1" applyFont="1" applyFill="1" applyBorder="1" applyAlignment="1" applyProtection="1">
      <alignment horizontal="center" vertical="center" wrapText="1"/>
      <protection hidden="1"/>
    </xf>
    <xf numFmtId="188" fontId="87" fillId="0" borderId="26" xfId="87" applyNumberFormat="1" applyFont="1" applyFill="1" applyBorder="1" applyAlignment="1" applyProtection="1">
      <alignment horizontal="center" vertical="center" wrapText="1"/>
      <protection hidden="1"/>
    </xf>
    <xf numFmtId="9" fontId="87" fillId="10" borderId="14" xfId="87" applyFont="1" applyFill="1" applyBorder="1" applyAlignment="1" applyProtection="1">
      <alignment horizontal="center" vertical="center" wrapText="1"/>
      <protection hidden="1"/>
    </xf>
    <xf numFmtId="9" fontId="87" fillId="10" borderId="26" xfId="87" applyFont="1" applyFill="1" applyBorder="1" applyAlignment="1" applyProtection="1">
      <alignment horizontal="center" vertical="center" wrapText="1"/>
      <protection hidden="1"/>
    </xf>
    <xf numFmtId="188" fontId="87" fillId="0" borderId="14" xfId="87" applyNumberFormat="1" applyFont="1" applyFill="1" applyBorder="1" applyAlignment="1" applyProtection="1">
      <alignment horizontal="center" vertical="center" wrapText="1"/>
      <protection hidden="1" locked="0"/>
    </xf>
    <xf numFmtId="188" fontId="87" fillId="0" borderId="26" xfId="87" applyNumberFormat="1" applyFont="1" applyFill="1" applyBorder="1" applyAlignment="1" applyProtection="1">
      <alignment horizontal="center" vertical="center" wrapText="1"/>
      <protection hidden="1" locked="0"/>
    </xf>
    <xf numFmtId="9" fontId="15" fillId="7" borderId="14" xfId="87" applyFont="1" applyFill="1" applyBorder="1" applyAlignment="1" applyProtection="1">
      <alignment horizontal="center" vertical="center"/>
      <protection hidden="1"/>
    </xf>
    <xf numFmtId="9" fontId="15" fillId="7" borderId="26" xfId="87" applyFont="1" applyFill="1" applyBorder="1" applyAlignment="1" applyProtection="1">
      <alignment horizontal="center" vertical="center"/>
      <protection hidden="1"/>
    </xf>
    <xf numFmtId="0" fontId="9" fillId="0" borderId="14" xfId="0" applyFont="1" applyFill="1" applyBorder="1" applyAlignment="1" applyProtection="1">
      <alignment horizontal="center" vertical="center" wrapText="1"/>
      <protection hidden="1"/>
    </xf>
    <xf numFmtId="0" fontId="9" fillId="0" borderId="20" xfId="0" applyFont="1" applyFill="1" applyBorder="1" applyAlignment="1" applyProtection="1">
      <alignment horizontal="center" vertical="center" wrapText="1"/>
      <protection hidden="1"/>
    </xf>
    <xf numFmtId="0" fontId="9" fillId="0" borderId="26" xfId="0" applyFont="1" applyFill="1" applyBorder="1" applyAlignment="1" applyProtection="1">
      <alignment horizontal="center" vertical="center" wrapText="1"/>
      <protection hidden="1"/>
    </xf>
    <xf numFmtId="0" fontId="9" fillId="0" borderId="17" xfId="0" applyFont="1" applyFill="1" applyBorder="1" applyAlignment="1" applyProtection="1">
      <alignment horizontal="center" vertical="center" wrapText="1"/>
      <protection hidden="1"/>
    </xf>
    <xf numFmtId="0" fontId="9" fillId="0" borderId="16" xfId="0" applyFont="1" applyFill="1" applyBorder="1" applyAlignment="1" applyProtection="1">
      <alignment horizontal="center" vertical="center" wrapText="1"/>
      <protection hidden="1"/>
    </xf>
    <xf numFmtId="0" fontId="9" fillId="0" borderId="22" xfId="0" applyFont="1" applyFill="1" applyBorder="1" applyAlignment="1" applyProtection="1">
      <alignment horizontal="center" vertical="center" wrapText="1"/>
      <protection hidden="1"/>
    </xf>
    <xf numFmtId="0" fontId="15" fillId="40" borderId="11" xfId="0" applyFont="1" applyFill="1" applyBorder="1" applyAlignment="1" applyProtection="1">
      <alignment horizontal="center" vertical="center" wrapText="1"/>
      <protection hidden="1"/>
    </xf>
    <xf numFmtId="0" fontId="15" fillId="40" borderId="32" xfId="0" applyFont="1" applyFill="1" applyBorder="1" applyAlignment="1" applyProtection="1">
      <alignment horizontal="center" vertical="center" wrapText="1"/>
      <protection hidden="1"/>
    </xf>
    <xf numFmtId="0" fontId="15" fillId="40" borderId="12" xfId="0" applyFont="1" applyFill="1" applyBorder="1" applyAlignment="1" applyProtection="1">
      <alignment horizontal="center" vertical="center" wrapText="1"/>
      <protection hidden="1"/>
    </xf>
    <xf numFmtId="2" fontId="8" fillId="10" borderId="15" xfId="64" applyNumberFormat="1" applyFont="1" applyFill="1" applyBorder="1" applyAlignment="1" applyProtection="1">
      <alignment horizontal="center" vertical="center" wrapText="1"/>
      <protection hidden="1"/>
    </xf>
    <xf numFmtId="2" fontId="8" fillId="10" borderId="33" xfId="64" applyNumberFormat="1" applyFont="1" applyFill="1" applyBorder="1" applyAlignment="1" applyProtection="1">
      <alignment horizontal="center" vertical="center" wrapText="1"/>
      <protection hidden="1"/>
    </xf>
    <xf numFmtId="9" fontId="87" fillId="0" borderId="14" xfId="87" applyFont="1" applyFill="1" applyBorder="1" applyAlignment="1" applyProtection="1">
      <alignment horizontal="center" vertical="center" wrapText="1"/>
      <protection hidden="1"/>
    </xf>
    <xf numFmtId="9" fontId="87" fillId="0" borderId="26" xfId="87" applyFont="1" applyFill="1" applyBorder="1" applyAlignment="1" applyProtection="1">
      <alignment horizontal="center" vertical="center" wrapText="1"/>
      <protection hidden="1"/>
    </xf>
    <xf numFmtId="0" fontId="89" fillId="38" borderId="29" xfId="64" applyFont="1" applyFill="1" applyBorder="1" applyAlignment="1" applyProtection="1">
      <alignment horizontal="center" vertical="center"/>
      <protection hidden="1"/>
    </xf>
    <xf numFmtId="0" fontId="89" fillId="38" borderId="0" xfId="64" applyFont="1" applyFill="1" applyBorder="1" applyAlignment="1" applyProtection="1">
      <alignment horizontal="center" vertical="center"/>
      <protection hidden="1"/>
    </xf>
    <xf numFmtId="0" fontId="87" fillId="39" borderId="10" xfId="64" applyFont="1" applyFill="1" applyBorder="1" applyAlignment="1" applyProtection="1">
      <alignment horizontal="center" vertical="center" wrapText="1"/>
      <protection hidden="1"/>
    </xf>
    <xf numFmtId="0" fontId="87" fillId="39" borderId="11" xfId="64" applyFont="1" applyFill="1" applyBorder="1" applyAlignment="1" applyProtection="1">
      <alignment horizontal="center" vertical="center" wrapText="1"/>
      <protection hidden="1"/>
    </xf>
    <xf numFmtId="9" fontId="87" fillId="0" borderId="14" xfId="87" applyFont="1" applyFill="1" applyBorder="1" applyAlignment="1" applyProtection="1">
      <alignment horizontal="center" vertical="center" wrapText="1"/>
      <protection hidden="1" locked="0"/>
    </xf>
    <xf numFmtId="9" fontId="87" fillId="0" borderId="26" xfId="87" applyFont="1" applyFill="1" applyBorder="1" applyAlignment="1" applyProtection="1">
      <alignment horizontal="center" vertical="center" wrapText="1"/>
      <protection hidden="1" locked="0"/>
    </xf>
    <xf numFmtId="0" fontId="89" fillId="41" borderId="15" xfId="0" applyFont="1" applyFill="1" applyBorder="1" applyAlignment="1" applyProtection="1">
      <alignment horizontal="center" vertical="center" wrapText="1"/>
      <protection hidden="1"/>
    </xf>
    <xf numFmtId="0" fontId="89" fillId="41" borderId="33" xfId="0" applyFont="1" applyFill="1" applyBorder="1" applyAlignment="1" applyProtection="1">
      <alignment horizontal="center" vertical="center" wrapText="1"/>
      <protection hidden="1"/>
    </xf>
    <xf numFmtId="0" fontId="89" fillId="42" borderId="15" xfId="0" applyFont="1" applyFill="1" applyBorder="1" applyAlignment="1" applyProtection="1">
      <alignment horizontal="center" vertical="center" wrapText="1"/>
      <protection hidden="1"/>
    </xf>
    <xf numFmtId="0" fontId="89" fillId="42" borderId="33" xfId="0" applyFont="1" applyFill="1" applyBorder="1" applyAlignment="1" applyProtection="1">
      <alignment horizontal="center" vertical="center" wrapText="1"/>
      <protection hidden="1"/>
    </xf>
    <xf numFmtId="0" fontId="19" fillId="10" borderId="13" xfId="0" applyFont="1" applyFill="1" applyBorder="1" applyAlignment="1" applyProtection="1">
      <alignment horizontal="center" vertical="center"/>
      <protection hidden="1"/>
    </xf>
    <xf numFmtId="0" fontId="19" fillId="10" borderId="13" xfId="0" applyFont="1" applyFill="1" applyBorder="1" applyAlignment="1" applyProtection="1">
      <alignment horizontal="center" vertical="center" wrapText="1"/>
      <protection hidden="1"/>
    </xf>
    <xf numFmtId="0" fontId="15" fillId="39" borderId="13" xfId="0" applyFont="1" applyFill="1" applyBorder="1" applyAlignment="1" applyProtection="1">
      <alignment horizontal="center" vertical="center" wrapText="1"/>
      <protection hidden="1"/>
    </xf>
    <xf numFmtId="0" fontId="8" fillId="10" borderId="34" xfId="64" applyFont="1" applyFill="1" applyBorder="1" applyAlignment="1" applyProtection="1">
      <alignment horizontal="center" vertical="center" wrapText="1"/>
      <protection hidden="1"/>
    </xf>
    <xf numFmtId="0" fontId="8" fillId="10" borderId="0" xfId="64" applyFont="1" applyFill="1" applyBorder="1" applyAlignment="1" applyProtection="1">
      <alignment horizontal="center" vertical="center" wrapText="1"/>
      <protection hidden="1"/>
    </xf>
    <xf numFmtId="2" fontId="8" fillId="10" borderId="25" xfId="64" applyNumberFormat="1" applyFont="1" applyFill="1" applyBorder="1" applyAlignment="1" applyProtection="1">
      <alignment horizontal="center" vertical="center" wrapText="1"/>
      <protection hidden="1"/>
    </xf>
    <xf numFmtId="0" fontId="89" fillId="38" borderId="35" xfId="64" applyFont="1" applyFill="1" applyBorder="1" applyAlignment="1" applyProtection="1">
      <alignment horizontal="center" vertical="center" wrapText="1"/>
      <protection hidden="1"/>
    </xf>
    <xf numFmtId="0" fontId="89" fillId="38" borderId="36" xfId="64" applyFont="1" applyFill="1" applyBorder="1" applyAlignment="1" applyProtection="1">
      <alignment horizontal="center" vertical="center" wrapText="1"/>
      <protection hidden="1"/>
    </xf>
    <xf numFmtId="1" fontId="87" fillId="39" borderId="14" xfId="64" applyNumberFormat="1" applyFont="1" applyFill="1" applyBorder="1" applyAlignment="1" applyProtection="1">
      <alignment horizontal="center" vertical="center" wrapText="1"/>
      <protection hidden="1"/>
    </xf>
    <xf numFmtId="1" fontId="87" fillId="39" borderId="20" xfId="64" applyNumberFormat="1" applyFont="1" applyFill="1" applyBorder="1" applyAlignment="1" applyProtection="1">
      <alignment horizontal="center" vertical="center" wrapText="1"/>
      <protection hidden="1"/>
    </xf>
    <xf numFmtId="1" fontId="87" fillId="39" borderId="26" xfId="64" applyNumberFormat="1" applyFont="1" applyFill="1" applyBorder="1" applyAlignment="1" applyProtection="1">
      <alignment horizontal="center" vertical="center" wrapText="1"/>
      <protection hidden="1"/>
    </xf>
    <xf numFmtId="0" fontId="8" fillId="10" borderId="37" xfId="64" applyFont="1" applyFill="1" applyBorder="1" applyAlignment="1" applyProtection="1">
      <alignment horizontal="center" vertical="center" wrapText="1"/>
      <protection hidden="1"/>
    </xf>
    <xf numFmtId="0" fontId="8" fillId="10" borderId="38" xfId="64" applyFont="1" applyFill="1" applyBorder="1" applyAlignment="1" applyProtection="1">
      <alignment horizontal="center" vertical="center" wrapText="1"/>
      <protection hidden="1"/>
    </xf>
    <xf numFmtId="0" fontId="8" fillId="10" borderId="35" xfId="0" applyFont="1" applyFill="1" applyBorder="1" applyAlignment="1" applyProtection="1">
      <alignment horizontal="center"/>
      <protection hidden="1"/>
    </xf>
    <xf numFmtId="0" fontId="8" fillId="10" borderId="36" xfId="0" applyFont="1" applyFill="1" applyBorder="1" applyAlignment="1" applyProtection="1">
      <alignment horizontal="center"/>
      <protection hidden="1"/>
    </xf>
    <xf numFmtId="0" fontId="19" fillId="10" borderId="14" xfId="0" applyFont="1" applyFill="1" applyBorder="1" applyAlignment="1" applyProtection="1">
      <alignment horizontal="center" vertical="center" wrapText="1"/>
      <protection hidden="1"/>
    </xf>
    <xf numFmtId="0" fontId="19" fillId="10" borderId="26" xfId="0" applyFont="1" applyFill="1" applyBorder="1" applyAlignment="1" applyProtection="1">
      <alignment horizontal="center" vertical="center" wrapText="1"/>
      <protection hidden="1"/>
    </xf>
    <xf numFmtId="0" fontId="8" fillId="10" borderId="22" xfId="0" applyFont="1" applyFill="1" applyBorder="1" applyAlignment="1" applyProtection="1">
      <alignment horizontal="center"/>
      <protection hidden="1"/>
    </xf>
    <xf numFmtId="0" fontId="8" fillId="10" borderId="23" xfId="0" applyFont="1" applyFill="1" applyBorder="1" applyAlignment="1" applyProtection="1">
      <alignment horizontal="center"/>
      <protection hidden="1"/>
    </xf>
    <xf numFmtId="0" fontId="19" fillId="10" borderId="15" xfId="0" applyFont="1" applyFill="1" applyBorder="1" applyAlignment="1" applyProtection="1">
      <alignment horizontal="center" vertical="center" wrapText="1"/>
      <protection hidden="1"/>
    </xf>
    <xf numFmtId="0" fontId="19" fillId="10" borderId="33" xfId="0" applyFont="1" applyFill="1" applyBorder="1" applyAlignment="1" applyProtection="1">
      <alignment horizontal="center" vertical="center" wrapText="1"/>
      <protection hidden="1"/>
    </xf>
    <xf numFmtId="0" fontId="19" fillId="10" borderId="25" xfId="0" applyFont="1" applyFill="1" applyBorder="1" applyAlignment="1" applyProtection="1">
      <alignment horizontal="center" vertical="center" wrapText="1"/>
      <protection hidden="1"/>
    </xf>
    <xf numFmtId="2" fontId="87" fillId="39" borderId="14" xfId="64" applyNumberFormat="1" applyFont="1" applyFill="1" applyBorder="1" applyAlignment="1" applyProtection="1">
      <alignment horizontal="center" vertical="center" wrapText="1"/>
      <protection hidden="1"/>
    </xf>
    <xf numFmtId="2" fontId="87" fillId="39" borderId="20" xfId="64" applyNumberFormat="1" applyFont="1" applyFill="1" applyBorder="1" applyAlignment="1" applyProtection="1">
      <alignment horizontal="center" vertical="center" wrapText="1"/>
      <protection hidden="1"/>
    </xf>
    <xf numFmtId="2" fontId="87" fillId="39" borderId="26" xfId="64" applyNumberFormat="1" applyFont="1" applyFill="1" applyBorder="1" applyAlignment="1" applyProtection="1">
      <alignment horizontal="center" vertical="center" wrapText="1"/>
      <protection hidden="1"/>
    </xf>
    <xf numFmtId="9" fontId="87" fillId="10" borderId="20" xfId="87" applyFont="1" applyFill="1" applyBorder="1" applyAlignment="1" applyProtection="1">
      <alignment horizontal="center" vertical="center" wrapText="1"/>
      <protection hidden="1"/>
    </xf>
    <xf numFmtId="2" fontId="87" fillId="39" borderId="14" xfId="64" applyNumberFormat="1" applyFont="1" applyFill="1" applyBorder="1" applyAlignment="1" applyProtection="1">
      <alignment horizontal="center" vertical="center" wrapText="1"/>
      <protection hidden="1" locked="0"/>
    </xf>
    <xf numFmtId="2" fontId="87" fillId="39" borderId="20" xfId="64" applyNumberFormat="1" applyFont="1" applyFill="1" applyBorder="1" applyAlignment="1" applyProtection="1">
      <alignment horizontal="center" vertical="center" wrapText="1"/>
      <protection hidden="1" locked="0"/>
    </xf>
    <xf numFmtId="2" fontId="87" fillId="39" borderId="26" xfId="64" applyNumberFormat="1" applyFont="1" applyFill="1" applyBorder="1" applyAlignment="1" applyProtection="1">
      <alignment horizontal="center" vertical="center" wrapText="1"/>
      <protection hidden="1" locked="0"/>
    </xf>
    <xf numFmtId="0" fontId="8" fillId="10" borderId="22" xfId="0" applyFont="1" applyFill="1" applyBorder="1" applyAlignment="1" applyProtection="1">
      <alignment horizontal="center" vertical="center"/>
      <protection hidden="1"/>
    </xf>
    <xf numFmtId="0" fontId="8" fillId="10" borderId="23" xfId="0" applyFont="1" applyFill="1" applyBorder="1" applyAlignment="1" applyProtection="1">
      <alignment horizontal="center" vertical="center"/>
      <protection hidden="1"/>
    </xf>
    <xf numFmtId="0" fontId="87" fillId="39" borderId="32" xfId="64" applyFont="1" applyFill="1" applyBorder="1" applyAlignment="1" applyProtection="1">
      <alignment horizontal="center" vertical="center" wrapText="1"/>
      <protection hidden="1"/>
    </xf>
    <xf numFmtId="0" fontId="87" fillId="39" borderId="12" xfId="64" applyFont="1" applyFill="1" applyBorder="1" applyAlignment="1" applyProtection="1">
      <alignment horizontal="center" vertical="center" wrapText="1"/>
      <protection hidden="1"/>
    </xf>
    <xf numFmtId="0" fontId="87" fillId="0" borderId="11" xfId="0" applyFont="1" applyFill="1" applyBorder="1" applyAlignment="1" applyProtection="1">
      <alignment horizontal="center" vertical="center" wrapText="1"/>
      <protection hidden="1"/>
    </xf>
    <xf numFmtId="0" fontId="87" fillId="0" borderId="32" xfId="0" applyFont="1" applyFill="1" applyBorder="1" applyAlignment="1" applyProtection="1">
      <alignment horizontal="center" vertical="center" wrapText="1"/>
      <protection hidden="1"/>
    </xf>
    <xf numFmtId="0" fontId="87" fillId="0" borderId="12" xfId="0" applyFont="1" applyFill="1" applyBorder="1" applyAlignment="1" applyProtection="1">
      <alignment horizontal="center" vertical="center" wrapText="1"/>
      <protection hidden="1"/>
    </xf>
    <xf numFmtId="9" fontId="87" fillId="39" borderId="14" xfId="87" applyFont="1" applyFill="1" applyBorder="1" applyAlignment="1" applyProtection="1">
      <alignment horizontal="center" vertical="center" wrapText="1"/>
      <protection hidden="1"/>
    </xf>
    <xf numFmtId="9" fontId="87" fillId="39" borderId="26" xfId="87" applyFont="1" applyFill="1" applyBorder="1" applyAlignment="1" applyProtection="1">
      <alignment horizontal="center" vertical="center" wrapText="1"/>
      <protection hidden="1"/>
    </xf>
    <xf numFmtId="9" fontId="87" fillId="39" borderId="14" xfId="87" applyFont="1" applyFill="1" applyBorder="1" applyAlignment="1" applyProtection="1">
      <alignment horizontal="center" vertical="center"/>
      <protection hidden="1"/>
    </xf>
    <xf numFmtId="0" fontId="87" fillId="0" borderId="26" xfId="0" applyFont="1" applyBorder="1" applyAlignment="1" applyProtection="1">
      <alignment horizontal="center" vertical="center"/>
      <protection hidden="1"/>
    </xf>
    <xf numFmtId="0" fontId="87" fillId="39" borderId="14" xfId="0" applyFont="1" applyFill="1" applyBorder="1" applyAlignment="1" applyProtection="1">
      <alignment horizontal="center" vertical="center" wrapText="1"/>
      <protection hidden="1"/>
    </xf>
    <xf numFmtId="0" fontId="87" fillId="39" borderId="26" xfId="0" applyFont="1" applyFill="1" applyBorder="1" applyAlignment="1" applyProtection="1">
      <alignment horizontal="center" vertical="center" wrapText="1"/>
      <protection hidden="1"/>
    </xf>
    <xf numFmtId="9" fontId="87" fillId="39" borderId="14" xfId="0" applyNumberFormat="1" applyFont="1" applyFill="1" applyBorder="1" applyAlignment="1" applyProtection="1">
      <alignment horizontal="center" vertical="center" wrapText="1"/>
      <protection hidden="1"/>
    </xf>
    <xf numFmtId="9" fontId="87" fillId="39" borderId="26" xfId="0" applyNumberFormat="1" applyFont="1" applyFill="1" applyBorder="1" applyAlignment="1" applyProtection="1">
      <alignment horizontal="center" vertical="center" wrapText="1"/>
      <protection hidden="1"/>
    </xf>
    <xf numFmtId="1" fontId="87" fillId="39" borderId="14" xfId="87" applyNumberFormat="1" applyFont="1" applyFill="1" applyBorder="1" applyAlignment="1" applyProtection="1">
      <alignment horizontal="center" vertical="center" wrapText="1"/>
      <protection hidden="1"/>
    </xf>
    <xf numFmtId="1" fontId="87" fillId="39" borderId="26" xfId="87" applyNumberFormat="1" applyFont="1" applyFill="1" applyBorder="1" applyAlignment="1" applyProtection="1">
      <alignment horizontal="center" vertical="center" wrapText="1"/>
      <protection hidden="1"/>
    </xf>
    <xf numFmtId="0" fontId="87" fillId="0" borderId="14" xfId="64" applyFont="1" applyFill="1" applyBorder="1" applyAlignment="1" applyProtection="1">
      <alignment horizontal="center" vertical="center" wrapText="1"/>
      <protection hidden="1"/>
    </xf>
    <xf numFmtId="0" fontId="87" fillId="0" borderId="26" xfId="64" applyFont="1" applyFill="1" applyBorder="1" applyAlignment="1" applyProtection="1">
      <alignment horizontal="center" vertical="center" wrapText="1"/>
      <protection hidden="1"/>
    </xf>
    <xf numFmtId="0" fontId="87" fillId="39" borderId="10" xfId="0" applyFont="1" applyFill="1" applyBorder="1" applyAlignment="1" applyProtection="1">
      <alignment horizontal="center" vertical="center" wrapText="1"/>
      <protection hidden="1"/>
    </xf>
    <xf numFmtId="0" fontId="87" fillId="39" borderId="11" xfId="0" applyFont="1" applyFill="1" applyBorder="1" applyAlignment="1" applyProtection="1">
      <alignment horizontal="center" vertical="center" wrapText="1"/>
      <protection hidden="1"/>
    </xf>
    <xf numFmtId="0" fontId="87" fillId="39" borderId="28" xfId="0" applyFont="1" applyFill="1" applyBorder="1" applyAlignment="1" applyProtection="1">
      <alignment horizontal="center" vertical="center" wrapText="1"/>
      <protection hidden="1"/>
    </xf>
    <xf numFmtId="0" fontId="87" fillId="39" borderId="14" xfId="64" applyFont="1" applyFill="1" applyBorder="1" applyAlignment="1" applyProtection="1">
      <alignment horizontal="center" vertical="center" wrapText="1"/>
      <protection hidden="1"/>
    </xf>
    <xf numFmtId="0" fontId="87" fillId="39" borderId="26" xfId="64" applyFont="1" applyFill="1" applyBorder="1" applyAlignment="1" applyProtection="1">
      <alignment horizontal="center" vertical="center" wrapText="1"/>
      <protection hidden="1"/>
    </xf>
    <xf numFmtId="9" fontId="87" fillId="39" borderId="10" xfId="64" applyNumberFormat="1" applyFont="1" applyFill="1" applyBorder="1" applyAlignment="1" applyProtection="1">
      <alignment horizontal="center" vertical="center" wrapText="1"/>
      <protection hidden="1"/>
    </xf>
    <xf numFmtId="9" fontId="87" fillId="39" borderId="11" xfId="64" applyNumberFormat="1" applyFont="1" applyFill="1" applyBorder="1" applyAlignment="1" applyProtection="1">
      <alignment horizontal="center" vertical="center" wrapText="1"/>
      <protection hidden="1"/>
    </xf>
    <xf numFmtId="201" fontId="19" fillId="10" borderId="21" xfId="0" applyNumberFormat="1" applyFont="1" applyFill="1" applyBorder="1" applyAlignment="1" applyProtection="1">
      <alignment horizontal="center" vertical="center"/>
      <protection hidden="1"/>
    </xf>
    <xf numFmtId="0" fontId="87" fillId="0" borderId="30" xfId="0" applyFont="1" applyBorder="1" applyAlignment="1" applyProtection="1">
      <alignment horizontal="center" vertical="center" wrapText="1"/>
      <protection hidden="1"/>
    </xf>
    <xf numFmtId="0" fontId="87" fillId="0" borderId="31" xfId="0" applyFont="1" applyBorder="1" applyAlignment="1" applyProtection="1">
      <alignment horizontal="center" vertical="center" wrapText="1"/>
      <protection hidden="1"/>
    </xf>
    <xf numFmtId="0" fontId="89" fillId="44" borderId="27" xfId="69" applyFont="1" applyFill="1" applyBorder="1" applyAlignment="1" applyProtection="1">
      <alignment horizontal="center" vertical="center"/>
      <protection hidden="1"/>
    </xf>
    <xf numFmtId="0" fontId="89" fillId="44" borderId="39" xfId="69" applyFont="1" applyFill="1" applyBorder="1" applyAlignment="1" applyProtection="1">
      <alignment horizontal="center" vertical="center"/>
      <protection hidden="1"/>
    </xf>
    <xf numFmtId="0" fontId="89" fillId="44" borderId="40" xfId="69" applyFont="1" applyFill="1" applyBorder="1" applyAlignment="1" applyProtection="1">
      <alignment horizontal="center" vertical="center"/>
      <protection hidden="1"/>
    </xf>
    <xf numFmtId="0" fontId="21" fillId="43" borderId="27" xfId="69" applyFont="1" applyFill="1" applyBorder="1" applyAlignment="1" applyProtection="1">
      <alignment horizontal="center" vertical="center"/>
      <protection hidden="1"/>
    </xf>
    <xf numFmtId="0" fontId="21" fillId="43" borderId="39" xfId="69" applyFont="1" applyFill="1" applyBorder="1" applyAlignment="1" applyProtection="1">
      <alignment horizontal="center" vertical="center"/>
      <protection hidden="1"/>
    </xf>
    <xf numFmtId="0" fontId="21" fillId="43" borderId="40" xfId="69" applyFont="1" applyFill="1" applyBorder="1" applyAlignment="1" applyProtection="1">
      <alignment horizontal="center" vertical="center"/>
      <protection hidden="1"/>
    </xf>
    <xf numFmtId="9" fontId="87" fillId="7" borderId="20" xfId="87" applyFont="1" applyFill="1" applyBorder="1" applyAlignment="1" applyProtection="1">
      <alignment horizontal="center" vertical="center" wrapText="1"/>
      <protection hidden="1"/>
    </xf>
    <xf numFmtId="0" fontId="87" fillId="40" borderId="11" xfId="0" applyFont="1" applyFill="1" applyBorder="1" applyAlignment="1" applyProtection="1">
      <alignment horizontal="center" vertical="center" wrapText="1"/>
      <protection hidden="1"/>
    </xf>
    <xf numFmtId="0" fontId="87" fillId="40" borderId="12" xfId="0" applyFont="1" applyFill="1" applyBorder="1" applyAlignment="1" applyProtection="1">
      <alignment horizontal="center" vertical="center" wrapText="1"/>
      <protection hidden="1"/>
    </xf>
    <xf numFmtId="0" fontId="89" fillId="38" borderId="10" xfId="64" applyFont="1" applyFill="1" applyBorder="1" applyAlignment="1" applyProtection="1">
      <alignment horizontal="center" vertical="center"/>
      <protection hidden="1"/>
    </xf>
    <xf numFmtId="187" fontId="87" fillId="0" borderId="14" xfId="49" applyFont="1" applyFill="1" applyBorder="1" applyAlignment="1" applyProtection="1">
      <alignment horizontal="center" vertical="center" wrapText="1"/>
      <protection hidden="1"/>
    </xf>
    <xf numFmtId="187" fontId="87" fillId="0" borderId="20" xfId="49" applyFont="1" applyFill="1" applyBorder="1" applyAlignment="1" applyProtection="1">
      <alignment horizontal="center" vertical="center" wrapText="1"/>
      <protection hidden="1"/>
    </xf>
    <xf numFmtId="187" fontId="87" fillId="0" borderId="26" xfId="49" applyFont="1" applyFill="1" applyBorder="1" applyAlignment="1" applyProtection="1">
      <alignment horizontal="center" vertical="center" wrapText="1"/>
      <protection hidden="1"/>
    </xf>
    <xf numFmtId="1" fontId="87" fillId="39" borderId="14" xfId="64" applyNumberFormat="1" applyFont="1" applyFill="1" applyBorder="1" applyAlignment="1" applyProtection="1">
      <alignment horizontal="center" vertical="center" wrapText="1"/>
      <protection hidden="1" locked="0"/>
    </xf>
    <xf numFmtId="1" fontId="87" fillId="39" borderId="20" xfId="64" applyNumberFormat="1" applyFont="1" applyFill="1" applyBorder="1" applyAlignment="1" applyProtection="1">
      <alignment horizontal="center" vertical="center" wrapText="1"/>
      <protection hidden="1" locked="0"/>
    </xf>
    <xf numFmtId="1" fontId="87" fillId="39" borderId="26" xfId="64" applyNumberFormat="1" applyFont="1" applyFill="1" applyBorder="1" applyAlignment="1" applyProtection="1">
      <alignment horizontal="center" vertical="center" wrapText="1"/>
      <protection hidden="1" locked="0"/>
    </xf>
    <xf numFmtId="9" fontId="15" fillId="7" borderId="20" xfId="87" applyFont="1" applyFill="1" applyBorder="1" applyAlignment="1" applyProtection="1">
      <alignment horizontal="center" vertical="center"/>
      <protection hidden="1"/>
    </xf>
    <xf numFmtId="0" fontId="21" fillId="38" borderId="16" xfId="64" applyFont="1" applyFill="1" applyBorder="1" applyAlignment="1" applyProtection="1">
      <alignment horizontal="center" vertical="center"/>
      <protection hidden="1"/>
    </xf>
    <xf numFmtId="0" fontId="21" fillId="38" borderId="0" xfId="64" applyFont="1" applyFill="1" applyBorder="1" applyAlignment="1" applyProtection="1">
      <alignment horizontal="center" vertical="center"/>
      <protection hidden="1"/>
    </xf>
    <xf numFmtId="0" fontId="89" fillId="38" borderId="16" xfId="0" applyFont="1" applyFill="1" applyBorder="1" applyAlignment="1" applyProtection="1">
      <alignment horizontal="center" vertical="center"/>
      <protection hidden="1"/>
    </xf>
    <xf numFmtId="0" fontId="89" fillId="38" borderId="0" xfId="0" applyFont="1" applyFill="1" applyBorder="1" applyAlignment="1" applyProtection="1">
      <alignment horizontal="center" vertical="center"/>
      <protection hidden="1"/>
    </xf>
    <xf numFmtId="0" fontId="25" fillId="0" borderId="16" xfId="64" applyFont="1" applyFill="1" applyBorder="1" applyAlignment="1" applyProtection="1">
      <alignment horizontal="center" vertical="center" wrapText="1"/>
      <protection hidden="1"/>
    </xf>
    <xf numFmtId="0" fontId="25" fillId="0" borderId="0" xfId="64" applyFont="1" applyFill="1" applyBorder="1" applyAlignment="1" applyProtection="1">
      <alignment horizontal="center" vertical="center" wrapText="1"/>
      <protection hidden="1"/>
    </xf>
    <xf numFmtId="0" fontId="23" fillId="0" borderId="0" xfId="0" applyFont="1" applyAlignment="1" applyProtection="1">
      <alignment horizontal="center" vertical="center"/>
      <protection hidden="1"/>
    </xf>
    <xf numFmtId="0" fontId="23" fillId="0" borderId="0" xfId="64" applyFont="1" applyFill="1" applyBorder="1" applyAlignment="1" applyProtection="1">
      <alignment horizontal="left" vertical="center" wrapText="1"/>
      <protection hidden="1"/>
    </xf>
    <xf numFmtId="0" fontId="89" fillId="38" borderId="16" xfId="64" applyFont="1" applyFill="1" applyBorder="1" applyAlignment="1" applyProtection="1">
      <alignment horizontal="center" vertical="center" wrapText="1"/>
      <protection hidden="1"/>
    </xf>
    <xf numFmtId="0" fontId="89" fillId="38" borderId="0" xfId="64" applyFont="1" applyFill="1" applyBorder="1" applyAlignment="1" applyProtection="1">
      <alignment horizontal="center" vertical="center" wrapText="1"/>
      <protection hidden="1"/>
    </xf>
    <xf numFmtId="0" fontId="26" fillId="0" borderId="0" xfId="64" applyFont="1" applyFill="1" applyBorder="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0" fontId="12" fillId="33" borderId="35" xfId="64" applyFont="1" applyFill="1" applyBorder="1" applyAlignment="1">
      <alignment horizontal="center" vertical="center" wrapText="1"/>
      <protection/>
    </xf>
    <xf numFmtId="0" fontId="12" fillId="33" borderId="36" xfId="64" applyFont="1" applyFill="1" applyBorder="1" applyAlignment="1">
      <alignment horizontal="center" vertical="center" wrapText="1"/>
      <protection/>
    </xf>
    <xf numFmtId="0" fontId="12" fillId="34" borderId="27" xfId="64" applyFont="1" applyFill="1" applyBorder="1" applyAlignment="1">
      <alignment horizontal="center" vertical="center" wrapText="1"/>
      <protection/>
    </xf>
    <xf numFmtId="0" fontId="12" fillId="34" borderId="40" xfId="64" applyFont="1" applyFill="1" applyBorder="1" applyAlignment="1">
      <alignment horizontal="center" vertical="center" wrapText="1"/>
      <protection/>
    </xf>
    <xf numFmtId="0" fontId="23" fillId="0" borderId="0" xfId="0" applyFont="1" applyAlignment="1" applyProtection="1">
      <alignment horizontal="left" vertical="center"/>
      <protection hidden="1"/>
    </xf>
    <xf numFmtId="0" fontId="95" fillId="10" borderId="14" xfId="0" applyFont="1" applyFill="1" applyBorder="1" applyAlignment="1" applyProtection="1">
      <alignment horizontal="center" vertical="center" wrapText="1"/>
      <protection hidden="1"/>
    </xf>
    <xf numFmtId="0" fontId="95" fillId="10" borderId="26" xfId="0" applyFont="1" applyFill="1" applyBorder="1" applyAlignment="1" applyProtection="1">
      <alignment horizontal="center" vertical="center" wrapText="1"/>
      <protection hidden="1"/>
    </xf>
    <xf numFmtId="14" fontId="95" fillId="39" borderId="13" xfId="64" applyNumberFormat="1" applyFont="1" applyFill="1" applyBorder="1" applyAlignment="1" applyProtection="1">
      <alignment horizontal="center" vertical="center" wrapText="1"/>
      <protection hidden="1"/>
    </xf>
    <xf numFmtId="9" fontId="95" fillId="0" borderId="13" xfId="0" applyNumberFormat="1" applyFont="1" applyFill="1" applyBorder="1" applyAlignment="1" applyProtection="1">
      <alignment horizontal="center" vertical="center" wrapText="1"/>
      <protection hidden="1"/>
    </xf>
    <xf numFmtId="0" fontId="95" fillId="39" borderId="13" xfId="0" applyFont="1" applyFill="1" applyBorder="1" applyAlignment="1" applyProtection="1">
      <alignment horizontal="center" vertical="center" wrapText="1"/>
      <protection hidden="1"/>
    </xf>
    <xf numFmtId="0" fontId="95" fillId="39" borderId="13" xfId="0" applyFont="1" applyFill="1" applyBorder="1" applyAlignment="1" applyProtection="1">
      <alignment/>
      <protection hidden="1"/>
    </xf>
    <xf numFmtId="9" fontId="95" fillId="39" borderId="13" xfId="64" applyNumberFormat="1" applyFont="1" applyFill="1" applyBorder="1" applyAlignment="1" applyProtection="1">
      <alignment horizontal="center" vertical="center" wrapText="1"/>
      <protection hidden="1"/>
    </xf>
    <xf numFmtId="0" fontId="95" fillId="39" borderId="13" xfId="64" applyFont="1" applyFill="1" applyBorder="1" applyAlignment="1" applyProtection="1">
      <alignment horizontal="center" vertical="center" wrapText="1"/>
      <protection hidden="1"/>
    </xf>
    <xf numFmtId="0" fontId="100" fillId="42" borderId="15" xfId="0" applyFont="1" applyFill="1" applyBorder="1" applyAlignment="1" applyProtection="1">
      <alignment horizontal="center" vertical="center" wrapText="1"/>
      <protection hidden="1"/>
    </xf>
    <xf numFmtId="0" fontId="100" fillId="42" borderId="33"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100" fillId="41" borderId="15" xfId="0" applyFont="1" applyFill="1" applyBorder="1" applyAlignment="1" applyProtection="1">
      <alignment horizontal="center" vertical="center" wrapText="1"/>
      <protection hidden="1"/>
    </xf>
    <xf numFmtId="0" fontId="100" fillId="41" borderId="33" xfId="0" applyFont="1" applyFill="1" applyBorder="1" applyAlignment="1" applyProtection="1">
      <alignment horizontal="center" vertical="center" wrapText="1"/>
      <protection hidden="1"/>
    </xf>
    <xf numFmtId="0" fontId="6" fillId="0" borderId="14"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26" xfId="0" applyFont="1" applyFill="1" applyBorder="1" applyAlignment="1" applyProtection="1">
      <alignment horizontal="center" vertical="center" wrapText="1"/>
      <protection hidden="1"/>
    </xf>
    <xf numFmtId="0" fontId="10" fillId="10" borderId="13" xfId="0" applyFont="1" applyFill="1" applyBorder="1" applyAlignment="1" applyProtection="1">
      <alignment horizontal="center" vertical="center"/>
      <protection hidden="1"/>
    </xf>
    <xf numFmtId="0" fontId="10" fillId="10" borderId="13" xfId="0" applyFont="1" applyFill="1" applyBorder="1" applyAlignment="1" applyProtection="1">
      <alignment horizontal="center" vertical="center" wrapText="1"/>
      <protection hidden="1"/>
    </xf>
    <xf numFmtId="0" fontId="10" fillId="10" borderId="15" xfId="0" applyFont="1" applyFill="1" applyBorder="1" applyAlignment="1" applyProtection="1">
      <alignment horizontal="center" vertical="center" wrapText="1"/>
      <protection hidden="1"/>
    </xf>
    <xf numFmtId="0" fontId="10" fillId="10" borderId="33" xfId="0" applyFont="1" applyFill="1" applyBorder="1" applyAlignment="1" applyProtection="1">
      <alignment horizontal="center" vertical="center" wrapText="1"/>
      <protection hidden="1"/>
    </xf>
    <xf numFmtId="0" fontId="10" fillId="10" borderId="25" xfId="0" applyFont="1" applyFill="1" applyBorder="1" applyAlignment="1" applyProtection="1">
      <alignment horizontal="center" vertical="center" wrapText="1"/>
      <protection hidden="1"/>
    </xf>
    <xf numFmtId="0" fontId="12" fillId="43" borderId="27" xfId="69" applyFont="1" applyFill="1" applyBorder="1" applyAlignment="1" applyProtection="1">
      <alignment horizontal="center" vertical="center"/>
      <protection hidden="1"/>
    </xf>
    <xf numFmtId="0" fontId="12" fillId="43" borderId="39" xfId="69" applyFont="1" applyFill="1" applyBorder="1" applyAlignment="1" applyProtection="1">
      <alignment horizontal="center" vertical="center"/>
      <protection hidden="1"/>
    </xf>
    <xf numFmtId="0" fontId="12" fillId="43" borderId="40" xfId="69" applyFont="1" applyFill="1" applyBorder="1" applyAlignment="1" applyProtection="1">
      <alignment horizontal="center" vertical="center"/>
      <protection hidden="1"/>
    </xf>
    <xf numFmtId="0" fontId="100" fillId="44" borderId="27" xfId="69" applyFont="1" applyFill="1" applyBorder="1" applyAlignment="1" applyProtection="1">
      <alignment horizontal="center" vertical="center"/>
      <protection hidden="1"/>
    </xf>
    <xf numFmtId="0" fontId="100" fillId="44" borderId="39" xfId="69" applyFont="1" applyFill="1" applyBorder="1" applyAlignment="1" applyProtection="1">
      <alignment horizontal="center" vertical="center"/>
      <protection hidden="1"/>
    </xf>
    <xf numFmtId="0" fontId="100" fillId="44" borderId="40" xfId="69" applyFont="1" applyFill="1" applyBorder="1" applyAlignment="1" applyProtection="1">
      <alignment horizontal="center" vertical="center"/>
      <protection hidden="1"/>
    </xf>
    <xf numFmtId="1" fontId="95" fillId="39" borderId="13" xfId="87" applyNumberFormat="1" applyFont="1" applyFill="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10" fillId="10" borderId="14" xfId="0" applyFont="1" applyFill="1" applyBorder="1" applyAlignment="1" applyProtection="1">
      <alignment horizontal="center" vertical="center" wrapText="1"/>
      <protection hidden="1"/>
    </xf>
    <xf numFmtId="0" fontId="10" fillId="10" borderId="26" xfId="0" applyFont="1" applyFill="1" applyBorder="1" applyAlignment="1" applyProtection="1">
      <alignment horizontal="center" vertical="center" wrapText="1"/>
      <protection hidden="1"/>
    </xf>
    <xf numFmtId="0" fontId="5" fillId="0" borderId="25" xfId="0" applyFont="1" applyBorder="1" applyAlignment="1" applyProtection="1">
      <alignment horizontal="center" vertical="center" wrapText="1"/>
      <protection hidden="1"/>
    </xf>
    <xf numFmtId="0" fontId="100" fillId="38" borderId="29" xfId="64" applyFont="1" applyFill="1" applyBorder="1" applyAlignment="1" applyProtection="1">
      <alignment horizontal="center" vertical="center"/>
      <protection hidden="1"/>
    </xf>
    <xf numFmtId="0" fontId="100" fillId="38" borderId="0" xfId="64" applyFont="1" applyFill="1" applyBorder="1" applyAlignment="1" applyProtection="1">
      <alignment horizontal="center" vertical="center"/>
      <protection hidden="1"/>
    </xf>
    <xf numFmtId="0" fontId="100" fillId="38" borderId="35" xfId="64" applyFont="1" applyFill="1" applyBorder="1" applyAlignment="1" applyProtection="1">
      <alignment horizontal="center" vertical="center" wrapText="1"/>
      <protection hidden="1"/>
    </xf>
    <xf numFmtId="0" fontId="100" fillId="38" borderId="36" xfId="64" applyFont="1" applyFill="1" applyBorder="1" applyAlignment="1" applyProtection="1">
      <alignment horizontal="center" vertical="center" wrapText="1"/>
      <protection hidden="1"/>
    </xf>
    <xf numFmtId="0" fontId="5" fillId="0" borderId="13" xfId="0" applyFont="1" applyBorder="1" applyAlignment="1" applyProtection="1">
      <alignment horizontal="center" vertical="center"/>
      <protection hidden="1"/>
    </xf>
    <xf numFmtId="2" fontId="7" fillId="10" borderId="15" xfId="64" applyNumberFormat="1" applyFont="1" applyFill="1" applyBorder="1" applyAlignment="1" applyProtection="1">
      <alignment horizontal="center" vertical="center" wrapText="1"/>
      <protection hidden="1"/>
    </xf>
    <xf numFmtId="2" fontId="7" fillId="10" borderId="33" xfId="64" applyNumberFormat="1" applyFont="1" applyFill="1" applyBorder="1" applyAlignment="1" applyProtection="1">
      <alignment horizontal="center" vertical="center" wrapText="1"/>
      <protection hidden="1"/>
    </xf>
    <xf numFmtId="2" fontId="7" fillId="10" borderId="25" xfId="64" applyNumberFormat="1" applyFont="1" applyFill="1" applyBorder="1" applyAlignment="1" applyProtection="1">
      <alignment horizontal="center" vertical="center" wrapText="1"/>
      <protection hidden="1"/>
    </xf>
    <xf numFmtId="0" fontId="63" fillId="10" borderId="22" xfId="0" applyFont="1" applyFill="1" applyBorder="1" applyAlignment="1" applyProtection="1">
      <alignment horizontal="center"/>
      <protection hidden="1"/>
    </xf>
    <xf numFmtId="0" fontId="63" fillId="10" borderId="23" xfId="0" applyFont="1" applyFill="1" applyBorder="1" applyAlignment="1" applyProtection="1">
      <alignment horizontal="center"/>
      <protection hidden="1"/>
    </xf>
    <xf numFmtId="0" fontId="7" fillId="10" borderId="34" xfId="64" applyFont="1" applyFill="1" applyBorder="1" applyAlignment="1" applyProtection="1">
      <alignment horizontal="center" vertical="center" wrapText="1"/>
      <protection hidden="1"/>
    </xf>
    <xf numFmtId="0" fontId="7" fillId="10" borderId="0" xfId="64" applyFont="1" applyFill="1" applyBorder="1" applyAlignment="1" applyProtection="1">
      <alignment horizontal="center" vertical="center" wrapText="1"/>
      <protection hidden="1"/>
    </xf>
    <xf numFmtId="0" fontId="7" fillId="10" borderId="37" xfId="64" applyFont="1" applyFill="1" applyBorder="1" applyAlignment="1" applyProtection="1">
      <alignment horizontal="center" vertical="center" wrapText="1"/>
      <protection hidden="1"/>
    </xf>
    <xf numFmtId="0" fontId="7" fillId="10" borderId="38" xfId="64" applyFont="1" applyFill="1" applyBorder="1" applyAlignment="1" applyProtection="1">
      <alignment horizontal="center" vertical="center" wrapText="1"/>
      <protection hidden="1"/>
    </xf>
    <xf numFmtId="0" fontId="63" fillId="10" borderId="35" xfId="0" applyFont="1" applyFill="1" applyBorder="1" applyAlignment="1" applyProtection="1">
      <alignment horizontal="center"/>
      <protection hidden="1"/>
    </xf>
    <xf numFmtId="0" fontId="63" fillId="10" borderId="36" xfId="0" applyFont="1" applyFill="1" applyBorder="1" applyAlignment="1" applyProtection="1">
      <alignment horizontal="center"/>
      <protection hidden="1"/>
    </xf>
    <xf numFmtId="181" fontId="95" fillId="39" borderId="13" xfId="0" applyNumberFormat="1" applyFont="1" applyFill="1" applyBorder="1" applyAlignment="1" applyProtection="1">
      <alignment horizontal="center" vertical="center" wrapText="1"/>
      <protection hidden="1"/>
    </xf>
    <xf numFmtId="212" fontId="7" fillId="10" borderId="14" xfId="64" applyNumberFormat="1" applyFont="1" applyFill="1" applyBorder="1" applyAlignment="1" applyProtection="1">
      <alignment horizontal="center" vertical="center" wrapText="1"/>
      <protection hidden="1"/>
    </xf>
    <xf numFmtId="212" fontId="7" fillId="10" borderId="20" xfId="64" applyNumberFormat="1" applyFont="1" applyFill="1" applyBorder="1" applyAlignment="1" applyProtection="1">
      <alignment horizontal="center" vertical="center" wrapText="1"/>
      <protection hidden="1"/>
    </xf>
    <xf numFmtId="9" fontId="95" fillId="39" borderId="13" xfId="87" applyFont="1" applyFill="1" applyBorder="1" applyAlignment="1" applyProtection="1">
      <alignment horizontal="center" vertical="center" wrapText="1"/>
      <protection hidden="1"/>
    </xf>
    <xf numFmtId="0" fontId="5" fillId="10" borderId="13" xfId="0" applyFont="1" applyFill="1" applyBorder="1" applyAlignment="1" applyProtection="1">
      <alignment horizontal="center" vertical="center" wrapText="1"/>
      <protection hidden="1"/>
    </xf>
    <xf numFmtId="0" fontId="5" fillId="10" borderId="25" xfId="0" applyFont="1" applyFill="1" applyBorder="1" applyAlignment="1" applyProtection="1">
      <alignment horizontal="center" vertical="center" wrapText="1"/>
      <protection hidden="1"/>
    </xf>
    <xf numFmtId="0" fontId="5" fillId="10" borderId="13" xfId="0" applyFont="1" applyFill="1" applyBorder="1" applyAlignment="1" applyProtection="1">
      <alignment horizontal="center" vertical="center"/>
      <protection hidden="1"/>
    </xf>
    <xf numFmtId="0" fontId="95" fillId="0" borderId="13"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hidden="1"/>
    </xf>
    <xf numFmtId="0" fontId="100" fillId="41" borderId="22" xfId="0" applyFont="1" applyFill="1" applyBorder="1" applyAlignment="1" applyProtection="1">
      <alignment horizontal="center" vertical="center" wrapText="1"/>
      <protection hidden="1"/>
    </xf>
    <xf numFmtId="0" fontId="100" fillId="41" borderId="23" xfId="0" applyFont="1" applyFill="1" applyBorder="1" applyAlignment="1" applyProtection="1">
      <alignment horizontal="center" vertical="center" wrapText="1"/>
      <protection hidden="1"/>
    </xf>
    <xf numFmtId="0" fontId="100" fillId="38" borderId="10" xfId="64" applyFont="1" applyFill="1" applyBorder="1" applyAlignment="1" applyProtection="1">
      <alignment horizontal="center" vertical="center"/>
      <protection hidden="1"/>
    </xf>
    <xf numFmtId="0" fontId="12" fillId="38" borderId="16" xfId="64" applyFont="1" applyFill="1" applyBorder="1" applyAlignment="1" applyProtection="1">
      <alignment horizontal="center" vertical="center"/>
      <protection hidden="1"/>
    </xf>
    <xf numFmtId="0" fontId="12" fillId="38" borderId="0" xfId="64" applyFont="1" applyFill="1" applyBorder="1" applyAlignment="1" applyProtection="1">
      <alignment horizontal="center" vertical="center"/>
      <protection hidden="1"/>
    </xf>
    <xf numFmtId="0" fontId="100" fillId="38" borderId="16" xfId="0" applyFont="1" applyFill="1" applyBorder="1" applyAlignment="1" applyProtection="1">
      <alignment horizontal="center" vertical="center"/>
      <protection hidden="1"/>
    </xf>
    <xf numFmtId="0" fontId="100" fillId="38" borderId="0" xfId="0" applyFont="1" applyFill="1" applyBorder="1" applyAlignment="1" applyProtection="1">
      <alignment horizontal="center" vertical="center"/>
      <protection hidden="1"/>
    </xf>
    <xf numFmtId="9" fontId="95" fillId="0" borderId="14" xfId="87" applyFont="1" applyFill="1" applyBorder="1" applyAlignment="1" applyProtection="1">
      <alignment horizontal="center" vertical="center" wrapText="1"/>
      <protection hidden="1" locked="0"/>
    </xf>
    <xf numFmtId="9" fontId="95" fillId="0" borderId="20" xfId="87" applyFont="1" applyFill="1" applyBorder="1" applyAlignment="1" applyProtection="1">
      <alignment horizontal="center" vertical="center" wrapText="1"/>
      <protection hidden="1" locked="0"/>
    </xf>
    <xf numFmtId="9" fontId="95" fillId="0" borderId="26" xfId="87" applyFont="1" applyFill="1" applyBorder="1" applyAlignment="1" applyProtection="1">
      <alignment horizontal="center" vertical="center" wrapText="1"/>
      <protection hidden="1" locked="0"/>
    </xf>
    <xf numFmtId="0" fontId="7" fillId="10" borderId="13" xfId="64" applyFont="1" applyFill="1" applyBorder="1" applyAlignment="1" applyProtection="1">
      <alignment horizontal="center" vertical="center" wrapText="1"/>
      <protection hidden="1"/>
    </xf>
    <xf numFmtId="0" fontId="5" fillId="0" borderId="16" xfId="64" applyFont="1" applyFill="1" applyBorder="1" applyAlignment="1" applyProtection="1">
      <alignment horizontal="center" vertical="center" wrapText="1"/>
      <protection hidden="1"/>
    </xf>
    <xf numFmtId="0" fontId="5" fillId="0" borderId="0" xfId="64" applyFont="1" applyFill="1" applyBorder="1" applyAlignment="1" applyProtection="1">
      <alignment horizontal="center" vertical="center" wrapText="1"/>
      <protection hidden="1"/>
    </xf>
    <xf numFmtId="0" fontId="100" fillId="38" borderId="16" xfId="64" applyFont="1" applyFill="1" applyBorder="1" applyAlignment="1" applyProtection="1">
      <alignment horizontal="center" vertical="center" wrapText="1"/>
      <protection hidden="1"/>
    </xf>
    <xf numFmtId="0" fontId="100" fillId="38" borderId="0" xfId="64" applyFont="1" applyFill="1" applyBorder="1" applyAlignment="1" applyProtection="1">
      <alignment horizontal="center" vertical="center" wrapText="1"/>
      <protection hidden="1"/>
    </xf>
    <xf numFmtId="0" fontId="24" fillId="0" borderId="0" xfId="0" applyFont="1" applyAlignment="1" applyProtection="1">
      <alignment horizontal="center" vertical="center"/>
      <protection hidden="1"/>
    </xf>
    <xf numFmtId="9" fontId="95" fillId="10" borderId="14" xfId="87" applyFont="1" applyFill="1" applyBorder="1" applyAlignment="1" applyProtection="1">
      <alignment horizontal="center" vertical="center" wrapText="1"/>
      <protection hidden="1"/>
    </xf>
    <xf numFmtId="9" fontId="95" fillId="10" borderId="26" xfId="87" applyFont="1" applyFill="1" applyBorder="1" applyAlignment="1" applyProtection="1">
      <alignment horizontal="center" vertical="center" wrapText="1"/>
      <protection hidden="1"/>
    </xf>
    <xf numFmtId="0" fontId="95" fillId="39" borderId="13" xfId="64" applyFont="1" applyFill="1" applyBorder="1" applyAlignment="1" applyProtection="1">
      <alignment horizontal="center" vertical="center" wrapText="1"/>
      <protection hidden="1" locked="0"/>
    </xf>
    <xf numFmtId="9" fontId="5" fillId="7" borderId="14" xfId="87" applyFont="1" applyFill="1" applyBorder="1" applyAlignment="1" applyProtection="1">
      <alignment horizontal="center" vertical="center"/>
      <protection hidden="1"/>
    </xf>
    <xf numFmtId="9" fontId="5" fillId="7" borderId="26" xfId="87" applyFont="1" applyFill="1" applyBorder="1" applyAlignment="1" applyProtection="1">
      <alignment horizontal="center" vertical="center"/>
      <protection hidden="1"/>
    </xf>
    <xf numFmtId="9" fontId="95" fillId="0" borderId="14" xfId="87" applyFont="1" applyFill="1" applyBorder="1" applyAlignment="1" applyProtection="1">
      <alignment horizontal="center" vertical="center" wrapText="1"/>
      <protection hidden="1"/>
    </xf>
    <xf numFmtId="9" fontId="95" fillId="0" borderId="20" xfId="87" applyFont="1" applyFill="1" applyBorder="1" applyAlignment="1" applyProtection="1">
      <alignment horizontal="center" vertical="center" wrapText="1"/>
      <protection hidden="1"/>
    </xf>
    <xf numFmtId="9" fontId="95" fillId="0" borderId="26" xfId="87" applyFont="1" applyFill="1" applyBorder="1" applyAlignment="1" applyProtection="1">
      <alignment horizontal="center" vertical="center" wrapText="1"/>
      <protection hidden="1"/>
    </xf>
    <xf numFmtId="9" fontId="95" fillId="10" borderId="20" xfId="87" applyFont="1" applyFill="1" applyBorder="1" applyAlignment="1" applyProtection="1">
      <alignment horizontal="center" vertical="center" wrapText="1"/>
      <protection hidden="1"/>
    </xf>
    <xf numFmtId="9" fontId="5" fillId="7" borderId="20" xfId="87" applyFont="1" applyFill="1" applyBorder="1" applyAlignment="1" applyProtection="1">
      <alignment horizontal="center" vertical="center"/>
      <protection hidden="1"/>
    </xf>
    <xf numFmtId="9" fontId="95" fillId="7" borderId="14" xfId="87" applyFont="1" applyFill="1" applyBorder="1" applyAlignment="1" applyProtection="1">
      <alignment horizontal="center" vertical="center" wrapText="1"/>
      <protection hidden="1"/>
    </xf>
    <xf numFmtId="9" fontId="95" fillId="7" borderId="26" xfId="87" applyFont="1" applyFill="1" applyBorder="1" applyAlignment="1" applyProtection="1">
      <alignment horizontal="center" vertical="center" wrapText="1"/>
      <protection hidden="1"/>
    </xf>
    <xf numFmtId="9" fontId="95" fillId="7" borderId="20" xfId="87" applyFont="1" applyFill="1" applyBorder="1" applyAlignment="1" applyProtection="1">
      <alignment horizontal="center" vertical="center" wrapText="1"/>
      <protection hidden="1"/>
    </xf>
    <xf numFmtId="9" fontId="5" fillId="10" borderId="13" xfId="102" applyFont="1" applyFill="1" applyBorder="1" applyAlignment="1" applyProtection="1">
      <alignment horizontal="center" vertical="center" wrapText="1"/>
      <protection hidden="1"/>
    </xf>
    <xf numFmtId="1" fontId="5" fillId="10" borderId="13" xfId="102" applyNumberFormat="1" applyFont="1" applyFill="1" applyBorder="1" applyAlignment="1" applyProtection="1">
      <alignment horizontal="center" vertical="center" wrapText="1"/>
      <protection hidden="1"/>
    </xf>
    <xf numFmtId="9" fontId="95" fillId="10" borderId="13" xfId="0" applyNumberFormat="1" applyFont="1" applyFill="1" applyBorder="1" applyAlignment="1" applyProtection="1">
      <alignment horizontal="center" vertical="center"/>
      <protection hidden="1"/>
    </xf>
    <xf numFmtId="9" fontId="95" fillId="10" borderId="13" xfId="0" applyNumberFormat="1" applyFont="1" applyFill="1" applyBorder="1" applyAlignment="1" applyProtection="1">
      <alignment horizontal="center" vertical="center" wrapText="1"/>
      <protection hidden="1"/>
    </xf>
    <xf numFmtId="0" fontId="95" fillId="10" borderId="13" xfId="0" applyFont="1" applyFill="1" applyBorder="1" applyAlignment="1" applyProtection="1">
      <alignment horizontal="center" vertical="center"/>
      <protection hidden="1"/>
    </xf>
    <xf numFmtId="0" fontId="106" fillId="44" borderId="0" xfId="0" applyFont="1" applyFill="1" applyBorder="1" applyAlignment="1" applyProtection="1">
      <alignment horizontal="center"/>
      <protection hidden="1"/>
    </xf>
    <xf numFmtId="0" fontId="106" fillId="44" borderId="0" xfId="0" applyFont="1" applyFill="1" applyBorder="1" applyAlignment="1" applyProtection="1">
      <alignment horizontal="center"/>
      <protection/>
    </xf>
  </cellXfs>
  <cellStyles count="11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3" xfId="53"/>
    <cellStyle name="Millares 6" xfId="54"/>
    <cellStyle name="Currency" xfId="55"/>
    <cellStyle name="Currency [0]" xfId="56"/>
    <cellStyle name="Moneda 2" xfId="57"/>
    <cellStyle name="Moneda 2 2" xfId="58"/>
    <cellStyle name="Neutral" xfId="59"/>
    <cellStyle name="Normal 10" xfId="60"/>
    <cellStyle name="Normal 10 2" xfId="61"/>
    <cellStyle name="Normal 12" xfId="62"/>
    <cellStyle name="Normal 14" xfId="63"/>
    <cellStyle name="Normal 2" xfId="64"/>
    <cellStyle name="Normal 2 10" xfId="65"/>
    <cellStyle name="Normal 2 11" xfId="66"/>
    <cellStyle name="Normal 2 12" xfId="67"/>
    <cellStyle name="Normal 2 13" xfId="68"/>
    <cellStyle name="Normal 2 14" xfId="69"/>
    <cellStyle name="Normal 2 15" xfId="70"/>
    <cellStyle name="Normal 2 2" xfId="71"/>
    <cellStyle name="Normal 2 2 2" xfId="72"/>
    <cellStyle name="Normal 2 3" xfId="73"/>
    <cellStyle name="Normal 2 4" xfId="74"/>
    <cellStyle name="Normal 2 5" xfId="75"/>
    <cellStyle name="Normal 2 6" xfId="76"/>
    <cellStyle name="Normal 2 7" xfId="77"/>
    <cellStyle name="Normal 2 8" xfId="78"/>
    <cellStyle name="Normal 2 9" xfId="79"/>
    <cellStyle name="Normal 3" xfId="80"/>
    <cellStyle name="Normal 4" xfId="81"/>
    <cellStyle name="Normal 6" xfId="82"/>
    <cellStyle name="Normal 6 2" xfId="83"/>
    <cellStyle name="Normal 7" xfId="84"/>
    <cellStyle name="Normal 7 2" xfId="85"/>
    <cellStyle name="Notas" xfId="86"/>
    <cellStyle name="Percent" xfId="87"/>
    <cellStyle name="Porcentual 2" xfId="88"/>
    <cellStyle name="Porcentual 2 10" xfId="89"/>
    <cellStyle name="Porcentual 2 10 2" xfId="90"/>
    <cellStyle name="Porcentual 2 2" xfId="91"/>
    <cellStyle name="Porcentual 2 2 2" xfId="92"/>
    <cellStyle name="Porcentual 2 2 3" xfId="93"/>
    <cellStyle name="Porcentual 2 2 4" xfId="94"/>
    <cellStyle name="Porcentual 2 2 5" xfId="95"/>
    <cellStyle name="Porcentual 2 2 6" xfId="96"/>
    <cellStyle name="Porcentual 2 2 7" xfId="97"/>
    <cellStyle name="Porcentual 2 2 8" xfId="98"/>
    <cellStyle name="Porcentual 2 2 9" xfId="99"/>
    <cellStyle name="Porcentual 2 3" xfId="100"/>
    <cellStyle name="Porcentual 2 3 2" xfId="101"/>
    <cellStyle name="Porcentual 2 3 2 2" xfId="102"/>
    <cellStyle name="Porcentual 2 3 3" xfId="103"/>
    <cellStyle name="Porcentual 2 4" xfId="104"/>
    <cellStyle name="Porcentual 2 4 2" xfId="105"/>
    <cellStyle name="Porcentual 2 5" xfId="106"/>
    <cellStyle name="Porcentual 2 5 2" xfId="107"/>
    <cellStyle name="Porcentual 2 6" xfId="108"/>
    <cellStyle name="Porcentual 2 6 2" xfId="109"/>
    <cellStyle name="Porcentual 2 7" xfId="110"/>
    <cellStyle name="Porcentual 2 7 2" xfId="111"/>
    <cellStyle name="Porcentual 2 8" xfId="112"/>
    <cellStyle name="Porcentual 2 8 2" xfId="113"/>
    <cellStyle name="Porcentual 2 9" xfId="114"/>
    <cellStyle name="Porcentual 2 9 2" xfId="115"/>
    <cellStyle name="Porcentual 3" xfId="116"/>
    <cellStyle name="Salida" xfId="117"/>
    <cellStyle name="Texto de advertencia" xfId="118"/>
    <cellStyle name="Texto explicativo" xfId="119"/>
    <cellStyle name="Título" xfId="120"/>
    <cellStyle name="Título 2" xfId="121"/>
    <cellStyle name="Título 3" xfId="122"/>
    <cellStyle name="Total" xfId="123"/>
  </cellStyles>
  <dxfs count="118">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0"/>
        </patternFill>
      </fill>
    </dxf>
    <dxf>
      <fill>
        <patternFill>
          <bgColor theme="0"/>
        </patternFill>
      </fill>
    </dxf>
    <dxf>
      <fill>
        <patternFill>
          <bgColor theme="6" tint="0.5999600291252136"/>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SUBGERENCIA%20ADVA%20Y%20FRA\Cartera\CRONOGRAMA%20RECUPERACION%20CARTERA%201er%20TRIMESTRE%202016def.xlsx" TargetMode="External" /><Relationship Id="rId2" Type="http://schemas.openxmlformats.org/officeDocument/2006/relationships/hyperlink" Target="SUBGERENCIA%20ADVA%20Y%20FRA\Cartera\INDICADOR%20CARTERA%20SANEAMIENTO%20MAR-16.xlsx" TargetMode="External" /><Relationship Id="rId3" Type="http://schemas.openxmlformats.org/officeDocument/2006/relationships/hyperlink" Target="SUBGERENCIA%20ADVA%20Y%20FRA\Cartera\INDICADOR%20CARTERA%20SANEAMIENTO%20MAR-16.xlsx" TargetMode="External" /><Relationship Id="rId4" Type="http://schemas.openxmlformats.org/officeDocument/2006/relationships/hyperlink" Target="SUBGERENCIA%20ADVA%20Y%20FRA\Indicadores%20Financieros" TargetMode="External" /><Relationship Id="rId5" Type="http://schemas.openxmlformats.org/officeDocument/2006/relationships/hyperlink" Target="SUBGERENCIA%20ADVA%20Y%20FRA\Indicadores%20Financieros" TargetMode="External" /><Relationship Id="rId6" Type="http://schemas.openxmlformats.org/officeDocument/2006/relationships/hyperlink" Target="SUBGERENCIA%20ADVA%20Y%20FRA\Cumpliminento%20Psff\Matriz%20medidas%20por%20vigencia%20trimestre%201%202016.xlsx" TargetMode="External" /><Relationship Id="rId7" Type="http://schemas.openxmlformats.org/officeDocument/2006/relationships/hyperlink" Target="SUBGERENCIA%20ADVA%20Y%20FRA\Facturacion\INDICADORES%20PRIMER%20TRIMESTRE%202016-FACTURACION.xlsx" TargetMode="External" /><Relationship Id="rId8" Type="http://schemas.openxmlformats.org/officeDocument/2006/relationships/hyperlink" Target="SUBGERENCIA%20ADVA%20Y%20FRA\Concurrencia\Matrices" TargetMode="External" /><Relationship Id="rId9" Type="http://schemas.openxmlformats.org/officeDocument/2006/relationships/hyperlink" Target="SUBGERENCIA%20ADVA%20Y%20FRA\Concurrencia\Comportamiento%20Pasivo" TargetMode="External" /><Relationship Id="rId10" Type="http://schemas.openxmlformats.org/officeDocument/2006/relationships/hyperlink" Target="SUBGERENCIA%20ADVA%20Y%20FRA\Concurrencia\Validaciones" TargetMode="External" /><Relationship Id="rId11" Type="http://schemas.openxmlformats.org/officeDocument/2006/relationships/hyperlink" Target="SUBGERENCIA%20ADVA%20Y%20FRA\Equilibrio%20con%20Recacudo" TargetMode="External" /><Relationship Id="rId12" Type="http://schemas.openxmlformats.org/officeDocument/2006/relationships/hyperlink" Target="SUBGERENCIA%20ADVA%20Y%20FRA\Equilibrio%20con%20Recacudo\Trimestre%2002" TargetMode="External" /><Relationship Id="rId13" Type="http://schemas.openxmlformats.org/officeDocument/2006/relationships/hyperlink" Target="SUBGERENCIA%20ADVA%20Y%20FRA\Contabilidad%20adtiva\protocolos.xlsm" TargetMode="External" /><Relationship Id="rId14" Type="http://schemas.openxmlformats.org/officeDocument/2006/relationships/hyperlink" Target="SUBGERENCIA%20ADVA%20Y%20FRA\Cumpliminento%20Psff\evidencias%20financiera.xls" TargetMode="External" /><Relationship Id="rId15" Type="http://schemas.openxmlformats.org/officeDocument/2006/relationships/hyperlink" Target="SUBGERENCIA%20ADVA%20Y%20FRA\Facturacion" TargetMode="External" /><Relationship Id="rId16" Type="http://schemas.openxmlformats.org/officeDocument/2006/relationships/hyperlink" Target="SUBGERENCIA%20ADVA%20Y%20FRA\Cartera\2%20TRIMESTRE" TargetMode="External" /><Relationship Id="rId17" Type="http://schemas.openxmlformats.org/officeDocument/2006/relationships/hyperlink" Target="SUBGERENCIA%20ADVA%20Y%20FRA\Cumpliminento%20Psff" TargetMode="External" /><Relationship Id="rId18" Type="http://schemas.openxmlformats.org/officeDocument/2006/relationships/hyperlink" Target="SUBGERENCIA%20ADVA%20Y%20FRA\Contabilidad%20adtiva" TargetMode="External" /><Relationship Id="rId19" Type="http://schemas.openxmlformats.org/officeDocument/2006/relationships/hyperlink" Target="SUBGERENCIA%20ADVA%20Y%20FRA\Concurrencia\Segundo%20trimestre\Concurrencia" TargetMode="External" /><Relationship Id="rId20" Type="http://schemas.openxmlformats.org/officeDocument/2006/relationships/hyperlink" Target="SUBGERENCIA%20ADVA%20Y%20FRA\Equilibrio%20con%20Recacudo\Trimestre%2003" TargetMode="External" /><Relationship Id="rId21" Type="http://schemas.openxmlformats.org/officeDocument/2006/relationships/hyperlink" Target="SUBGERENCIA%20ADVA%20Y%20FRA\Facturacion\INDICADORES%20%20TERCER%20TRIMESTRE%20DE%202016.xlsx" TargetMode="External" /><Relationship Id="rId22" Type="http://schemas.openxmlformats.org/officeDocument/2006/relationships/hyperlink" Target="SUBGERENCIA%20ADVA%20Y%20FRA\Facturacion\INDICADORES%20%20TERCER%20TRIMESTRE%20DE%202016.xlsx" TargetMode="External" /><Relationship Id="rId23" Type="http://schemas.openxmlformats.org/officeDocument/2006/relationships/comments" Target="../comments2.xml" /><Relationship Id="rId24" Type="http://schemas.openxmlformats.org/officeDocument/2006/relationships/vmlDrawing" Target="../drawings/vmlDrawing2.vml" /><Relationship Id="rId2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DIRECCION%20ADVA\primer%20trimestre\INSUMOS%20GENERALES%20HOSPITA%20Y%20SERVIC" TargetMode="External" /><Relationship Id="rId2" Type="http://schemas.openxmlformats.org/officeDocument/2006/relationships/hyperlink" Target="JURIDICA\evidencia%20seguimiento%20de%20procesos%20judiciales.xlsx" TargetMode="External" /><Relationship Id="rId3" Type="http://schemas.openxmlformats.org/officeDocument/2006/relationships/hyperlink" Target="JURIDICA\evidencia%20%%20requerimientos%20respondidos.xlsx" TargetMode="External" /><Relationship Id="rId4" Type="http://schemas.openxmlformats.org/officeDocument/2006/relationships/hyperlink" Target="JURIDICA\evidencia%20del%20normograma.docx" TargetMode="External" /><Relationship Id="rId5" Type="http://schemas.openxmlformats.org/officeDocument/2006/relationships/hyperlink" Target="JURIDICA\evidencia%20de%20cumplimiento%20de%20sentencias.xlsx" TargetMode="External" /><Relationship Id="rId6" Type="http://schemas.openxmlformats.org/officeDocument/2006/relationships/hyperlink" Target="JURIDICA\actas%20conciliacion%201trimestre.pdf" TargetMode="External" /><Relationship Id="rId7" Type="http://schemas.openxmlformats.org/officeDocument/2006/relationships/hyperlink" Target="JURIDICA\segundo%20trimestre\evidencia%20seguimiento%20de%20procesos%20judiciales.xlsx" TargetMode="External" /><Relationship Id="rId8" Type="http://schemas.openxmlformats.org/officeDocument/2006/relationships/hyperlink" Target="JURIDICA\segundo%20trimestre\evidencia%20%25%20requerimientos%20respondidos.xlsx" TargetMode="External" /><Relationship Id="rId9" Type="http://schemas.openxmlformats.org/officeDocument/2006/relationships/hyperlink" Target="JURIDICA\segundo%20trimestre\evidencia%20del%20normograma.docx" TargetMode="External" /><Relationship Id="rId10" Type="http://schemas.openxmlformats.org/officeDocument/2006/relationships/hyperlink" Target="JURIDICA\segundo%20trimestre\evidencia%20de%20cumplimiento%20de%20sentencias.xlsx" TargetMode="External" /><Relationship Id="rId11" Type="http://schemas.openxmlformats.org/officeDocument/2006/relationships/hyperlink" Target="JURIDICA\segundo%20trimestre\evidencia%20comite%20de%20conciliacion2trim.pdf" TargetMode="External" /><Relationship Id="rId12" Type="http://schemas.openxmlformats.org/officeDocument/2006/relationships/hyperlink" Target="DIRECCION%20ADVA\Segundo%20trimestre\insumos%20generales%202do%20trimestre.xls" TargetMode="External" /><Relationship Id="rId13" Type="http://schemas.openxmlformats.org/officeDocument/2006/relationships/hyperlink" Target="DIRECCION%20ADVA\Segundo%20trimestre\contrtaos%20direcion%20adtiva.xlsx" TargetMode="External" /><Relationship Id="rId14" Type="http://schemas.openxmlformats.org/officeDocument/2006/relationships/hyperlink" Target="DIRECCION%20ADVA\Segundo%20trimestre\Copia%20de%20ENCUESTA%20SATISFACCION%20PROCESO%20DE%20CONTRATACION%202016.xlsx" TargetMode="External" /><Relationship Id="rId15" Type="http://schemas.openxmlformats.org/officeDocument/2006/relationships/hyperlink" Target="DIRECCION%20ADVA\Segundo%20trimestre\nivel%20satisfacion%20junio%2030%20agos1.html" TargetMode="External" /><Relationship Id="rId16" Type="http://schemas.openxmlformats.org/officeDocument/2006/relationships/hyperlink" Target="DIRECCION%20ADVA\Segundo%20trimestre\insumos%20generales%20PRIMER%20SEMESTRE.xls" TargetMode="External" /><Relationship Id="rId17" Type="http://schemas.openxmlformats.org/officeDocument/2006/relationships/hyperlink" Target="JURIDICA\segundo%20trimestre\evidencia%20actas%20de%20gerencia.pdf" TargetMode="External" /><Relationship Id="rId18" Type="http://schemas.openxmlformats.org/officeDocument/2006/relationships/hyperlink" Target="JURIDICA\TERCER%20TRIMESTRE\evidencia%20seguimiento%20de%20procesos%20judiciales.xlsx" TargetMode="External" /><Relationship Id="rId19" Type="http://schemas.openxmlformats.org/officeDocument/2006/relationships/hyperlink" Target="JURIDICA\TERCER%20TRIMESTRE\evidencia%20%25%20requerimientos%20respondidos.xlsx" TargetMode="External" /><Relationship Id="rId20" Type="http://schemas.openxmlformats.org/officeDocument/2006/relationships/hyperlink" Target="JURIDICA\TERCER%20TRIMESTRE\evidencia%20comite%20gerencia%20julio.pdf" TargetMode="External" /><Relationship Id="rId21" Type="http://schemas.openxmlformats.org/officeDocument/2006/relationships/hyperlink" Target="JURIDICA\TERCER%20TRIMESTRE\evidencia%20del%20normograma.docx" TargetMode="External" /><Relationship Id="rId22" Type="http://schemas.openxmlformats.org/officeDocument/2006/relationships/hyperlink" Target="JURIDICA\TERCER%20TRIMESTRE\evidencia%20de%20cumplimiento%20de%20sentencias.xlsx" TargetMode="External" /><Relationship Id="rId23" Type="http://schemas.openxmlformats.org/officeDocument/2006/relationships/hyperlink" Target="JURIDICA\TERCER%20TRIMESTRE\evidencia%20Actas%20Comite%20de%20Conciliacion%203trimestre.pdf" TargetMode="External" /><Relationship Id="rId24" Type="http://schemas.openxmlformats.org/officeDocument/2006/relationships/hyperlink" Target="DIRECCION%20ADVA\tercer%20trimestre\Copia%20de%20SEGUIMIENTO%20P%20%20COMPRA%20I%20HOSP%20III%20TRIM%202016.xlsx" TargetMode="External" /><Relationship Id="rId25" Type="http://schemas.openxmlformats.org/officeDocument/2006/relationships/hyperlink" Target="DIRECCION%20ADVA\tercer%20trimestre\INSUMOS%20GENERALES%203ER%20TRIMESTRE.xls" TargetMode="External" /><Relationship Id="rId26" Type="http://schemas.openxmlformats.org/officeDocument/2006/relationships/comments" Target="../comments4.xml" /><Relationship Id="rId27" Type="http://schemas.openxmlformats.org/officeDocument/2006/relationships/vmlDrawing" Target="../drawings/vmlDrawing4.vml" /><Relationship Id="rId28"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39"/>
  <sheetViews>
    <sheetView zoomScale="90" zoomScaleNormal="90" zoomScalePageLayoutView="0" workbookViewId="0" topLeftCell="A1">
      <selection activeCell="C11" sqref="C11:C37"/>
    </sheetView>
  </sheetViews>
  <sheetFormatPr defaultColWidth="11.421875" defaultRowHeight="15"/>
  <cols>
    <col min="1" max="1" width="12.7109375" style="0" customWidth="1"/>
    <col min="2" max="2" width="9.00390625" style="0" customWidth="1"/>
    <col min="3" max="3" width="19.28125" style="0" customWidth="1"/>
    <col min="4" max="4" width="19.00390625" style="0" customWidth="1"/>
    <col min="5" max="5" width="10.140625" style="0" customWidth="1"/>
    <col min="6" max="6" width="18.421875" style="0" customWidth="1"/>
    <col min="7" max="7" width="18.140625" style="0" customWidth="1"/>
    <col min="8" max="8" width="10.421875" style="0" customWidth="1"/>
    <col min="9" max="9" width="18.140625" style="0" customWidth="1"/>
    <col min="10" max="10" width="20.8515625" style="0" customWidth="1"/>
    <col min="11" max="11" width="14.28125" style="1" customWidth="1"/>
    <col min="12" max="12" width="22.140625" style="0" customWidth="1"/>
    <col min="13" max="13" width="15.140625" style="0" customWidth="1"/>
    <col min="14" max="14" width="10.57421875" style="2" customWidth="1"/>
    <col min="15" max="15" width="15.57421875" style="2" customWidth="1"/>
    <col min="16" max="16" width="20.28125" style="0" customWidth="1"/>
  </cols>
  <sheetData>
    <row r="1" spans="1:16" ht="15" customHeight="1">
      <c r="A1" s="588" t="s">
        <v>70</v>
      </c>
      <c r="B1" s="588"/>
      <c r="C1" s="588"/>
      <c r="D1" s="588"/>
      <c r="E1" s="588"/>
      <c r="F1" s="588"/>
      <c r="G1" s="588"/>
      <c r="H1" s="588"/>
      <c r="I1" s="588"/>
      <c r="J1" s="588"/>
      <c r="K1" s="588"/>
      <c r="L1" s="588"/>
      <c r="M1" s="588"/>
      <c r="N1" s="588"/>
      <c r="O1" s="588"/>
      <c r="P1" s="588"/>
    </row>
    <row r="2" spans="1:16" ht="15">
      <c r="A2" s="588"/>
      <c r="B2" s="588"/>
      <c r="C2" s="588"/>
      <c r="D2" s="588"/>
      <c r="E2" s="588"/>
      <c r="F2" s="588"/>
      <c r="G2" s="588"/>
      <c r="H2" s="588"/>
      <c r="I2" s="588"/>
      <c r="J2" s="588"/>
      <c r="K2" s="588"/>
      <c r="L2" s="588"/>
      <c r="M2" s="588"/>
      <c r="N2" s="588"/>
      <c r="O2" s="588"/>
      <c r="P2" s="588"/>
    </row>
    <row r="3" spans="1:16" ht="15">
      <c r="A3" s="588"/>
      <c r="B3" s="588"/>
      <c r="C3" s="588"/>
      <c r="D3" s="588"/>
      <c r="E3" s="588"/>
      <c r="F3" s="588"/>
      <c r="G3" s="588"/>
      <c r="H3" s="588"/>
      <c r="I3" s="588"/>
      <c r="J3" s="588"/>
      <c r="K3" s="588"/>
      <c r="L3" s="588"/>
      <c r="M3" s="588"/>
      <c r="N3" s="588"/>
      <c r="O3" s="588"/>
      <c r="P3" s="588"/>
    </row>
    <row r="4" spans="1:16" ht="15">
      <c r="A4" s="588"/>
      <c r="B4" s="588"/>
      <c r="C4" s="588"/>
      <c r="D4" s="588"/>
      <c r="E4" s="588"/>
      <c r="F4" s="588"/>
      <c r="G4" s="588"/>
      <c r="H4" s="588"/>
      <c r="I4" s="588"/>
      <c r="J4" s="588"/>
      <c r="K4" s="588"/>
      <c r="L4" s="588"/>
      <c r="M4" s="588"/>
      <c r="N4" s="588"/>
      <c r="O4" s="588"/>
      <c r="P4" s="588"/>
    </row>
    <row r="5" spans="1:16" ht="15">
      <c r="A5" s="588"/>
      <c r="B5" s="588"/>
      <c r="C5" s="588"/>
      <c r="D5" s="588"/>
      <c r="E5" s="588"/>
      <c r="F5" s="588"/>
      <c r="G5" s="588"/>
      <c r="H5" s="588"/>
      <c r="I5" s="588"/>
      <c r="J5" s="588"/>
      <c r="K5" s="588"/>
      <c r="L5" s="588"/>
      <c r="M5" s="588"/>
      <c r="N5" s="588"/>
      <c r="O5" s="588"/>
      <c r="P5" s="588"/>
    </row>
    <row r="6" spans="1:16" ht="30" customHeight="1">
      <c r="A6" s="589" t="s">
        <v>0</v>
      </c>
      <c r="B6" s="589"/>
      <c r="C6" s="589"/>
      <c r="D6" s="589"/>
      <c r="E6" s="590" t="s">
        <v>1</v>
      </c>
      <c r="F6" s="590"/>
      <c r="G6" s="590"/>
      <c r="H6" s="590"/>
      <c r="I6" s="18"/>
      <c r="J6" s="589" t="s">
        <v>2</v>
      </c>
      <c r="K6" s="28"/>
      <c r="L6" s="590" t="s">
        <v>71</v>
      </c>
      <c r="M6" s="590"/>
      <c r="N6" s="590"/>
      <c r="O6" s="590"/>
      <c r="P6" s="590"/>
    </row>
    <row r="7" spans="1:16" ht="15" customHeight="1">
      <c r="A7" s="589" t="s">
        <v>3</v>
      </c>
      <c r="B7" s="589"/>
      <c r="C7" s="589"/>
      <c r="D7" s="589"/>
      <c r="E7" s="590" t="s">
        <v>4</v>
      </c>
      <c r="F7" s="590"/>
      <c r="G7" s="590"/>
      <c r="H7" s="590"/>
      <c r="I7" s="18"/>
      <c r="J7" s="589"/>
      <c r="K7" s="28"/>
      <c r="L7" s="590"/>
      <c r="M7" s="590"/>
      <c r="N7" s="590"/>
      <c r="O7" s="590"/>
      <c r="P7" s="590"/>
    </row>
    <row r="8" spans="1:16" ht="28.5" customHeight="1">
      <c r="A8" s="589" t="s">
        <v>6</v>
      </c>
      <c r="B8" s="589"/>
      <c r="C8" s="589"/>
      <c r="D8" s="589"/>
      <c r="E8" s="590" t="s">
        <v>7</v>
      </c>
      <c r="F8" s="590"/>
      <c r="G8" s="590"/>
      <c r="H8" s="590"/>
      <c r="I8" s="18"/>
      <c r="J8" s="19" t="s">
        <v>8</v>
      </c>
      <c r="K8" s="28"/>
      <c r="L8" s="599" t="s">
        <v>9</v>
      </c>
      <c r="M8" s="599"/>
      <c r="N8" s="599"/>
      <c r="O8" s="599"/>
      <c r="P8" s="599"/>
    </row>
    <row r="9" spans="1:16" ht="66" customHeight="1">
      <c r="A9" s="589" t="s">
        <v>72</v>
      </c>
      <c r="B9" s="589"/>
      <c r="C9" s="589"/>
      <c r="D9" s="589"/>
      <c r="E9" s="589"/>
      <c r="F9" s="589"/>
      <c r="G9" s="589"/>
      <c r="H9" s="589"/>
      <c r="I9" s="589"/>
      <c r="J9" s="589"/>
      <c r="K9" s="589"/>
      <c r="L9" s="589"/>
      <c r="M9" s="589"/>
      <c r="N9" s="589"/>
      <c r="O9" s="589"/>
      <c r="P9" s="589"/>
    </row>
    <row r="10" spans="1:16" ht="39" customHeight="1">
      <c r="A10" s="20" t="s">
        <v>73</v>
      </c>
      <c r="B10" s="20" t="s">
        <v>74</v>
      </c>
      <c r="C10" s="20" t="s">
        <v>85</v>
      </c>
      <c r="D10" s="20" t="s">
        <v>75</v>
      </c>
      <c r="E10" s="20" t="s">
        <v>74</v>
      </c>
      <c r="F10" s="20" t="s">
        <v>85</v>
      </c>
      <c r="G10" s="20" t="s">
        <v>76</v>
      </c>
      <c r="H10" s="20" t="s">
        <v>74</v>
      </c>
      <c r="I10" s="20" t="s">
        <v>85</v>
      </c>
      <c r="J10" s="20" t="s">
        <v>77</v>
      </c>
      <c r="K10" s="29" t="s">
        <v>74</v>
      </c>
      <c r="L10" s="20" t="s">
        <v>78</v>
      </c>
      <c r="M10" s="20" t="s">
        <v>79</v>
      </c>
      <c r="N10" s="20" t="s">
        <v>74</v>
      </c>
      <c r="O10" s="20" t="s">
        <v>85</v>
      </c>
      <c r="P10" s="20" t="s">
        <v>80</v>
      </c>
    </row>
    <row r="11" spans="1:16" ht="96.75" customHeight="1">
      <c r="A11" s="566" t="s">
        <v>71</v>
      </c>
      <c r="B11" s="559">
        <v>0.2</v>
      </c>
      <c r="C11" s="559" t="e">
        <f>SUM(F11:F37)</f>
        <v>#REF!</v>
      </c>
      <c r="D11" s="558" t="s">
        <v>5</v>
      </c>
      <c r="E11" s="559">
        <v>0.11</v>
      </c>
      <c r="F11" s="559" t="e">
        <f>SUM(I11:I28)</f>
        <v>#REF!</v>
      </c>
      <c r="G11" s="560" t="s">
        <v>86</v>
      </c>
      <c r="H11" s="591">
        <v>0.07</v>
      </c>
      <c r="I11" s="561" t="e">
        <f>O11+O12+O13+O14</f>
        <v>#REF!</v>
      </c>
      <c r="J11" s="563" t="s">
        <v>26</v>
      </c>
      <c r="K11" s="578">
        <v>0.02</v>
      </c>
      <c r="L11" s="10" t="s">
        <v>27</v>
      </c>
      <c r="M11" s="557" t="s">
        <v>30</v>
      </c>
      <c r="N11" s="7">
        <f>K11/4</f>
        <v>0.005</v>
      </c>
      <c r="O11" s="7" t="e">
        <f>#REF!</f>
        <v>#REF!</v>
      </c>
      <c r="P11" s="9" t="s">
        <v>31</v>
      </c>
    </row>
    <row r="12" spans="1:20" ht="73.5" customHeight="1">
      <c r="A12" s="566"/>
      <c r="B12" s="559"/>
      <c r="C12" s="559"/>
      <c r="D12" s="558"/>
      <c r="E12" s="559"/>
      <c r="F12" s="559"/>
      <c r="G12" s="560"/>
      <c r="H12" s="592"/>
      <c r="I12" s="561"/>
      <c r="J12" s="563"/>
      <c r="K12" s="580"/>
      <c r="L12" s="585" t="s">
        <v>28</v>
      </c>
      <c r="M12" s="557"/>
      <c r="N12" s="7">
        <f>K11/4</f>
        <v>0.005</v>
      </c>
      <c r="O12" s="7" t="e">
        <f>#REF!</f>
        <v>#REF!</v>
      </c>
      <c r="P12" s="9" t="s">
        <v>63</v>
      </c>
      <c r="T12" t="s">
        <v>81</v>
      </c>
    </row>
    <row r="13" spans="1:16" ht="73.5" customHeight="1">
      <c r="A13" s="566"/>
      <c r="B13" s="559"/>
      <c r="C13" s="559"/>
      <c r="D13" s="558"/>
      <c r="E13" s="559"/>
      <c r="F13" s="559"/>
      <c r="G13" s="560"/>
      <c r="H13" s="592"/>
      <c r="I13" s="561"/>
      <c r="J13" s="563"/>
      <c r="K13" s="580"/>
      <c r="L13" s="587"/>
      <c r="M13" s="557"/>
      <c r="N13" s="25">
        <f>K11/4</f>
        <v>0.005</v>
      </c>
      <c r="O13" s="25" t="e">
        <f>#REF!</f>
        <v>#REF!</v>
      </c>
      <c r="P13" s="16" t="s">
        <v>64</v>
      </c>
    </row>
    <row r="14" spans="1:16" ht="128.25" customHeight="1">
      <c r="A14" s="566"/>
      <c r="B14" s="559"/>
      <c r="C14" s="559"/>
      <c r="D14" s="558"/>
      <c r="E14" s="559"/>
      <c r="F14" s="559"/>
      <c r="G14" s="560"/>
      <c r="H14" s="592"/>
      <c r="I14" s="561"/>
      <c r="J14" s="563"/>
      <c r="K14" s="579"/>
      <c r="L14" s="10" t="s">
        <v>29</v>
      </c>
      <c r="M14" s="557"/>
      <c r="N14" s="7">
        <f>K11/4</f>
        <v>0.005</v>
      </c>
      <c r="O14" s="7" t="e">
        <f>#REF!</f>
        <v>#REF!</v>
      </c>
      <c r="P14" s="16" t="s">
        <v>65</v>
      </c>
    </row>
    <row r="15" spans="1:16" ht="91.5" customHeight="1">
      <c r="A15" s="566"/>
      <c r="B15" s="559"/>
      <c r="C15" s="559"/>
      <c r="D15" s="558"/>
      <c r="E15" s="559"/>
      <c r="F15" s="559"/>
      <c r="G15" s="560"/>
      <c r="H15" s="592"/>
      <c r="I15" s="561" t="e">
        <f>O15+O16</f>
        <v>#REF!</v>
      </c>
      <c r="J15" s="563" t="s">
        <v>32</v>
      </c>
      <c r="K15" s="578">
        <v>0.01</v>
      </c>
      <c r="L15" s="22" t="s">
        <v>33</v>
      </c>
      <c r="M15" s="557" t="s">
        <v>34</v>
      </c>
      <c r="N15" s="23">
        <f>K15/2</f>
        <v>0.005</v>
      </c>
      <c r="O15" s="23" t="e">
        <f>#REF!</f>
        <v>#REF!</v>
      </c>
      <c r="P15" s="562" t="s">
        <v>87</v>
      </c>
    </row>
    <row r="16" spans="1:16" ht="36.75" customHeight="1">
      <c r="A16" s="566"/>
      <c r="B16" s="559"/>
      <c r="C16" s="559"/>
      <c r="D16" s="558"/>
      <c r="E16" s="559"/>
      <c r="F16" s="559"/>
      <c r="G16" s="560"/>
      <c r="H16" s="592"/>
      <c r="I16" s="561"/>
      <c r="J16" s="563"/>
      <c r="K16" s="580"/>
      <c r="L16" s="560" t="s">
        <v>66</v>
      </c>
      <c r="M16" s="557"/>
      <c r="N16" s="564">
        <f>K15/2</f>
        <v>0.005</v>
      </c>
      <c r="O16" s="564" t="e">
        <f>#REF!</f>
        <v>#REF!</v>
      </c>
      <c r="P16" s="562"/>
    </row>
    <row r="17" spans="1:16" ht="117.75" customHeight="1">
      <c r="A17" s="566"/>
      <c r="B17" s="559"/>
      <c r="C17" s="559"/>
      <c r="D17" s="558"/>
      <c r="E17" s="559"/>
      <c r="F17" s="559"/>
      <c r="G17" s="560"/>
      <c r="H17" s="592"/>
      <c r="I17" s="561"/>
      <c r="J17" s="563"/>
      <c r="K17" s="579"/>
      <c r="L17" s="560"/>
      <c r="M17" s="557"/>
      <c r="N17" s="565"/>
      <c r="O17" s="565"/>
      <c r="P17" s="562"/>
    </row>
    <row r="18" spans="1:16" ht="117.75" customHeight="1">
      <c r="A18" s="566"/>
      <c r="B18" s="559"/>
      <c r="C18" s="559"/>
      <c r="D18" s="558"/>
      <c r="E18" s="559"/>
      <c r="F18" s="559"/>
      <c r="G18" s="560"/>
      <c r="H18" s="592"/>
      <c r="I18" s="561" t="e">
        <f>O18+O19</f>
        <v>#REF!</v>
      </c>
      <c r="J18" s="563" t="s">
        <v>35</v>
      </c>
      <c r="K18" s="578">
        <v>0.02</v>
      </c>
      <c r="L18" s="8" t="s">
        <v>36</v>
      </c>
      <c r="M18" s="9" t="s">
        <v>37</v>
      </c>
      <c r="N18" s="7">
        <f>K18*0.2</f>
        <v>0.004</v>
      </c>
      <c r="O18" s="7" t="e">
        <f>#REF!</f>
        <v>#REF!</v>
      </c>
      <c r="P18" s="11" t="s">
        <v>38</v>
      </c>
    </row>
    <row r="19" spans="1:16" ht="117.75" customHeight="1">
      <c r="A19" s="566"/>
      <c r="B19" s="559"/>
      <c r="C19" s="559"/>
      <c r="D19" s="558"/>
      <c r="E19" s="559"/>
      <c r="F19" s="559"/>
      <c r="G19" s="560"/>
      <c r="H19" s="592"/>
      <c r="I19" s="561"/>
      <c r="J19" s="563"/>
      <c r="K19" s="580"/>
      <c r="L19" s="21" t="s">
        <v>92</v>
      </c>
      <c r="M19" s="16" t="s">
        <v>39</v>
      </c>
      <c r="N19" s="25">
        <f>K18*0.8</f>
        <v>0.016</v>
      </c>
      <c r="O19" s="25" t="e">
        <f>#REF!</f>
        <v>#REF!</v>
      </c>
      <c r="P19" s="17" t="s">
        <v>40</v>
      </c>
    </row>
    <row r="20" spans="1:16" ht="117.75" customHeight="1">
      <c r="A20" s="566"/>
      <c r="B20" s="559"/>
      <c r="C20" s="559"/>
      <c r="D20" s="558"/>
      <c r="E20" s="559"/>
      <c r="F20" s="559"/>
      <c r="G20" s="560"/>
      <c r="H20" s="592"/>
      <c r="I20" s="561" t="e">
        <f>O20+O21</f>
        <v>#REF!</v>
      </c>
      <c r="J20" s="563" t="s">
        <v>41</v>
      </c>
      <c r="K20" s="578">
        <v>0.01</v>
      </c>
      <c r="L20" s="12" t="s">
        <v>42</v>
      </c>
      <c r="M20" s="577" t="s">
        <v>43</v>
      </c>
      <c r="N20" s="7">
        <f>K20*0.5</f>
        <v>0.005</v>
      </c>
      <c r="O20" s="7" t="e">
        <f>#REF!</f>
        <v>#REF!</v>
      </c>
      <c r="P20" s="13" t="s">
        <v>44</v>
      </c>
    </row>
    <row r="21" spans="1:16" ht="117.75" customHeight="1">
      <c r="A21" s="566"/>
      <c r="B21" s="559"/>
      <c r="C21" s="559"/>
      <c r="D21" s="558"/>
      <c r="E21" s="559"/>
      <c r="F21" s="559"/>
      <c r="G21" s="560"/>
      <c r="H21" s="592"/>
      <c r="I21" s="561"/>
      <c r="J21" s="563"/>
      <c r="K21" s="579"/>
      <c r="L21" s="12" t="s">
        <v>45</v>
      </c>
      <c r="M21" s="577"/>
      <c r="N21" s="7">
        <f>K20/2</f>
        <v>0.005</v>
      </c>
      <c r="O21" s="7" t="e">
        <f>#REF!</f>
        <v>#REF!</v>
      </c>
      <c r="P21" s="24" t="s">
        <v>46</v>
      </c>
    </row>
    <row r="22" spans="1:16" ht="54">
      <c r="A22" s="566"/>
      <c r="B22" s="559"/>
      <c r="C22" s="559"/>
      <c r="D22" s="558"/>
      <c r="E22" s="559"/>
      <c r="F22" s="559"/>
      <c r="G22" s="560"/>
      <c r="H22" s="592"/>
      <c r="I22" s="561" t="e">
        <f>O22+O23+O24</f>
        <v>#REF!</v>
      </c>
      <c r="J22" s="563" t="s">
        <v>88</v>
      </c>
      <c r="K22" s="578">
        <v>0.01</v>
      </c>
      <c r="L22" s="12" t="s">
        <v>47</v>
      </c>
      <c r="M22" s="557" t="s">
        <v>89</v>
      </c>
      <c r="N22" s="7">
        <f>K22*0.2</f>
        <v>0.002</v>
      </c>
      <c r="O22" s="7" t="e">
        <f>#REF!/3</f>
        <v>#REF!</v>
      </c>
      <c r="P22" s="562" t="s">
        <v>48</v>
      </c>
    </row>
    <row r="23" spans="1:16" ht="108">
      <c r="A23" s="566"/>
      <c r="B23" s="559"/>
      <c r="C23" s="559"/>
      <c r="D23" s="558"/>
      <c r="E23" s="559"/>
      <c r="F23" s="559"/>
      <c r="G23" s="560"/>
      <c r="H23" s="592"/>
      <c r="I23" s="561"/>
      <c r="J23" s="563"/>
      <c r="K23" s="580"/>
      <c r="L23" s="12" t="s">
        <v>49</v>
      </c>
      <c r="M23" s="557"/>
      <c r="N23" s="7">
        <f>K22*0.2</f>
        <v>0.002</v>
      </c>
      <c r="O23" s="7" t="e">
        <f>#REF!/3</f>
        <v>#REF!</v>
      </c>
      <c r="P23" s="562"/>
    </row>
    <row r="24" spans="1:16" ht="99" customHeight="1">
      <c r="A24" s="566"/>
      <c r="B24" s="559"/>
      <c r="C24" s="559"/>
      <c r="D24" s="558"/>
      <c r="E24" s="559"/>
      <c r="F24" s="559"/>
      <c r="G24" s="560"/>
      <c r="H24" s="593"/>
      <c r="I24" s="561"/>
      <c r="J24" s="563"/>
      <c r="K24" s="579"/>
      <c r="L24" s="12" t="s">
        <v>93</v>
      </c>
      <c r="M24" s="557"/>
      <c r="N24" s="7">
        <f>K22*0.6</f>
        <v>0.006</v>
      </c>
      <c r="O24" s="7" t="e">
        <f>#REF!/3</f>
        <v>#REF!</v>
      </c>
      <c r="P24" s="562"/>
    </row>
    <row r="25" spans="1:16" ht="104.25" customHeight="1">
      <c r="A25" s="566"/>
      <c r="B25" s="559"/>
      <c r="C25" s="559"/>
      <c r="D25" s="558"/>
      <c r="E25" s="559"/>
      <c r="F25" s="559"/>
      <c r="G25" s="560" t="s">
        <v>90</v>
      </c>
      <c r="H25" s="591">
        <v>0.04</v>
      </c>
      <c r="I25" s="594" t="e">
        <f>O25+O26+O27+O28</f>
        <v>#REF!</v>
      </c>
      <c r="J25" s="567" t="s">
        <v>61</v>
      </c>
      <c r="K25" s="575">
        <v>0.02</v>
      </c>
      <c r="L25" s="12" t="s">
        <v>15</v>
      </c>
      <c r="M25" s="557" t="s">
        <v>16</v>
      </c>
      <c r="N25" s="7">
        <f>K25/2</f>
        <v>0.01</v>
      </c>
      <c r="O25" s="7" t="e">
        <f>#REF!/2</f>
        <v>#REF!</v>
      </c>
      <c r="P25" s="562" t="s">
        <v>17</v>
      </c>
    </row>
    <row r="26" spans="1:16" ht="104.25" customHeight="1">
      <c r="A26" s="566"/>
      <c r="B26" s="559"/>
      <c r="C26" s="559"/>
      <c r="D26" s="558"/>
      <c r="E26" s="559"/>
      <c r="F26" s="559"/>
      <c r="G26" s="560"/>
      <c r="H26" s="592"/>
      <c r="I26" s="595"/>
      <c r="J26" s="567"/>
      <c r="K26" s="576"/>
      <c r="L26" s="14" t="s">
        <v>18</v>
      </c>
      <c r="M26" s="557"/>
      <c r="N26" s="7">
        <f>K25/2</f>
        <v>0.01</v>
      </c>
      <c r="O26" s="7" t="e">
        <f>#REF!/2</f>
        <v>#REF!</v>
      </c>
      <c r="P26" s="562"/>
    </row>
    <row r="27" spans="1:16" ht="111.75" customHeight="1">
      <c r="A27" s="566"/>
      <c r="B27" s="559"/>
      <c r="C27" s="559"/>
      <c r="D27" s="558"/>
      <c r="E27" s="559"/>
      <c r="F27" s="559"/>
      <c r="G27" s="560"/>
      <c r="H27" s="592"/>
      <c r="I27" s="595"/>
      <c r="J27" s="567" t="s">
        <v>19</v>
      </c>
      <c r="K27" s="575">
        <v>0.02</v>
      </c>
      <c r="L27" s="15" t="s">
        <v>20</v>
      </c>
      <c r="M27" s="568" t="s">
        <v>21</v>
      </c>
      <c r="N27" s="7">
        <f>K27*0.7</f>
        <v>0.013999999999999999</v>
      </c>
      <c r="O27" s="7" t="e">
        <f>#REF!</f>
        <v>#REF!</v>
      </c>
      <c r="P27" s="14" t="s">
        <v>22</v>
      </c>
    </row>
    <row r="28" spans="1:16" ht="75" customHeight="1">
      <c r="A28" s="566"/>
      <c r="B28" s="559"/>
      <c r="C28" s="559"/>
      <c r="D28" s="558"/>
      <c r="E28" s="559"/>
      <c r="F28" s="559"/>
      <c r="G28" s="560"/>
      <c r="H28" s="593"/>
      <c r="I28" s="596"/>
      <c r="J28" s="567"/>
      <c r="K28" s="576"/>
      <c r="L28" s="15" t="s">
        <v>23</v>
      </c>
      <c r="M28" s="568"/>
      <c r="N28" s="7">
        <f>K27*0.3</f>
        <v>0.006</v>
      </c>
      <c r="O28" s="7" t="e">
        <f>#REF!</f>
        <v>#REF!</v>
      </c>
      <c r="P28" s="14" t="s">
        <v>24</v>
      </c>
    </row>
    <row r="29" spans="1:16" ht="129.75" customHeight="1">
      <c r="A29" s="566"/>
      <c r="B29" s="559"/>
      <c r="C29" s="559"/>
      <c r="D29" s="581" t="s">
        <v>50</v>
      </c>
      <c r="E29" s="559">
        <v>0.09</v>
      </c>
      <c r="F29" s="559" t="e">
        <f>SUM(I29)</f>
        <v>#REF!</v>
      </c>
      <c r="G29" s="557" t="s">
        <v>91</v>
      </c>
      <c r="H29" s="582">
        <v>0.09</v>
      </c>
      <c r="I29" s="582" t="e">
        <f>O29+O30+O31+O32+O33+O34+O35+O36+O37</f>
        <v>#REF!</v>
      </c>
      <c r="J29" s="585" t="s">
        <v>51</v>
      </c>
      <c r="K29" s="572">
        <f>H29*0.4</f>
        <v>0.036</v>
      </c>
      <c r="L29" s="31" t="s">
        <v>67</v>
      </c>
      <c r="M29" s="31" t="s">
        <v>52</v>
      </c>
      <c r="N29" s="7">
        <f>K29*0.2</f>
        <v>0.0072</v>
      </c>
      <c r="O29" s="7" t="e">
        <f>#REF!/2</f>
        <v>#REF!</v>
      </c>
      <c r="P29" s="597" t="s">
        <v>69</v>
      </c>
    </row>
    <row r="30" spans="1:16" ht="54.75" customHeight="1">
      <c r="A30" s="566"/>
      <c r="B30" s="559"/>
      <c r="C30" s="559"/>
      <c r="D30" s="581"/>
      <c r="E30" s="559"/>
      <c r="F30" s="559"/>
      <c r="G30" s="557"/>
      <c r="H30" s="583"/>
      <c r="I30" s="583"/>
      <c r="J30" s="587"/>
      <c r="K30" s="573"/>
      <c r="L30" s="31" t="s">
        <v>68</v>
      </c>
      <c r="M30" s="31"/>
      <c r="N30" s="34">
        <f>K29*0.8</f>
        <v>0.0288</v>
      </c>
      <c r="O30" s="34" t="e">
        <f>#REF!/2</f>
        <v>#REF!</v>
      </c>
      <c r="P30" s="598"/>
    </row>
    <row r="31" spans="1:16" ht="55.5" customHeight="1">
      <c r="A31" s="566"/>
      <c r="B31" s="559"/>
      <c r="C31" s="559"/>
      <c r="D31" s="581"/>
      <c r="E31" s="559"/>
      <c r="F31" s="559"/>
      <c r="G31" s="557"/>
      <c r="H31" s="583"/>
      <c r="I31" s="583"/>
      <c r="J31" s="585" t="s">
        <v>94</v>
      </c>
      <c r="K31" s="572">
        <f>H29*0.6</f>
        <v>0.054</v>
      </c>
      <c r="L31" s="569" t="s">
        <v>54</v>
      </c>
      <c r="M31" s="569" t="s">
        <v>55</v>
      </c>
      <c r="N31" s="35">
        <f>K31*0.3/4</f>
        <v>0.00405</v>
      </c>
      <c r="O31" s="50" t="e">
        <f>#REF!</f>
        <v>#REF!</v>
      </c>
      <c r="P31" s="14" t="s">
        <v>53</v>
      </c>
    </row>
    <row r="32" spans="1:16" ht="135">
      <c r="A32" s="566"/>
      <c r="B32" s="559"/>
      <c r="C32" s="559"/>
      <c r="D32" s="581"/>
      <c r="E32" s="559"/>
      <c r="F32" s="559"/>
      <c r="G32" s="557"/>
      <c r="H32" s="583"/>
      <c r="I32" s="583"/>
      <c r="J32" s="586"/>
      <c r="K32" s="574"/>
      <c r="L32" s="570"/>
      <c r="M32" s="570"/>
      <c r="N32" s="25">
        <f>K31*0.3/4</f>
        <v>0.00405</v>
      </c>
      <c r="O32" s="25" t="e">
        <f>#REF!</f>
        <v>#REF!</v>
      </c>
      <c r="P32" s="14" t="s">
        <v>62</v>
      </c>
    </row>
    <row r="33" spans="1:16" ht="67.5">
      <c r="A33" s="566"/>
      <c r="B33" s="559"/>
      <c r="C33" s="559"/>
      <c r="D33" s="581"/>
      <c r="E33" s="559"/>
      <c r="F33" s="559"/>
      <c r="G33" s="557"/>
      <c r="H33" s="583"/>
      <c r="I33" s="583"/>
      <c r="J33" s="586"/>
      <c r="K33" s="574"/>
      <c r="L33" s="570"/>
      <c r="M33" s="570"/>
      <c r="N33" s="25">
        <f>K31*0.3/4</f>
        <v>0.00405</v>
      </c>
      <c r="O33" s="25" t="e">
        <f>#REF!</f>
        <v>#REF!</v>
      </c>
      <c r="P33" s="14" t="s">
        <v>56</v>
      </c>
    </row>
    <row r="34" spans="1:16" ht="72.75" customHeight="1">
      <c r="A34" s="566"/>
      <c r="B34" s="559"/>
      <c r="C34" s="559"/>
      <c r="D34" s="581"/>
      <c r="E34" s="559"/>
      <c r="F34" s="559"/>
      <c r="G34" s="557"/>
      <c r="H34" s="583"/>
      <c r="I34" s="583"/>
      <c r="J34" s="586"/>
      <c r="K34" s="574"/>
      <c r="L34" s="570"/>
      <c r="M34" s="570"/>
      <c r="N34" s="25">
        <f>K31*0.3/4</f>
        <v>0.00405</v>
      </c>
      <c r="O34" s="25" t="e">
        <f>#REF!</f>
        <v>#REF!</v>
      </c>
      <c r="P34" s="14" t="s">
        <v>57</v>
      </c>
    </row>
    <row r="35" spans="1:16" ht="94.5">
      <c r="A35" s="566"/>
      <c r="B35" s="559"/>
      <c r="C35" s="559"/>
      <c r="D35" s="581"/>
      <c r="E35" s="559"/>
      <c r="F35" s="559"/>
      <c r="G35" s="557"/>
      <c r="H35" s="583"/>
      <c r="I35" s="583"/>
      <c r="J35" s="586"/>
      <c r="K35" s="574"/>
      <c r="L35" s="570"/>
      <c r="M35" s="570"/>
      <c r="N35" s="26">
        <f>K31*0.7/3</f>
        <v>0.0126</v>
      </c>
      <c r="O35" s="27" t="e">
        <f>#REF!</f>
        <v>#REF!</v>
      </c>
      <c r="P35" s="14" t="s">
        <v>58</v>
      </c>
    </row>
    <row r="36" spans="1:16" ht="67.5">
      <c r="A36" s="566"/>
      <c r="B36" s="559"/>
      <c r="C36" s="559"/>
      <c r="D36" s="581"/>
      <c r="E36" s="559"/>
      <c r="F36" s="559"/>
      <c r="G36" s="557"/>
      <c r="H36" s="583"/>
      <c r="I36" s="583"/>
      <c r="J36" s="586"/>
      <c r="K36" s="574"/>
      <c r="L36" s="570"/>
      <c r="M36" s="570"/>
      <c r="N36" s="26">
        <f>K31*0.7/3</f>
        <v>0.0126</v>
      </c>
      <c r="O36" s="27" t="e">
        <f>#REF!</f>
        <v>#REF!</v>
      </c>
      <c r="P36" s="14" t="s">
        <v>59</v>
      </c>
    </row>
    <row r="37" spans="1:16" ht="99.75" customHeight="1">
      <c r="A37" s="566"/>
      <c r="B37" s="559"/>
      <c r="C37" s="559"/>
      <c r="D37" s="581"/>
      <c r="E37" s="559"/>
      <c r="F37" s="559"/>
      <c r="G37" s="557"/>
      <c r="H37" s="584"/>
      <c r="I37" s="584"/>
      <c r="J37" s="587"/>
      <c r="K37" s="573"/>
      <c r="L37" s="571"/>
      <c r="M37" s="571"/>
      <c r="N37" s="26">
        <f>K31*0.7/3</f>
        <v>0.0126</v>
      </c>
      <c r="O37" s="27" t="e">
        <f>#REF!</f>
        <v>#REF!</v>
      </c>
      <c r="P37" s="14" t="s">
        <v>60</v>
      </c>
    </row>
    <row r="38" spans="1:16" ht="15">
      <c r="A38" s="3"/>
      <c r="B38" s="4">
        <f>SUM(B11)</f>
        <v>0.2</v>
      </c>
      <c r="C38" s="4" t="e">
        <f>SUM(C11)</f>
        <v>#REF!</v>
      </c>
      <c r="D38" s="3"/>
      <c r="E38" s="3"/>
      <c r="F38" s="3"/>
      <c r="G38" s="3"/>
      <c r="H38" s="6">
        <f>SUM(H11:H37)</f>
        <v>0.2</v>
      </c>
      <c r="I38" s="6" t="e">
        <f>SUM(I11:I37)</f>
        <v>#REF!</v>
      </c>
      <c r="J38" s="3"/>
      <c r="K38" s="6">
        <f>SUM(K11:K37)</f>
        <v>0.2</v>
      </c>
      <c r="L38" s="3"/>
      <c r="M38" s="3"/>
      <c r="N38" s="6">
        <f>SUM(N11:N37)</f>
        <v>0.19999999999999998</v>
      </c>
      <c r="O38" s="6" t="e">
        <f>SUM(O11:O37)</f>
        <v>#REF!</v>
      </c>
      <c r="P38" s="3"/>
    </row>
    <row r="39" spans="1:16" ht="15">
      <c r="A39" s="41" t="s">
        <v>96</v>
      </c>
      <c r="B39" s="41"/>
      <c r="C39" s="43" t="e">
        <f>C38/B38</f>
        <v>#REF!</v>
      </c>
      <c r="D39" s="3"/>
      <c r="E39" s="3"/>
      <c r="F39" s="3"/>
      <c r="G39" s="3"/>
      <c r="H39" s="3"/>
      <c r="I39" s="3"/>
      <c r="J39" s="3"/>
      <c r="K39" s="5"/>
      <c r="L39" s="3"/>
      <c r="M39" s="3"/>
      <c r="N39" s="6"/>
      <c r="O39" s="6"/>
      <c r="P39" s="3"/>
    </row>
  </sheetData>
  <sheetProtection/>
  <mergeCells count="67">
    <mergeCell ref="I29:I37"/>
    <mergeCell ref="I25:I28"/>
    <mergeCell ref="P29:P30"/>
    <mergeCell ref="L12:L13"/>
    <mergeCell ref="A8:D8"/>
    <mergeCell ref="E8:H8"/>
    <mergeCell ref="L8:P8"/>
    <mergeCell ref="A9:P9"/>
    <mergeCell ref="I15:I17"/>
    <mergeCell ref="J15:J17"/>
    <mergeCell ref="L16:L17"/>
    <mergeCell ref="H11:H24"/>
    <mergeCell ref="H25:H28"/>
    <mergeCell ref="K11:K14"/>
    <mergeCell ref="K15:K17"/>
    <mergeCell ref="K18:K19"/>
    <mergeCell ref="A1:P5"/>
    <mergeCell ref="A6:D6"/>
    <mergeCell ref="E6:H6"/>
    <mergeCell ref="J6:J7"/>
    <mergeCell ref="L6:P7"/>
    <mergeCell ref="A7:D7"/>
    <mergeCell ref="E7:H7"/>
    <mergeCell ref="D29:D37"/>
    <mergeCell ref="E29:E37"/>
    <mergeCell ref="F29:F37"/>
    <mergeCell ref="G29:G37"/>
    <mergeCell ref="H29:H37"/>
    <mergeCell ref="J20:J21"/>
    <mergeCell ref="J25:J26"/>
    <mergeCell ref="J31:J37"/>
    <mergeCell ref="J29:J30"/>
    <mergeCell ref="G25:G28"/>
    <mergeCell ref="M20:M21"/>
    <mergeCell ref="J22:J24"/>
    <mergeCell ref="M22:M24"/>
    <mergeCell ref="P22:P24"/>
    <mergeCell ref="K20:K21"/>
    <mergeCell ref="K22:K24"/>
    <mergeCell ref="M25:M26"/>
    <mergeCell ref="P25:P26"/>
    <mergeCell ref="L31:L37"/>
    <mergeCell ref="M31:M37"/>
    <mergeCell ref="K29:K30"/>
    <mergeCell ref="K31:K37"/>
    <mergeCell ref="K25:K26"/>
    <mergeCell ref="K27:K28"/>
    <mergeCell ref="P15:P17"/>
    <mergeCell ref="J11:J14"/>
    <mergeCell ref="N16:N17"/>
    <mergeCell ref="O16:O17"/>
    <mergeCell ref="J18:J19"/>
    <mergeCell ref="A11:A37"/>
    <mergeCell ref="B11:B37"/>
    <mergeCell ref="C11:C37"/>
    <mergeCell ref="J27:J28"/>
    <mergeCell ref="M27:M28"/>
    <mergeCell ref="M11:M14"/>
    <mergeCell ref="M15:M17"/>
    <mergeCell ref="D11:D28"/>
    <mergeCell ref="E11:E28"/>
    <mergeCell ref="F11:F28"/>
    <mergeCell ref="G11:G24"/>
    <mergeCell ref="I18:I19"/>
    <mergeCell ref="I20:I21"/>
    <mergeCell ref="I22:I24"/>
    <mergeCell ref="I11:I14"/>
  </mergeCells>
  <printOptions horizontalCentered="1"/>
  <pageMargins left="0.7086614173228347" right="0.7086614173228347" top="0.7480314960629921" bottom="0.7480314960629921" header="0.31496062992125984" footer="0.31496062992125984"/>
  <pageSetup horizontalDpi="600" verticalDpi="600" orientation="landscape" scale="50" r:id="rId2"/>
  <headerFooter>
    <oddHeader>&amp;R&amp;G</oddHeader>
    <oddFooter>&amp;R&amp;G</oddFooter>
  </headerFooter>
  <legacyDrawingHF r:id="rId1"/>
</worksheet>
</file>

<file path=xl/worksheets/sheet2.xml><?xml version="1.0" encoding="utf-8"?>
<worksheet xmlns="http://schemas.openxmlformats.org/spreadsheetml/2006/main" xmlns:r="http://schemas.openxmlformats.org/officeDocument/2006/relationships">
  <dimension ref="A1:GP253"/>
  <sheetViews>
    <sheetView tabSelected="1" zoomScale="60" zoomScaleNormal="60" zoomScaleSheetLayoutView="71" zoomScalePageLayoutView="0" workbookViewId="0" topLeftCell="A128">
      <selection activeCell="B137" sqref="B137"/>
    </sheetView>
  </sheetViews>
  <sheetFormatPr defaultColWidth="11.421875" defaultRowHeight="15"/>
  <cols>
    <col min="1" max="1" width="29.7109375" style="123" customWidth="1"/>
    <col min="2" max="2" width="74.140625" style="250" customWidth="1"/>
    <col min="3" max="3" width="37.140625" style="123" customWidth="1"/>
    <col min="4" max="4" width="17.140625" style="123" customWidth="1"/>
    <col min="5" max="7" width="10.57421875" style="123" hidden="1" customWidth="1"/>
    <col min="8" max="8" width="11.7109375" style="123" hidden="1" customWidth="1"/>
    <col min="9" max="9" width="17.140625" style="250" customWidth="1"/>
    <col min="10" max="10" width="52.28125" style="123" customWidth="1"/>
    <col min="11" max="11" width="37.57421875" style="123" customWidth="1"/>
    <col min="12" max="12" width="16.28125" style="123" customWidth="1"/>
    <col min="13" max="13" width="12.8515625" style="123" hidden="1" customWidth="1"/>
    <col min="14" max="14" width="12.8515625" style="123" customWidth="1"/>
    <col min="15" max="15" width="32.8515625" style="123" customWidth="1"/>
    <col min="16" max="16" width="12.8515625" style="123" customWidth="1"/>
    <col min="17" max="40" width="12.7109375" style="123" hidden="1" customWidth="1"/>
    <col min="41" max="41" width="22.421875" style="123" hidden="1" customWidth="1"/>
    <col min="42" max="42" width="20.28125" style="123" hidden="1" customWidth="1"/>
    <col min="43" max="43" width="19.421875" style="123" hidden="1" customWidth="1"/>
    <col min="44" max="44" width="30.57421875" style="123" hidden="1" customWidth="1"/>
    <col min="45" max="45" width="12.7109375" style="123" hidden="1" customWidth="1"/>
    <col min="46" max="47" width="0" style="123" hidden="1" customWidth="1"/>
    <col min="48" max="16384" width="11.421875" style="123" customWidth="1"/>
  </cols>
  <sheetData>
    <row r="1" spans="1:45" ht="48" customHeight="1">
      <c r="A1" s="731" t="s">
        <v>329</v>
      </c>
      <c r="B1" s="732"/>
      <c r="C1" s="732"/>
      <c r="D1" s="732"/>
      <c r="E1" s="732"/>
      <c r="F1" s="732"/>
      <c r="G1" s="732"/>
      <c r="H1" s="732"/>
      <c r="I1" s="732"/>
      <c r="J1" s="732"/>
      <c r="K1" s="732"/>
      <c r="L1" s="732"/>
      <c r="M1" s="732"/>
      <c r="N1" s="732"/>
      <c r="O1" s="732"/>
      <c r="P1" s="732"/>
      <c r="Q1" s="732"/>
      <c r="R1" s="732"/>
      <c r="S1" s="732"/>
      <c r="T1" s="732"/>
      <c r="U1" s="732"/>
      <c r="V1" s="732"/>
      <c r="W1" s="732"/>
      <c r="X1" s="732"/>
      <c r="Y1" s="732"/>
      <c r="Z1" s="732"/>
      <c r="AA1" s="732"/>
      <c r="AB1" s="732"/>
      <c r="AC1" s="732"/>
      <c r="AD1" s="732"/>
      <c r="AE1" s="732"/>
      <c r="AF1" s="732"/>
      <c r="AG1" s="732"/>
      <c r="AH1" s="732"/>
      <c r="AI1" s="732"/>
      <c r="AJ1" s="732"/>
      <c r="AK1" s="732"/>
      <c r="AL1" s="732"/>
      <c r="AM1" s="732"/>
      <c r="AN1" s="732"/>
      <c r="AO1" s="732"/>
      <c r="AP1" s="732"/>
      <c r="AQ1" s="732"/>
      <c r="AR1" s="732"/>
      <c r="AS1" s="732"/>
    </row>
    <row r="2" spans="1:45" ht="51" customHeight="1">
      <c r="A2" s="731"/>
      <c r="B2" s="732"/>
      <c r="C2" s="732"/>
      <c r="D2" s="732"/>
      <c r="E2" s="732"/>
      <c r="F2" s="732"/>
      <c r="G2" s="732"/>
      <c r="H2" s="732"/>
      <c r="I2" s="732"/>
      <c r="J2" s="732"/>
      <c r="K2" s="732"/>
      <c r="L2" s="732"/>
      <c r="M2" s="732"/>
      <c r="N2" s="732"/>
      <c r="O2" s="732"/>
      <c r="P2" s="732"/>
      <c r="Q2" s="732"/>
      <c r="R2" s="732"/>
      <c r="S2" s="732"/>
      <c r="T2" s="732"/>
      <c r="U2" s="732"/>
      <c r="V2" s="732"/>
      <c r="W2" s="732"/>
      <c r="X2" s="732"/>
      <c r="Y2" s="732"/>
      <c r="Z2" s="732"/>
      <c r="AA2" s="732"/>
      <c r="AB2" s="732"/>
      <c r="AC2" s="732"/>
      <c r="AD2" s="732"/>
      <c r="AE2" s="732"/>
      <c r="AF2" s="732"/>
      <c r="AG2" s="732"/>
      <c r="AH2" s="732"/>
      <c r="AI2" s="732"/>
      <c r="AJ2" s="732"/>
      <c r="AK2" s="732"/>
      <c r="AL2" s="732"/>
      <c r="AM2" s="732"/>
      <c r="AN2" s="732"/>
      <c r="AO2" s="732"/>
      <c r="AP2" s="732"/>
      <c r="AQ2" s="732"/>
      <c r="AR2" s="732"/>
      <c r="AS2" s="732"/>
    </row>
    <row r="3" spans="1:45" ht="51" customHeight="1">
      <c r="A3" s="737" t="s">
        <v>350</v>
      </c>
      <c r="B3" s="737"/>
      <c r="C3" s="737"/>
      <c r="D3" s="737"/>
      <c r="E3" s="542"/>
      <c r="F3" s="542"/>
      <c r="G3" s="542"/>
      <c r="H3" s="542"/>
      <c r="I3" s="542"/>
      <c r="J3" s="737" t="s">
        <v>351</v>
      </c>
      <c r="K3" s="737"/>
      <c r="L3" s="737"/>
      <c r="M3" s="737"/>
      <c r="N3" s="737"/>
      <c r="O3" s="737"/>
      <c r="P3" s="737"/>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2"/>
      <c r="AP3" s="542"/>
      <c r="AQ3" s="542"/>
      <c r="AR3" s="542"/>
      <c r="AS3" s="542"/>
    </row>
    <row r="4" spans="1:16" ht="63.75" customHeight="1">
      <c r="A4" s="734" t="s">
        <v>333</v>
      </c>
      <c r="B4" s="734"/>
      <c r="C4" s="734"/>
      <c r="D4" s="734"/>
      <c r="E4" s="734"/>
      <c r="F4" s="734"/>
      <c r="G4" s="734"/>
      <c r="H4" s="734"/>
      <c r="I4" s="123"/>
      <c r="J4" s="733" t="s">
        <v>158</v>
      </c>
      <c r="K4" s="733"/>
      <c r="L4" s="738" t="s">
        <v>330</v>
      </c>
      <c r="M4" s="738"/>
      <c r="N4" s="738"/>
      <c r="O4" s="738"/>
      <c r="P4" s="738"/>
    </row>
    <row r="5" spans="1:16" ht="70.5" customHeight="1">
      <c r="A5" s="734" t="s">
        <v>334</v>
      </c>
      <c r="B5" s="734"/>
      <c r="C5" s="734"/>
      <c r="D5" s="734"/>
      <c r="E5" s="734"/>
      <c r="F5" s="734"/>
      <c r="G5" s="734"/>
      <c r="H5" s="734"/>
      <c r="I5" s="123"/>
      <c r="J5" s="733" t="s">
        <v>159</v>
      </c>
      <c r="K5" s="733"/>
      <c r="L5" s="738" t="s">
        <v>331</v>
      </c>
      <c r="M5" s="738"/>
      <c r="N5" s="738"/>
      <c r="O5" s="738"/>
      <c r="P5" s="738"/>
    </row>
    <row r="6" spans="1:16" ht="79.5" customHeight="1">
      <c r="A6" s="734" t="s">
        <v>335</v>
      </c>
      <c r="B6" s="734"/>
      <c r="C6" s="734"/>
      <c r="D6" s="734"/>
      <c r="E6" s="734"/>
      <c r="F6" s="734"/>
      <c r="G6" s="734"/>
      <c r="H6" s="734"/>
      <c r="I6" s="123"/>
      <c r="J6" s="733" t="s">
        <v>160</v>
      </c>
      <c r="K6" s="733"/>
      <c r="L6" s="738" t="s">
        <v>332</v>
      </c>
      <c r="M6" s="738"/>
      <c r="N6" s="738"/>
      <c r="O6" s="738"/>
      <c r="P6" s="738"/>
    </row>
    <row r="7" spans="1:11" ht="33" customHeight="1">
      <c r="A7" s="734" t="s">
        <v>336</v>
      </c>
      <c r="B7" s="734"/>
      <c r="C7" s="734"/>
      <c r="D7" s="734"/>
      <c r="E7" s="734"/>
      <c r="F7" s="734"/>
      <c r="G7" s="734"/>
      <c r="H7" s="734"/>
      <c r="I7" s="123"/>
      <c r="J7" s="250"/>
      <c r="K7" s="250"/>
    </row>
    <row r="8" spans="1:11" ht="63" customHeight="1">
      <c r="A8" s="734"/>
      <c r="B8" s="734"/>
      <c r="C8" s="734"/>
      <c r="D8" s="734"/>
      <c r="E8" s="734"/>
      <c r="F8" s="734"/>
      <c r="G8" s="734"/>
      <c r="H8" s="734"/>
      <c r="I8" s="123"/>
      <c r="J8" s="250"/>
      <c r="K8" s="250"/>
    </row>
    <row r="9" spans="2:11" ht="33" customHeight="1">
      <c r="B9" s="123"/>
      <c r="I9" s="123"/>
      <c r="J9" s="250"/>
      <c r="K9" s="250"/>
    </row>
    <row r="10" spans="1:13" ht="40.5" customHeight="1">
      <c r="A10" s="124"/>
      <c r="B10" s="122"/>
      <c r="C10" s="125"/>
      <c r="D10" s="125"/>
      <c r="E10" s="125"/>
      <c r="F10" s="126"/>
      <c r="G10" s="126"/>
      <c r="H10" s="126"/>
      <c r="I10" s="126"/>
      <c r="J10" s="126"/>
      <c r="K10" s="122"/>
      <c r="L10" s="122"/>
      <c r="M10" s="122"/>
    </row>
    <row r="11" spans="1:45" ht="42" customHeight="1">
      <c r="A11" s="735" t="s">
        <v>162</v>
      </c>
      <c r="B11" s="736"/>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row>
    <row r="12" spans="1:45" ht="47.25" customHeight="1">
      <c r="A12" s="727" t="s">
        <v>25</v>
      </c>
      <c r="B12" s="728"/>
      <c r="C12" s="728"/>
      <c r="D12" s="728"/>
      <c r="E12" s="728"/>
      <c r="F12" s="728"/>
      <c r="G12" s="728"/>
      <c r="H12" s="728"/>
      <c r="I12" s="728"/>
      <c r="J12" s="728"/>
      <c r="K12" s="728"/>
      <c r="L12" s="728"/>
      <c r="M12" s="728"/>
      <c r="N12" s="728"/>
      <c r="O12" s="728"/>
      <c r="P12" s="728"/>
      <c r="Q12" s="729" t="s">
        <v>131</v>
      </c>
      <c r="R12" s="730"/>
      <c r="S12" s="730"/>
      <c r="T12" s="730"/>
      <c r="U12" s="730"/>
      <c r="V12" s="730"/>
      <c r="W12" s="730"/>
      <c r="X12" s="730"/>
      <c r="Y12" s="730"/>
      <c r="Z12" s="730"/>
      <c r="AA12" s="730"/>
      <c r="AB12" s="730"/>
      <c r="AC12" s="730"/>
      <c r="AD12" s="730"/>
      <c r="AE12" s="730"/>
      <c r="AF12" s="730"/>
      <c r="AG12" s="730"/>
      <c r="AH12" s="730"/>
      <c r="AI12" s="730"/>
      <c r="AJ12" s="730"/>
      <c r="AK12" s="730"/>
      <c r="AL12" s="730"/>
      <c r="AM12" s="730"/>
      <c r="AN12" s="730"/>
      <c r="AO12" s="730"/>
      <c r="AP12" s="730"/>
      <c r="AQ12" s="730"/>
      <c r="AR12" s="730"/>
      <c r="AS12" s="730"/>
    </row>
    <row r="13" spans="1:45" ht="33.75" customHeight="1">
      <c r="A13" s="652" t="s">
        <v>10</v>
      </c>
      <c r="B13" s="653" t="s">
        <v>99</v>
      </c>
      <c r="C13" s="653" t="s">
        <v>11</v>
      </c>
      <c r="D13" s="653" t="s">
        <v>12</v>
      </c>
      <c r="E13" s="671" t="s">
        <v>109</v>
      </c>
      <c r="F13" s="672"/>
      <c r="G13" s="672"/>
      <c r="H13" s="673"/>
      <c r="I13" s="667" t="s">
        <v>110</v>
      </c>
      <c r="J13" s="653" t="s">
        <v>13</v>
      </c>
      <c r="K13" s="653" t="s">
        <v>104</v>
      </c>
      <c r="L13" s="667" t="s">
        <v>14</v>
      </c>
      <c r="M13" s="281"/>
      <c r="N13" s="667" t="s">
        <v>149</v>
      </c>
      <c r="O13" s="667" t="s">
        <v>148</v>
      </c>
      <c r="P13" s="667" t="s">
        <v>150</v>
      </c>
      <c r="Q13" s="638" t="s">
        <v>132</v>
      </c>
      <c r="R13" s="639"/>
      <c r="S13" s="639"/>
      <c r="T13" s="639"/>
      <c r="U13" s="639"/>
      <c r="V13" s="639"/>
      <c r="W13" s="639"/>
      <c r="X13" s="639"/>
      <c r="Y13" s="639"/>
      <c r="Z13" s="639"/>
      <c r="AA13" s="639"/>
      <c r="AB13" s="638" t="s">
        <v>133</v>
      </c>
      <c r="AC13" s="639"/>
      <c r="AD13" s="639"/>
      <c r="AE13" s="639"/>
      <c r="AF13" s="639"/>
      <c r="AG13" s="639"/>
      <c r="AH13" s="639"/>
      <c r="AI13" s="657"/>
      <c r="AJ13" s="669" t="s">
        <v>134</v>
      </c>
      <c r="AK13" s="670"/>
      <c r="AL13" s="670"/>
      <c r="AM13" s="670"/>
      <c r="AN13" s="655" t="s">
        <v>138</v>
      </c>
      <c r="AO13" s="663" t="s">
        <v>139</v>
      </c>
      <c r="AP13" s="665" t="s">
        <v>141</v>
      </c>
      <c r="AQ13" s="666"/>
      <c r="AR13" s="666"/>
      <c r="AS13" s="666"/>
    </row>
    <row r="14" spans="1:45" ht="45" customHeight="1">
      <c r="A14" s="652"/>
      <c r="B14" s="653"/>
      <c r="C14" s="653"/>
      <c r="D14" s="653"/>
      <c r="E14" s="127" t="s">
        <v>100</v>
      </c>
      <c r="F14" s="127" t="s">
        <v>101</v>
      </c>
      <c r="G14" s="127" t="s">
        <v>102</v>
      </c>
      <c r="H14" s="127" t="s">
        <v>103</v>
      </c>
      <c r="I14" s="668"/>
      <c r="J14" s="653"/>
      <c r="K14" s="653"/>
      <c r="L14" s="668"/>
      <c r="M14" s="282"/>
      <c r="N14" s="668"/>
      <c r="O14" s="668"/>
      <c r="P14" s="668"/>
      <c r="Q14" s="89" t="s">
        <v>100</v>
      </c>
      <c r="R14" s="89" t="s">
        <v>135</v>
      </c>
      <c r="S14" s="89" t="s">
        <v>101</v>
      </c>
      <c r="T14" s="89" t="s">
        <v>135</v>
      </c>
      <c r="U14" s="89" t="s">
        <v>136</v>
      </c>
      <c r="V14" s="89" t="s">
        <v>102</v>
      </c>
      <c r="W14" s="89" t="s">
        <v>135</v>
      </c>
      <c r="X14" s="89" t="s">
        <v>137</v>
      </c>
      <c r="Y14" s="89" t="s">
        <v>103</v>
      </c>
      <c r="Z14" s="89" t="s">
        <v>135</v>
      </c>
      <c r="AA14" s="119" t="s">
        <v>157</v>
      </c>
      <c r="AB14" s="89" t="s">
        <v>100</v>
      </c>
      <c r="AC14" s="89" t="s">
        <v>135</v>
      </c>
      <c r="AD14" s="89" t="s">
        <v>101</v>
      </c>
      <c r="AE14" s="89" t="s">
        <v>135</v>
      </c>
      <c r="AF14" s="89" t="s">
        <v>102</v>
      </c>
      <c r="AG14" s="89" t="s">
        <v>135</v>
      </c>
      <c r="AH14" s="89" t="s">
        <v>103</v>
      </c>
      <c r="AI14" s="89" t="s">
        <v>135</v>
      </c>
      <c r="AJ14" s="89" t="s">
        <v>100</v>
      </c>
      <c r="AK14" s="89" t="s">
        <v>101</v>
      </c>
      <c r="AL14" s="89" t="s">
        <v>102</v>
      </c>
      <c r="AM14" s="89" t="s">
        <v>103</v>
      </c>
      <c r="AN14" s="656"/>
      <c r="AO14" s="664"/>
      <c r="AP14" s="128" t="s">
        <v>140</v>
      </c>
      <c r="AQ14" s="128" t="s">
        <v>142</v>
      </c>
      <c r="AR14" s="128" t="s">
        <v>143</v>
      </c>
      <c r="AS14" s="128" t="s">
        <v>144</v>
      </c>
    </row>
    <row r="15" spans="1:45" ht="85.5" customHeight="1">
      <c r="A15" s="629" t="s">
        <v>168</v>
      </c>
      <c r="B15" s="91" t="s">
        <v>169</v>
      </c>
      <c r="C15" s="717" t="s">
        <v>170</v>
      </c>
      <c r="D15" s="614">
        <v>0.02017</v>
      </c>
      <c r="E15" s="614">
        <v>0.02</v>
      </c>
      <c r="F15" s="614">
        <v>0.02</v>
      </c>
      <c r="G15" s="614">
        <v>0.02</v>
      </c>
      <c r="H15" s="614">
        <v>0.02</v>
      </c>
      <c r="I15" s="614">
        <v>0.02</v>
      </c>
      <c r="J15" s="92" t="s">
        <v>171</v>
      </c>
      <c r="K15" s="93" t="s">
        <v>147</v>
      </c>
      <c r="L15" s="129"/>
      <c r="M15" s="89" t="s">
        <v>276</v>
      </c>
      <c r="N15" s="130"/>
      <c r="O15" s="131"/>
      <c r="P15" s="132"/>
      <c r="Q15" s="621">
        <v>0.0241</v>
      </c>
      <c r="R15" s="623">
        <f>IF(Q15=0,0,IF(Q15&lt;I15,100%,E15/Q15))</f>
        <v>0.8298755186721992</v>
      </c>
      <c r="S15" s="625">
        <v>0.0128</v>
      </c>
      <c r="T15" s="623">
        <f>IF(S15=0,0,IF(S15&lt;I15,100%,F15/S15))</f>
        <v>1</v>
      </c>
      <c r="U15" s="627">
        <f>IF((IF(M15="promedio",AVERAGE(Q15,S15)/AVERAGE(E15,F15),SUM(Q15,S15)/SUM(E15,F15)))&gt;100%,100%,(IF(M15="promedio",AVERAGE(Q15,S15)/AVERAGE(E15,F15),SUM(Q15,S15)/SUM(E15,F15))))</f>
        <v>0.9225</v>
      </c>
      <c r="V15" s="646">
        <v>0.0091</v>
      </c>
      <c r="W15" s="623">
        <f>IF(V15=0,0,IF(V15&lt;I15,100%,G15/V15))</f>
        <v>1</v>
      </c>
      <c r="X15" s="619">
        <f>W15</f>
        <v>1</v>
      </c>
      <c r="Y15" s="640"/>
      <c r="Z15" s="623">
        <f>IF(Y15=0,0,IF(Y15&lt;I15,100%,H15/Y15))</f>
        <v>0</v>
      </c>
      <c r="AA15" s="619">
        <f>IF((IF(M15="promedio",AVERAGE(Q15,S15,V15,Y15)/I15,SUM(Q15,S15,V15,Y15)/I15))&gt;100%,100%,(IF(M15="promedio",AVERAGE(Q15,S15,V15,Y15)/I15,SUM(Q15,S15,V15,Y15)/I15)))</f>
        <v>1</v>
      </c>
      <c r="AB15" s="133"/>
      <c r="AC15" s="133"/>
      <c r="AD15" s="299"/>
      <c r="AE15" s="133"/>
      <c r="AF15" s="299"/>
      <c r="AG15" s="133"/>
      <c r="AH15" s="133"/>
      <c r="AI15" s="133"/>
      <c r="AJ15" s="133"/>
      <c r="AK15" s="299"/>
      <c r="AL15" s="299"/>
      <c r="AM15" s="299"/>
      <c r="AN15" s="299"/>
      <c r="AO15" s="299"/>
      <c r="AP15" s="266" t="s">
        <v>305</v>
      </c>
      <c r="AQ15" s="600" t="s">
        <v>323</v>
      </c>
      <c r="AR15" s="536" t="s">
        <v>347</v>
      </c>
      <c r="AS15" s="133"/>
    </row>
    <row r="16" spans="1:45" ht="105.75" customHeight="1">
      <c r="A16" s="630"/>
      <c r="B16" s="91" t="s">
        <v>172</v>
      </c>
      <c r="C16" s="718"/>
      <c r="D16" s="615"/>
      <c r="E16" s="615"/>
      <c r="F16" s="615"/>
      <c r="G16" s="615"/>
      <c r="H16" s="615" t="s">
        <v>173</v>
      </c>
      <c r="I16" s="615" t="s">
        <v>173</v>
      </c>
      <c r="J16" s="278" t="s">
        <v>174</v>
      </c>
      <c r="K16" s="93" t="s">
        <v>147</v>
      </c>
      <c r="L16" s="135"/>
      <c r="M16" s="136"/>
      <c r="N16" s="137"/>
      <c r="O16" s="138"/>
      <c r="P16" s="139"/>
      <c r="Q16" s="622"/>
      <c r="R16" s="624"/>
      <c r="S16" s="626"/>
      <c r="T16" s="624"/>
      <c r="U16" s="628"/>
      <c r="V16" s="647"/>
      <c r="W16" s="624"/>
      <c r="X16" s="620"/>
      <c r="Y16" s="641"/>
      <c r="Z16" s="624"/>
      <c r="AA16" s="620"/>
      <c r="AB16" s="140"/>
      <c r="AC16" s="140"/>
      <c r="AD16" s="300"/>
      <c r="AE16" s="140"/>
      <c r="AF16" s="300"/>
      <c r="AG16" s="140"/>
      <c r="AH16" s="140"/>
      <c r="AI16" s="140"/>
      <c r="AJ16" s="140"/>
      <c r="AK16" s="300"/>
      <c r="AL16" s="300"/>
      <c r="AM16" s="300"/>
      <c r="AN16" s="300"/>
      <c r="AO16" s="300"/>
      <c r="AP16" s="267"/>
      <c r="AQ16" s="601"/>
      <c r="AR16" s="300"/>
      <c r="AS16" s="140"/>
    </row>
    <row r="17" spans="1:45" ht="75.75" customHeight="1">
      <c r="A17" s="630"/>
      <c r="B17" s="91" t="s">
        <v>175</v>
      </c>
      <c r="C17" s="94" t="s">
        <v>176</v>
      </c>
      <c r="D17" s="94">
        <v>0.94</v>
      </c>
      <c r="E17" s="94">
        <v>0.95</v>
      </c>
      <c r="F17" s="94">
        <v>0.95</v>
      </c>
      <c r="G17" s="94">
        <v>0.95</v>
      </c>
      <c r="H17" s="94">
        <v>0.95</v>
      </c>
      <c r="I17" s="94">
        <v>0.95</v>
      </c>
      <c r="J17" s="278" t="s">
        <v>177</v>
      </c>
      <c r="K17" s="93" t="s">
        <v>147</v>
      </c>
      <c r="L17" s="135"/>
      <c r="M17" s="136" t="s">
        <v>274</v>
      </c>
      <c r="N17" s="141"/>
      <c r="O17" s="142"/>
      <c r="P17" s="143"/>
      <c r="Q17" s="268">
        <v>0.63</v>
      </c>
      <c r="R17" s="120">
        <f>IF(Q17&lt;&gt;0,IF(Q17/E17&gt;100%,100%,Q17/E17)," ")</f>
        <v>0.6631578947368422</v>
      </c>
      <c r="S17" s="301">
        <v>0.82</v>
      </c>
      <c r="T17" s="275">
        <f>IF(S17&lt;&gt;0,IF(S17/F17&gt;100%,100%,S17/F17)," ")</f>
        <v>0.8631578947368421</v>
      </c>
      <c r="U17" s="117">
        <f>IF((IF(M17="promedio",AVERAGE(Q17,S17)/AVERAGE(E17,F17),SUM(Q17,S17)/SUM(E17,F17)))&gt;100%,100%,(IF(M17="promedio",AVERAGE(Q17,S17)/AVERAGE(E17,F17),SUM(Q17,S17)/SUM(E17,F17))))</f>
        <v>0.7631578947368421</v>
      </c>
      <c r="V17" s="301">
        <v>0.91</v>
      </c>
      <c r="W17" s="275">
        <f>IF(V17&lt;&gt;0,IF(V17/G17&gt;100%,100%,V17/G17)," ")</f>
        <v>0.9578947368421054</v>
      </c>
      <c r="X17" s="121">
        <f>W17</f>
        <v>0.9578947368421054</v>
      </c>
      <c r="Y17" s="116"/>
      <c r="Z17" s="120" t="str">
        <f>IF(Y17&lt;&gt;0,IF(Y17/H17&gt;100%,100%,Y17/H17)," ")</f>
        <v> </v>
      </c>
      <c r="AA17" s="121">
        <f>IF((IF(M17="promedio",AVERAGE(Q17,S17,V17,Y17)/I17,SUM(Q17,S17,V17,Y17)/I17))&gt;100%,100%,(IF(M17="promedio",AVERAGE(Q17,S17,V17,Y17)/I17,SUM(Q17,S17,V17,Y17)/I17)))</f>
        <v>0.8280701754385965</v>
      </c>
      <c r="AB17" s="140"/>
      <c r="AC17" s="140"/>
      <c r="AD17" s="300"/>
      <c r="AE17" s="140"/>
      <c r="AF17" s="300"/>
      <c r="AG17" s="140"/>
      <c r="AH17" s="140"/>
      <c r="AI17" s="140"/>
      <c r="AJ17" s="140"/>
      <c r="AK17" s="300"/>
      <c r="AL17" s="300"/>
      <c r="AM17" s="300"/>
      <c r="AN17" s="300"/>
      <c r="AO17" s="300"/>
      <c r="AP17" s="140"/>
      <c r="AQ17" s="602"/>
      <c r="AR17" s="535" t="s">
        <v>347</v>
      </c>
      <c r="AS17" s="140"/>
    </row>
    <row r="18" spans="1:45" ht="87.75" customHeight="1" hidden="1">
      <c r="A18" s="630"/>
      <c r="B18" s="144"/>
      <c r="C18" s="144"/>
      <c r="D18" s="145"/>
      <c r="E18" s="296"/>
      <c r="F18" s="296"/>
      <c r="G18" s="146"/>
      <c r="H18" s="146"/>
      <c r="I18" s="146"/>
      <c r="J18" s="147"/>
      <c r="K18" s="90"/>
      <c r="L18" s="135"/>
      <c r="M18" s="148"/>
      <c r="N18" s="149"/>
      <c r="O18" s="150"/>
      <c r="P18" s="133"/>
      <c r="Q18" s="116"/>
      <c r="R18" s="120" t="str">
        <f aca="true" t="shared" si="0" ref="R18:R46">IF(Q18&lt;&gt;0,IF(Q18/E18&gt;100%,100%,Q18/E18)," ")</f>
        <v> </v>
      </c>
      <c r="S18" s="116"/>
      <c r="T18" s="275" t="str">
        <f aca="true" t="shared" si="1" ref="T18:T46">IF(S18&lt;&gt;0,IF(S18/F18&gt;100%,100%,S18/F18)," ")</f>
        <v> </v>
      </c>
      <c r="U18" s="117" t="e">
        <f aca="true" t="shared" si="2" ref="U18:U46">IF((IF(M18="promedio",AVERAGE(Q18,S18)/AVERAGE(E18,F18),SUM(Q18,S18)/SUM(E18,F18)))&gt;100%,100%,(IF(M18="promedio",AVERAGE(Q18,S18)/AVERAGE(E18,F18),SUM(Q18,S18)/SUM(E18,F18))))</f>
        <v>#DIV/0!</v>
      </c>
      <c r="V18" s="116"/>
      <c r="W18" s="275" t="str">
        <f aca="true" t="shared" si="3" ref="W18:W46">IF(V18&lt;&gt;0,IF(V18/G18&gt;100%,100%,V18/G18)," ")</f>
        <v> </v>
      </c>
      <c r="X18" s="121" t="e">
        <f aca="true" t="shared" si="4" ref="X18:X46">IF((IF(M18="promedio",AVERAGE(Q18,S18,V18)/AVERAGE(E18,F18,G18),SUM(Q18,S18,V18)/SUM(E18,F18,G18)))&gt;100%,100%,(IF(M18="promedio",AVERAGE(Q18,S18,V18)/AVERAGE(E18,F18,G18),SUM(Q18,S18,V18)/SUM(E18,F18,G18))))</f>
        <v>#DIV/0!</v>
      </c>
      <c r="Y18" s="116"/>
      <c r="Z18" s="120" t="str">
        <f aca="true" t="shared" si="5" ref="Z18:Z46">IF(Y18&lt;&gt;0,IF(Y18/H18&gt;100%,100%,Y18/H18)," ")</f>
        <v> </v>
      </c>
      <c r="AA18" s="121" t="e">
        <f aca="true" t="shared" si="6" ref="AA18:AA46">IF((IF(M18="promedio",AVERAGE(Q18,S18,V18,Y18)/I18,SUM(Q18,S18,V18,Y18)/I18))&gt;100%,100%,(IF(M18="promedio",AVERAGE(Q18,S18,V18,Y18)/I18,SUM(Q18,S18,V18,Y18)/I18)))</f>
        <v>#DIV/0!</v>
      </c>
      <c r="AB18" s="151"/>
      <c r="AC18" s="151"/>
      <c r="AD18" s="152"/>
      <c r="AE18" s="153"/>
      <c r="AF18" s="294"/>
      <c r="AG18" s="151"/>
      <c r="AH18" s="151"/>
      <c r="AI18" s="294"/>
      <c r="AJ18" s="153"/>
      <c r="AK18" s="294"/>
      <c r="AL18" s="151"/>
      <c r="AM18" s="151"/>
      <c r="AN18" s="152"/>
      <c r="AO18" s="153"/>
      <c r="AP18" s="294"/>
      <c r="AQ18" s="151"/>
      <c r="AR18" s="151"/>
      <c r="AS18" s="151"/>
    </row>
    <row r="19" spans="1:45" ht="87.75" customHeight="1" hidden="1">
      <c r="A19" s="630"/>
      <c r="B19" s="295"/>
      <c r="C19" s="295"/>
      <c r="D19" s="154"/>
      <c r="E19" s="295"/>
      <c r="F19" s="295"/>
      <c r="G19" s="295"/>
      <c r="H19" s="295"/>
      <c r="I19" s="295"/>
      <c r="J19" s="295"/>
      <c r="K19" s="90"/>
      <c r="L19" s="155"/>
      <c r="M19" s="148"/>
      <c r="N19" s="156"/>
      <c r="O19" s="157"/>
      <c r="P19" s="158"/>
      <c r="Q19" s="116"/>
      <c r="R19" s="120" t="str">
        <f t="shared" si="0"/>
        <v> </v>
      </c>
      <c r="S19" s="116"/>
      <c r="T19" s="275" t="str">
        <f t="shared" si="1"/>
        <v> </v>
      </c>
      <c r="U19" s="117" t="e">
        <f t="shared" si="2"/>
        <v>#DIV/0!</v>
      </c>
      <c r="V19" s="116"/>
      <c r="W19" s="275" t="str">
        <f t="shared" si="3"/>
        <v> </v>
      </c>
      <c r="X19" s="121" t="e">
        <f t="shared" si="4"/>
        <v>#DIV/0!</v>
      </c>
      <c r="Y19" s="116"/>
      <c r="Z19" s="120" t="str">
        <f t="shared" si="5"/>
        <v> </v>
      </c>
      <c r="AA19" s="121" t="e">
        <f t="shared" si="6"/>
        <v>#DIV/0!</v>
      </c>
      <c r="AB19" s="151"/>
      <c r="AC19" s="151"/>
      <c r="AD19" s="152"/>
      <c r="AE19" s="153"/>
      <c r="AF19" s="294"/>
      <c r="AG19" s="151"/>
      <c r="AH19" s="151"/>
      <c r="AI19" s="294"/>
      <c r="AJ19" s="153"/>
      <c r="AK19" s="294"/>
      <c r="AL19" s="151"/>
      <c r="AM19" s="151"/>
      <c r="AN19" s="152"/>
      <c r="AO19" s="153"/>
      <c r="AP19" s="294"/>
      <c r="AQ19" s="151"/>
      <c r="AR19" s="151"/>
      <c r="AS19" s="151"/>
    </row>
    <row r="20" spans="1:45" ht="87.75" customHeight="1" hidden="1">
      <c r="A20" s="630"/>
      <c r="B20" s="159"/>
      <c r="C20" s="159"/>
      <c r="D20" s="145"/>
      <c r="E20" s="296"/>
      <c r="F20" s="296"/>
      <c r="G20" s="146"/>
      <c r="H20" s="146"/>
      <c r="I20" s="146"/>
      <c r="J20" s="147"/>
      <c r="K20" s="90"/>
      <c r="L20" s="135"/>
      <c r="M20" s="148"/>
      <c r="N20" s="160"/>
      <c r="O20" s="150"/>
      <c r="P20" s="133"/>
      <c r="Q20" s="116"/>
      <c r="R20" s="120" t="str">
        <f t="shared" si="0"/>
        <v> </v>
      </c>
      <c r="S20" s="116"/>
      <c r="T20" s="275" t="str">
        <f t="shared" si="1"/>
        <v> </v>
      </c>
      <c r="U20" s="117" t="e">
        <f t="shared" si="2"/>
        <v>#DIV/0!</v>
      </c>
      <c r="V20" s="116"/>
      <c r="W20" s="275" t="str">
        <f t="shared" si="3"/>
        <v> </v>
      </c>
      <c r="X20" s="121" t="e">
        <f t="shared" si="4"/>
        <v>#DIV/0!</v>
      </c>
      <c r="Y20" s="116"/>
      <c r="Z20" s="120" t="str">
        <f t="shared" si="5"/>
        <v> </v>
      </c>
      <c r="AA20" s="121" t="e">
        <f t="shared" si="6"/>
        <v>#DIV/0!</v>
      </c>
      <c r="AB20" s="151"/>
      <c r="AC20" s="151"/>
      <c r="AD20" s="152"/>
      <c r="AE20" s="153"/>
      <c r="AF20" s="294"/>
      <c r="AG20" s="151"/>
      <c r="AH20" s="151"/>
      <c r="AI20" s="294"/>
      <c r="AJ20" s="153"/>
      <c r="AK20" s="294"/>
      <c r="AL20" s="151"/>
      <c r="AM20" s="151"/>
      <c r="AN20" s="152"/>
      <c r="AO20" s="153"/>
      <c r="AP20" s="294"/>
      <c r="AQ20" s="151"/>
      <c r="AR20" s="151"/>
      <c r="AS20" s="151"/>
    </row>
    <row r="21" spans="1:45" ht="87.75" customHeight="1" hidden="1">
      <c r="A21" s="630"/>
      <c r="B21" s="159"/>
      <c r="C21" s="159"/>
      <c r="D21" s="145"/>
      <c r="E21" s="296"/>
      <c r="F21" s="296"/>
      <c r="G21" s="146"/>
      <c r="H21" s="146"/>
      <c r="I21" s="146"/>
      <c r="J21" s="147"/>
      <c r="K21" s="90"/>
      <c r="L21" s="135"/>
      <c r="M21" s="148"/>
      <c r="N21" s="160"/>
      <c r="O21" s="150"/>
      <c r="P21" s="133"/>
      <c r="Q21" s="116"/>
      <c r="R21" s="120" t="str">
        <f t="shared" si="0"/>
        <v> </v>
      </c>
      <c r="S21" s="116"/>
      <c r="T21" s="275" t="str">
        <f t="shared" si="1"/>
        <v> </v>
      </c>
      <c r="U21" s="117" t="e">
        <f t="shared" si="2"/>
        <v>#DIV/0!</v>
      </c>
      <c r="V21" s="116"/>
      <c r="W21" s="275" t="str">
        <f t="shared" si="3"/>
        <v> </v>
      </c>
      <c r="X21" s="121" t="e">
        <f t="shared" si="4"/>
        <v>#DIV/0!</v>
      </c>
      <c r="Y21" s="116"/>
      <c r="Z21" s="120" t="str">
        <f t="shared" si="5"/>
        <v> </v>
      </c>
      <c r="AA21" s="121" t="e">
        <f t="shared" si="6"/>
        <v>#DIV/0!</v>
      </c>
      <c r="AB21" s="151"/>
      <c r="AC21" s="151"/>
      <c r="AD21" s="152"/>
      <c r="AE21" s="153"/>
      <c r="AF21" s="294"/>
      <c r="AG21" s="151"/>
      <c r="AH21" s="151"/>
      <c r="AI21" s="294"/>
      <c r="AJ21" s="153"/>
      <c r="AK21" s="294"/>
      <c r="AL21" s="151"/>
      <c r="AM21" s="151"/>
      <c r="AN21" s="152"/>
      <c r="AO21" s="153"/>
      <c r="AP21" s="294"/>
      <c r="AQ21" s="151"/>
      <c r="AR21" s="151"/>
      <c r="AS21" s="151"/>
    </row>
    <row r="22" spans="1:45" ht="74.25" customHeight="1" hidden="1">
      <c r="A22" s="630"/>
      <c r="B22" s="295"/>
      <c r="C22" s="295"/>
      <c r="D22" s="154"/>
      <c r="E22" s="295"/>
      <c r="F22" s="295"/>
      <c r="G22" s="295"/>
      <c r="H22" s="295"/>
      <c r="I22" s="295"/>
      <c r="J22" s="295"/>
      <c r="K22" s="90"/>
      <c r="L22" s="155"/>
      <c r="M22" s="148"/>
      <c r="N22" s="156"/>
      <c r="O22" s="157"/>
      <c r="P22" s="158"/>
      <c r="Q22" s="116"/>
      <c r="R22" s="120" t="str">
        <f t="shared" si="0"/>
        <v> </v>
      </c>
      <c r="S22" s="116"/>
      <c r="T22" s="275" t="str">
        <f t="shared" si="1"/>
        <v> </v>
      </c>
      <c r="U22" s="117" t="e">
        <f t="shared" si="2"/>
        <v>#DIV/0!</v>
      </c>
      <c r="V22" s="116"/>
      <c r="W22" s="275" t="str">
        <f t="shared" si="3"/>
        <v> </v>
      </c>
      <c r="X22" s="121" t="e">
        <f t="shared" si="4"/>
        <v>#DIV/0!</v>
      </c>
      <c r="Y22" s="116"/>
      <c r="Z22" s="120" t="str">
        <f t="shared" si="5"/>
        <v> </v>
      </c>
      <c r="AA22" s="121" t="e">
        <f t="shared" si="6"/>
        <v>#DIV/0!</v>
      </c>
      <c r="AB22" s="151"/>
      <c r="AC22" s="151"/>
      <c r="AD22" s="152"/>
      <c r="AE22" s="153"/>
      <c r="AF22" s="294"/>
      <c r="AG22" s="151"/>
      <c r="AH22" s="151"/>
      <c r="AI22" s="294"/>
      <c r="AJ22" s="153"/>
      <c r="AK22" s="294"/>
      <c r="AL22" s="151"/>
      <c r="AM22" s="151"/>
      <c r="AN22" s="152"/>
      <c r="AO22" s="153"/>
      <c r="AP22" s="294"/>
      <c r="AQ22" s="151"/>
      <c r="AR22" s="151"/>
      <c r="AS22" s="151"/>
    </row>
    <row r="23" spans="1:45" ht="87.75" customHeight="1" hidden="1">
      <c r="A23" s="629"/>
      <c r="B23" s="144"/>
      <c r="C23" s="161"/>
      <c r="D23" s="162"/>
      <c r="E23" s="161"/>
      <c r="F23" s="161"/>
      <c r="G23" s="161"/>
      <c r="H23" s="162"/>
      <c r="I23" s="162"/>
      <c r="J23" s="70"/>
      <c r="K23" s="90"/>
      <c r="L23" s="135"/>
      <c r="M23" s="148"/>
      <c r="N23" s="150"/>
      <c r="O23" s="150"/>
      <c r="P23" s="133"/>
      <c r="Q23" s="116"/>
      <c r="R23" s="120" t="str">
        <f t="shared" si="0"/>
        <v> </v>
      </c>
      <c r="S23" s="116"/>
      <c r="T23" s="275" t="str">
        <f t="shared" si="1"/>
        <v> </v>
      </c>
      <c r="U23" s="117" t="e">
        <f t="shared" si="2"/>
        <v>#DIV/0!</v>
      </c>
      <c r="V23" s="116"/>
      <c r="W23" s="275" t="str">
        <f t="shared" si="3"/>
        <v> </v>
      </c>
      <c r="X23" s="121" t="e">
        <f t="shared" si="4"/>
        <v>#DIV/0!</v>
      </c>
      <c r="Y23" s="116"/>
      <c r="Z23" s="120" t="str">
        <f t="shared" si="5"/>
        <v> </v>
      </c>
      <c r="AA23" s="121" t="e">
        <f t="shared" si="6"/>
        <v>#DIV/0!</v>
      </c>
      <c r="AB23" s="163"/>
      <c r="AC23" s="163"/>
      <c r="AD23" s="163"/>
      <c r="AE23" s="163"/>
      <c r="AF23" s="163"/>
      <c r="AG23" s="163"/>
      <c r="AH23" s="163"/>
      <c r="AI23" s="163"/>
      <c r="AJ23" s="163"/>
      <c r="AK23" s="163"/>
      <c r="AL23" s="163"/>
      <c r="AM23" s="163"/>
      <c r="AN23" s="163"/>
      <c r="AO23" s="164"/>
      <c r="AP23" s="134"/>
      <c r="AQ23" s="163"/>
      <c r="AR23" s="165"/>
      <c r="AS23" s="165"/>
    </row>
    <row r="24" spans="1:45" ht="71.25" customHeight="1" hidden="1">
      <c r="A24" s="630"/>
      <c r="B24" s="144"/>
      <c r="C24" s="161"/>
      <c r="D24" s="166"/>
      <c r="E24" s="161"/>
      <c r="F24" s="162"/>
      <c r="G24" s="161"/>
      <c r="H24" s="162"/>
      <c r="I24" s="162"/>
      <c r="J24" s="70"/>
      <c r="K24" s="90"/>
      <c r="L24" s="135"/>
      <c r="M24" s="148"/>
      <c r="N24" s="150"/>
      <c r="O24" s="150"/>
      <c r="P24" s="133"/>
      <c r="Q24" s="116"/>
      <c r="R24" s="120" t="str">
        <f t="shared" si="0"/>
        <v> </v>
      </c>
      <c r="S24" s="116"/>
      <c r="T24" s="275" t="str">
        <f t="shared" si="1"/>
        <v> </v>
      </c>
      <c r="U24" s="117" t="e">
        <f t="shared" si="2"/>
        <v>#DIV/0!</v>
      </c>
      <c r="V24" s="116"/>
      <c r="W24" s="275" t="str">
        <f t="shared" si="3"/>
        <v> </v>
      </c>
      <c r="X24" s="121" t="e">
        <f t="shared" si="4"/>
        <v>#DIV/0!</v>
      </c>
      <c r="Y24" s="116"/>
      <c r="Z24" s="120" t="str">
        <f t="shared" si="5"/>
        <v> </v>
      </c>
      <c r="AA24" s="121" t="e">
        <f t="shared" si="6"/>
        <v>#DIV/0!</v>
      </c>
      <c r="AB24" s="163"/>
      <c r="AC24" s="163"/>
      <c r="AD24" s="163"/>
      <c r="AE24" s="163"/>
      <c r="AF24" s="163"/>
      <c r="AG24" s="163"/>
      <c r="AH24" s="163"/>
      <c r="AI24" s="163"/>
      <c r="AJ24" s="163"/>
      <c r="AK24" s="163"/>
      <c r="AL24" s="163"/>
      <c r="AM24" s="163"/>
      <c r="AN24" s="163"/>
      <c r="AO24" s="164"/>
      <c r="AP24" s="163"/>
      <c r="AQ24" s="134"/>
      <c r="AR24" s="164"/>
      <c r="AS24" s="165"/>
    </row>
    <row r="25" spans="1:45" ht="75" customHeight="1" hidden="1">
      <c r="A25" s="630"/>
      <c r="B25" s="70"/>
      <c r="C25" s="70"/>
      <c r="D25" s="70"/>
      <c r="E25" s="295"/>
      <c r="F25" s="295"/>
      <c r="G25" s="295"/>
      <c r="H25" s="295"/>
      <c r="I25" s="295"/>
      <c r="J25" s="70"/>
      <c r="K25" s="90"/>
      <c r="L25" s="135"/>
      <c r="M25" s="148"/>
      <c r="N25" s="150"/>
      <c r="O25" s="150"/>
      <c r="P25" s="133"/>
      <c r="Q25" s="116"/>
      <c r="R25" s="120" t="str">
        <f t="shared" si="0"/>
        <v> </v>
      </c>
      <c r="S25" s="116"/>
      <c r="T25" s="275" t="str">
        <f t="shared" si="1"/>
        <v> </v>
      </c>
      <c r="U25" s="117" t="e">
        <f t="shared" si="2"/>
        <v>#DIV/0!</v>
      </c>
      <c r="V25" s="116"/>
      <c r="W25" s="275" t="str">
        <f t="shared" si="3"/>
        <v> </v>
      </c>
      <c r="X25" s="121" t="e">
        <f t="shared" si="4"/>
        <v>#DIV/0!</v>
      </c>
      <c r="Y25" s="116"/>
      <c r="Z25" s="120" t="str">
        <f t="shared" si="5"/>
        <v> </v>
      </c>
      <c r="AA25" s="121" t="e">
        <f t="shared" si="6"/>
        <v>#DIV/0!</v>
      </c>
      <c r="AB25" s="167"/>
      <c r="AC25" s="167"/>
      <c r="AD25" s="167"/>
      <c r="AE25" s="167"/>
      <c r="AF25" s="167"/>
      <c r="AG25" s="167"/>
      <c r="AH25" s="167"/>
      <c r="AI25" s="167"/>
      <c r="AJ25" s="168"/>
      <c r="AK25" s="168"/>
      <c r="AL25" s="169"/>
      <c r="AM25" s="169"/>
      <c r="AN25" s="163"/>
      <c r="AO25" s="164"/>
      <c r="AP25" s="134"/>
      <c r="AQ25" s="165"/>
      <c r="AR25" s="165"/>
      <c r="AS25" s="165"/>
    </row>
    <row r="26" spans="1:45" ht="74.25" customHeight="1" hidden="1">
      <c r="A26" s="630"/>
      <c r="B26" s="292"/>
      <c r="C26" s="292"/>
      <c r="D26" s="297"/>
      <c r="E26" s="292"/>
      <c r="F26" s="297"/>
      <c r="G26" s="292"/>
      <c r="H26" s="297"/>
      <c r="I26" s="297"/>
      <c r="J26" s="279"/>
      <c r="K26" s="90"/>
      <c r="L26" s="155"/>
      <c r="M26" s="155"/>
      <c r="N26" s="164" t="s">
        <v>152</v>
      </c>
      <c r="O26" s="164" t="s">
        <v>155</v>
      </c>
      <c r="P26" s="164" t="s">
        <v>156</v>
      </c>
      <c r="Q26" s="116"/>
      <c r="R26" s="120" t="str">
        <f t="shared" si="0"/>
        <v> </v>
      </c>
      <c r="S26" s="116"/>
      <c r="T26" s="275" t="str">
        <f t="shared" si="1"/>
        <v> </v>
      </c>
      <c r="U26" s="117" t="e">
        <f t="shared" si="2"/>
        <v>#DIV/0!</v>
      </c>
      <c r="V26" s="116"/>
      <c r="W26" s="275" t="str">
        <f t="shared" si="3"/>
        <v> </v>
      </c>
      <c r="X26" s="121" t="e">
        <f t="shared" si="4"/>
        <v>#DIV/0!</v>
      </c>
      <c r="Y26" s="116"/>
      <c r="Z26" s="120" t="str">
        <f t="shared" si="5"/>
        <v> </v>
      </c>
      <c r="AA26" s="121" t="e">
        <f t="shared" si="6"/>
        <v>#DIV/0!</v>
      </c>
      <c r="AB26" s="133"/>
      <c r="AC26" s="167"/>
      <c r="AD26" s="167"/>
      <c r="AE26" s="167"/>
      <c r="AF26" s="167"/>
      <c r="AG26" s="167"/>
      <c r="AH26" s="167"/>
      <c r="AI26" s="167"/>
      <c r="AJ26" s="168"/>
      <c r="AK26" s="168"/>
      <c r="AL26" s="169"/>
      <c r="AM26" s="169"/>
      <c r="AN26" s="163"/>
      <c r="AO26" s="163"/>
      <c r="AP26" s="163"/>
      <c r="AQ26" s="163"/>
      <c r="AR26" s="163"/>
      <c r="AS26" s="163"/>
    </row>
    <row r="27" spans="1:45" ht="74.25" customHeight="1" hidden="1">
      <c r="A27" s="630"/>
      <c r="B27" s="292"/>
      <c r="C27" s="292"/>
      <c r="D27" s="292"/>
      <c r="E27" s="292"/>
      <c r="F27" s="292"/>
      <c r="G27" s="292"/>
      <c r="H27" s="297"/>
      <c r="I27" s="297"/>
      <c r="J27" s="292"/>
      <c r="K27" s="90"/>
      <c r="L27" s="170"/>
      <c r="M27" s="170"/>
      <c r="N27" s="164"/>
      <c r="O27" s="164"/>
      <c r="P27" s="164"/>
      <c r="Q27" s="116"/>
      <c r="R27" s="120" t="str">
        <f t="shared" si="0"/>
        <v> </v>
      </c>
      <c r="S27" s="116"/>
      <c r="T27" s="275" t="str">
        <f t="shared" si="1"/>
        <v> </v>
      </c>
      <c r="U27" s="117" t="e">
        <f t="shared" si="2"/>
        <v>#DIV/0!</v>
      </c>
      <c r="V27" s="116"/>
      <c r="W27" s="275" t="str">
        <f t="shared" si="3"/>
        <v> </v>
      </c>
      <c r="X27" s="121" t="e">
        <f t="shared" si="4"/>
        <v>#DIV/0!</v>
      </c>
      <c r="Y27" s="116"/>
      <c r="Z27" s="120" t="str">
        <f t="shared" si="5"/>
        <v> </v>
      </c>
      <c r="AA27" s="121" t="e">
        <f t="shared" si="6"/>
        <v>#DIV/0!</v>
      </c>
      <c r="AB27" s="133"/>
      <c r="AC27" s="167"/>
      <c r="AD27" s="167"/>
      <c r="AE27" s="167"/>
      <c r="AF27" s="167"/>
      <c r="AG27" s="167"/>
      <c r="AH27" s="167"/>
      <c r="AI27" s="167"/>
      <c r="AJ27" s="168"/>
      <c r="AK27" s="168"/>
      <c r="AL27" s="169"/>
      <c r="AM27" s="169"/>
      <c r="AN27" s="163"/>
      <c r="AO27" s="163"/>
      <c r="AP27" s="163"/>
      <c r="AQ27" s="163"/>
      <c r="AR27" s="163"/>
      <c r="AS27" s="163"/>
    </row>
    <row r="28" spans="1:45" ht="74.25" customHeight="1" hidden="1">
      <c r="A28" s="630"/>
      <c r="B28" s="292"/>
      <c r="C28" s="292"/>
      <c r="D28" s="297"/>
      <c r="E28" s="292"/>
      <c r="F28" s="297"/>
      <c r="G28" s="292"/>
      <c r="H28" s="297"/>
      <c r="I28" s="297"/>
      <c r="J28" s="279"/>
      <c r="K28" s="90"/>
      <c r="L28" s="155"/>
      <c r="M28" s="155"/>
      <c r="N28" s="164"/>
      <c r="O28" s="164"/>
      <c r="P28" s="164"/>
      <c r="Q28" s="116"/>
      <c r="R28" s="120" t="str">
        <f t="shared" si="0"/>
        <v> </v>
      </c>
      <c r="S28" s="116"/>
      <c r="T28" s="275" t="str">
        <f t="shared" si="1"/>
        <v> </v>
      </c>
      <c r="U28" s="117" t="e">
        <f t="shared" si="2"/>
        <v>#DIV/0!</v>
      </c>
      <c r="V28" s="116"/>
      <c r="W28" s="275" t="str">
        <f t="shared" si="3"/>
        <v> </v>
      </c>
      <c r="X28" s="121" t="e">
        <f t="shared" si="4"/>
        <v>#DIV/0!</v>
      </c>
      <c r="Y28" s="116"/>
      <c r="Z28" s="120" t="str">
        <f t="shared" si="5"/>
        <v> </v>
      </c>
      <c r="AA28" s="121" t="e">
        <f t="shared" si="6"/>
        <v>#DIV/0!</v>
      </c>
      <c r="AB28" s="133"/>
      <c r="AC28" s="167"/>
      <c r="AD28" s="167"/>
      <c r="AE28" s="167"/>
      <c r="AF28" s="167"/>
      <c r="AG28" s="167"/>
      <c r="AH28" s="167"/>
      <c r="AI28" s="167"/>
      <c r="AJ28" s="168"/>
      <c r="AK28" s="168"/>
      <c r="AL28" s="169"/>
      <c r="AM28" s="169"/>
      <c r="AN28" s="163"/>
      <c r="AO28" s="163"/>
      <c r="AP28" s="163"/>
      <c r="AQ28" s="163"/>
      <c r="AR28" s="163"/>
      <c r="AS28" s="163"/>
    </row>
    <row r="29" spans="1:45" ht="74.25" customHeight="1" hidden="1">
      <c r="A29" s="630"/>
      <c r="B29" s="292"/>
      <c r="C29" s="292"/>
      <c r="D29" s="297"/>
      <c r="E29" s="292"/>
      <c r="F29" s="297"/>
      <c r="G29" s="292"/>
      <c r="H29" s="297"/>
      <c r="I29" s="297"/>
      <c r="J29" s="279"/>
      <c r="K29" s="90"/>
      <c r="L29" s="155"/>
      <c r="M29" s="155"/>
      <c r="N29" s="164"/>
      <c r="O29" s="164"/>
      <c r="P29" s="164"/>
      <c r="Q29" s="116"/>
      <c r="R29" s="120" t="str">
        <f t="shared" si="0"/>
        <v> </v>
      </c>
      <c r="S29" s="116"/>
      <c r="T29" s="275" t="str">
        <f t="shared" si="1"/>
        <v> </v>
      </c>
      <c r="U29" s="117" t="e">
        <f t="shared" si="2"/>
        <v>#DIV/0!</v>
      </c>
      <c r="V29" s="116"/>
      <c r="W29" s="275" t="str">
        <f t="shared" si="3"/>
        <v> </v>
      </c>
      <c r="X29" s="121" t="e">
        <f t="shared" si="4"/>
        <v>#DIV/0!</v>
      </c>
      <c r="Y29" s="116"/>
      <c r="Z29" s="120" t="str">
        <f t="shared" si="5"/>
        <v> </v>
      </c>
      <c r="AA29" s="121" t="e">
        <f t="shared" si="6"/>
        <v>#DIV/0!</v>
      </c>
      <c r="AB29" s="133"/>
      <c r="AC29" s="167"/>
      <c r="AD29" s="167"/>
      <c r="AE29" s="167"/>
      <c r="AF29" s="167"/>
      <c r="AG29" s="167"/>
      <c r="AH29" s="167"/>
      <c r="AI29" s="167"/>
      <c r="AJ29" s="168"/>
      <c r="AK29" s="168"/>
      <c r="AL29" s="169"/>
      <c r="AM29" s="169"/>
      <c r="AN29" s="163"/>
      <c r="AO29" s="163"/>
      <c r="AP29" s="163"/>
      <c r="AQ29" s="163"/>
      <c r="AR29" s="163"/>
      <c r="AS29" s="163"/>
    </row>
    <row r="30" spans="1:45" ht="63.75" customHeight="1" hidden="1">
      <c r="A30" s="631"/>
      <c r="B30" s="292"/>
      <c r="C30" s="292"/>
      <c r="D30" s="292"/>
      <c r="E30" s="292"/>
      <c r="F30" s="292"/>
      <c r="G30" s="292"/>
      <c r="H30" s="297"/>
      <c r="I30" s="297"/>
      <c r="J30" s="292"/>
      <c r="K30" s="90"/>
      <c r="L30" s="170"/>
      <c r="M30" s="170"/>
      <c r="N30" s="133"/>
      <c r="O30" s="133"/>
      <c r="P30" s="133"/>
      <c r="Q30" s="116"/>
      <c r="R30" s="120" t="str">
        <f t="shared" si="0"/>
        <v> </v>
      </c>
      <c r="S30" s="116"/>
      <c r="T30" s="275" t="str">
        <f t="shared" si="1"/>
        <v> </v>
      </c>
      <c r="U30" s="117" t="e">
        <f t="shared" si="2"/>
        <v>#DIV/0!</v>
      </c>
      <c r="V30" s="116"/>
      <c r="W30" s="275" t="str">
        <f t="shared" si="3"/>
        <v> </v>
      </c>
      <c r="X30" s="121" t="e">
        <f t="shared" si="4"/>
        <v>#DIV/0!</v>
      </c>
      <c r="Y30" s="116"/>
      <c r="Z30" s="120" t="str">
        <f t="shared" si="5"/>
        <v> </v>
      </c>
      <c r="AA30" s="121" t="e">
        <f t="shared" si="6"/>
        <v>#DIV/0!</v>
      </c>
      <c r="AB30" s="133"/>
      <c r="AC30" s="163"/>
      <c r="AD30" s="163"/>
      <c r="AE30" s="163"/>
      <c r="AF30" s="163"/>
      <c r="AG30" s="163"/>
      <c r="AH30" s="163"/>
      <c r="AI30" s="163"/>
      <c r="AJ30" s="163"/>
      <c r="AK30" s="163"/>
      <c r="AL30" s="163"/>
      <c r="AM30" s="163"/>
      <c r="AN30" s="163"/>
      <c r="AO30" s="163"/>
      <c r="AP30" s="163"/>
      <c r="AQ30" s="163"/>
      <c r="AR30" s="163"/>
      <c r="AS30" s="163"/>
    </row>
    <row r="31" spans="1:45" ht="63.75" customHeight="1" hidden="1">
      <c r="A31" s="632"/>
      <c r="B31" s="292"/>
      <c r="C31" s="292"/>
      <c r="D31" s="292"/>
      <c r="E31" s="292"/>
      <c r="F31" s="292"/>
      <c r="G31" s="292"/>
      <c r="H31" s="297"/>
      <c r="I31" s="297"/>
      <c r="J31" s="292"/>
      <c r="K31" s="90"/>
      <c r="L31" s="171"/>
      <c r="M31" s="172"/>
      <c r="N31" s="173"/>
      <c r="O31" s="173"/>
      <c r="P31" s="173"/>
      <c r="Q31" s="116"/>
      <c r="R31" s="120" t="str">
        <f t="shared" si="0"/>
        <v> </v>
      </c>
      <c r="S31" s="116"/>
      <c r="T31" s="275" t="str">
        <f t="shared" si="1"/>
        <v> </v>
      </c>
      <c r="U31" s="117" t="e">
        <f t="shared" si="2"/>
        <v>#DIV/0!</v>
      </c>
      <c r="V31" s="116"/>
      <c r="W31" s="275" t="str">
        <f t="shared" si="3"/>
        <v> </v>
      </c>
      <c r="X31" s="121" t="e">
        <f t="shared" si="4"/>
        <v>#DIV/0!</v>
      </c>
      <c r="Y31" s="116"/>
      <c r="Z31" s="120" t="str">
        <f t="shared" si="5"/>
        <v> </v>
      </c>
      <c r="AA31" s="121" t="e">
        <f t="shared" si="6"/>
        <v>#DIV/0!</v>
      </c>
      <c r="AB31" s="173"/>
      <c r="AC31" s="174"/>
      <c r="AD31" s="174"/>
      <c r="AE31" s="174"/>
      <c r="AF31" s="174"/>
      <c r="AG31" s="174"/>
      <c r="AH31" s="174"/>
      <c r="AI31" s="174"/>
      <c r="AJ31" s="174"/>
      <c r="AK31" s="174"/>
      <c r="AL31" s="174"/>
      <c r="AM31" s="174"/>
      <c r="AN31" s="174"/>
      <c r="AO31" s="174"/>
      <c r="AP31" s="174"/>
      <c r="AQ31" s="174"/>
      <c r="AR31" s="174"/>
      <c r="AS31" s="174"/>
    </row>
    <row r="32" spans="1:45" ht="63.75" customHeight="1" hidden="1">
      <c r="A32" s="633"/>
      <c r="B32" s="292"/>
      <c r="C32" s="292"/>
      <c r="D32" s="292"/>
      <c r="E32" s="292"/>
      <c r="F32" s="292"/>
      <c r="G32" s="292"/>
      <c r="H32" s="297"/>
      <c r="I32" s="297"/>
      <c r="J32" s="292"/>
      <c r="K32" s="90"/>
      <c r="L32" s="171"/>
      <c r="M32" s="172"/>
      <c r="N32" s="173"/>
      <c r="O32" s="173"/>
      <c r="P32" s="173"/>
      <c r="Q32" s="116"/>
      <c r="R32" s="120" t="str">
        <f t="shared" si="0"/>
        <v> </v>
      </c>
      <c r="S32" s="116"/>
      <c r="T32" s="275" t="str">
        <f t="shared" si="1"/>
        <v> </v>
      </c>
      <c r="U32" s="117" t="e">
        <f t="shared" si="2"/>
        <v>#DIV/0!</v>
      </c>
      <c r="V32" s="116"/>
      <c r="W32" s="275" t="str">
        <f t="shared" si="3"/>
        <v> </v>
      </c>
      <c r="X32" s="121" t="e">
        <f t="shared" si="4"/>
        <v>#DIV/0!</v>
      </c>
      <c r="Y32" s="116"/>
      <c r="Z32" s="120" t="str">
        <f t="shared" si="5"/>
        <v> </v>
      </c>
      <c r="AA32" s="121" t="e">
        <f t="shared" si="6"/>
        <v>#DIV/0!</v>
      </c>
      <c r="AB32" s="173"/>
      <c r="AC32" s="174"/>
      <c r="AD32" s="174"/>
      <c r="AE32" s="174"/>
      <c r="AF32" s="174"/>
      <c r="AG32" s="174"/>
      <c r="AH32" s="174"/>
      <c r="AI32" s="174"/>
      <c r="AJ32" s="174"/>
      <c r="AK32" s="174"/>
      <c r="AL32" s="174"/>
      <c r="AM32" s="174"/>
      <c r="AN32" s="174"/>
      <c r="AO32" s="174"/>
      <c r="AP32" s="174"/>
      <c r="AQ32" s="174"/>
      <c r="AR32" s="174"/>
      <c r="AS32" s="174"/>
    </row>
    <row r="33" spans="1:45" ht="63.75" customHeight="1" hidden="1">
      <c r="A33" s="633"/>
      <c r="B33" s="292"/>
      <c r="C33" s="292"/>
      <c r="D33" s="292"/>
      <c r="E33" s="292"/>
      <c r="F33" s="292"/>
      <c r="G33" s="292"/>
      <c r="H33" s="297"/>
      <c r="I33" s="297"/>
      <c r="J33" s="292"/>
      <c r="K33" s="90"/>
      <c r="L33" s="171"/>
      <c r="M33" s="172"/>
      <c r="N33" s="173"/>
      <c r="O33" s="173"/>
      <c r="P33" s="173"/>
      <c r="Q33" s="116"/>
      <c r="R33" s="120" t="str">
        <f t="shared" si="0"/>
        <v> </v>
      </c>
      <c r="S33" s="116"/>
      <c r="T33" s="275" t="str">
        <f t="shared" si="1"/>
        <v> </v>
      </c>
      <c r="U33" s="117" t="e">
        <f t="shared" si="2"/>
        <v>#DIV/0!</v>
      </c>
      <c r="V33" s="116"/>
      <c r="W33" s="275" t="str">
        <f t="shared" si="3"/>
        <v> </v>
      </c>
      <c r="X33" s="121" t="e">
        <f t="shared" si="4"/>
        <v>#DIV/0!</v>
      </c>
      <c r="Y33" s="116"/>
      <c r="Z33" s="120" t="str">
        <f t="shared" si="5"/>
        <v> </v>
      </c>
      <c r="AA33" s="121" t="e">
        <f t="shared" si="6"/>
        <v>#DIV/0!</v>
      </c>
      <c r="AB33" s="173"/>
      <c r="AC33" s="174"/>
      <c r="AD33" s="174"/>
      <c r="AE33" s="174"/>
      <c r="AF33" s="174"/>
      <c r="AG33" s="174"/>
      <c r="AH33" s="174"/>
      <c r="AI33" s="174"/>
      <c r="AJ33" s="174"/>
      <c r="AK33" s="174"/>
      <c r="AL33" s="174"/>
      <c r="AM33" s="174"/>
      <c r="AN33" s="174"/>
      <c r="AO33" s="174"/>
      <c r="AP33" s="174"/>
      <c r="AQ33" s="174"/>
      <c r="AR33" s="174"/>
      <c r="AS33" s="174"/>
    </row>
    <row r="34" spans="1:45" ht="63.75" customHeight="1" hidden="1">
      <c r="A34" s="633"/>
      <c r="B34" s="292"/>
      <c r="C34" s="292"/>
      <c r="D34" s="292"/>
      <c r="E34" s="292"/>
      <c r="F34" s="292"/>
      <c r="G34" s="292"/>
      <c r="H34" s="297"/>
      <c r="I34" s="297"/>
      <c r="J34" s="292"/>
      <c r="K34" s="90"/>
      <c r="L34" s="171"/>
      <c r="M34" s="172"/>
      <c r="N34" s="173"/>
      <c r="O34" s="173"/>
      <c r="P34" s="173"/>
      <c r="Q34" s="116"/>
      <c r="R34" s="120" t="str">
        <f t="shared" si="0"/>
        <v> </v>
      </c>
      <c r="S34" s="116"/>
      <c r="T34" s="275" t="str">
        <f t="shared" si="1"/>
        <v> </v>
      </c>
      <c r="U34" s="117" t="e">
        <f t="shared" si="2"/>
        <v>#DIV/0!</v>
      </c>
      <c r="V34" s="116"/>
      <c r="W34" s="275" t="str">
        <f t="shared" si="3"/>
        <v> </v>
      </c>
      <c r="X34" s="121" t="e">
        <f t="shared" si="4"/>
        <v>#DIV/0!</v>
      </c>
      <c r="Y34" s="116"/>
      <c r="Z34" s="120" t="str">
        <f t="shared" si="5"/>
        <v> </v>
      </c>
      <c r="AA34" s="121" t="e">
        <f t="shared" si="6"/>
        <v>#DIV/0!</v>
      </c>
      <c r="AB34" s="173"/>
      <c r="AC34" s="174"/>
      <c r="AD34" s="174"/>
      <c r="AE34" s="174"/>
      <c r="AF34" s="174"/>
      <c r="AG34" s="174"/>
      <c r="AH34" s="174"/>
      <c r="AI34" s="174"/>
      <c r="AJ34" s="174"/>
      <c r="AK34" s="174"/>
      <c r="AL34" s="174"/>
      <c r="AM34" s="174"/>
      <c r="AN34" s="174"/>
      <c r="AO34" s="174"/>
      <c r="AP34" s="174"/>
      <c r="AQ34" s="174"/>
      <c r="AR34" s="174"/>
      <c r="AS34" s="174"/>
    </row>
    <row r="35" spans="1:45" ht="63.75" customHeight="1" hidden="1">
      <c r="A35" s="633"/>
      <c r="B35" s="292"/>
      <c r="C35" s="292"/>
      <c r="D35" s="292"/>
      <c r="E35" s="292"/>
      <c r="F35" s="292"/>
      <c r="G35" s="292"/>
      <c r="H35" s="297"/>
      <c r="I35" s="297"/>
      <c r="J35" s="292"/>
      <c r="K35" s="90"/>
      <c r="L35" s="171"/>
      <c r="M35" s="172"/>
      <c r="N35" s="173"/>
      <c r="O35" s="173"/>
      <c r="P35" s="173"/>
      <c r="Q35" s="116"/>
      <c r="R35" s="120" t="str">
        <f t="shared" si="0"/>
        <v> </v>
      </c>
      <c r="S35" s="116"/>
      <c r="T35" s="275" t="str">
        <f t="shared" si="1"/>
        <v> </v>
      </c>
      <c r="U35" s="117" t="e">
        <f t="shared" si="2"/>
        <v>#DIV/0!</v>
      </c>
      <c r="V35" s="116"/>
      <c r="W35" s="275" t="str">
        <f t="shared" si="3"/>
        <v> </v>
      </c>
      <c r="X35" s="121" t="e">
        <f t="shared" si="4"/>
        <v>#DIV/0!</v>
      </c>
      <c r="Y35" s="116"/>
      <c r="Z35" s="120" t="str">
        <f t="shared" si="5"/>
        <v> </v>
      </c>
      <c r="AA35" s="121" t="e">
        <f t="shared" si="6"/>
        <v>#DIV/0!</v>
      </c>
      <c r="AB35" s="173"/>
      <c r="AC35" s="174"/>
      <c r="AD35" s="174"/>
      <c r="AE35" s="174"/>
      <c r="AF35" s="174"/>
      <c r="AG35" s="174"/>
      <c r="AH35" s="174"/>
      <c r="AI35" s="174"/>
      <c r="AJ35" s="174"/>
      <c r="AK35" s="174"/>
      <c r="AL35" s="174"/>
      <c r="AM35" s="174"/>
      <c r="AN35" s="174"/>
      <c r="AO35" s="174"/>
      <c r="AP35" s="174"/>
      <c r="AQ35" s="174"/>
      <c r="AR35" s="174"/>
      <c r="AS35" s="174"/>
    </row>
    <row r="36" spans="1:45" ht="63.75" customHeight="1" hidden="1">
      <c r="A36" s="633"/>
      <c r="B36" s="292"/>
      <c r="C36" s="292"/>
      <c r="D36" s="292"/>
      <c r="E36" s="292"/>
      <c r="F36" s="292"/>
      <c r="G36" s="292"/>
      <c r="H36" s="297"/>
      <c r="I36" s="297"/>
      <c r="J36" s="292"/>
      <c r="K36" s="90"/>
      <c r="L36" s="171"/>
      <c r="M36" s="172"/>
      <c r="N36" s="173"/>
      <c r="O36" s="173"/>
      <c r="P36" s="173"/>
      <c r="Q36" s="116"/>
      <c r="R36" s="120" t="str">
        <f t="shared" si="0"/>
        <v> </v>
      </c>
      <c r="S36" s="116"/>
      <c r="T36" s="275" t="str">
        <f t="shared" si="1"/>
        <v> </v>
      </c>
      <c r="U36" s="117" t="e">
        <f t="shared" si="2"/>
        <v>#DIV/0!</v>
      </c>
      <c r="V36" s="116"/>
      <c r="W36" s="275" t="str">
        <f t="shared" si="3"/>
        <v> </v>
      </c>
      <c r="X36" s="121" t="e">
        <f t="shared" si="4"/>
        <v>#DIV/0!</v>
      </c>
      <c r="Y36" s="116"/>
      <c r="Z36" s="120" t="str">
        <f t="shared" si="5"/>
        <v> </v>
      </c>
      <c r="AA36" s="121" t="e">
        <f t="shared" si="6"/>
        <v>#DIV/0!</v>
      </c>
      <c r="AB36" s="173"/>
      <c r="AC36" s="174"/>
      <c r="AD36" s="174"/>
      <c r="AE36" s="174"/>
      <c r="AF36" s="174"/>
      <c r="AG36" s="174"/>
      <c r="AH36" s="174"/>
      <c r="AI36" s="174"/>
      <c r="AJ36" s="174"/>
      <c r="AK36" s="174"/>
      <c r="AL36" s="174"/>
      <c r="AM36" s="174"/>
      <c r="AN36" s="174"/>
      <c r="AO36" s="174"/>
      <c r="AP36" s="174"/>
      <c r="AQ36" s="174"/>
      <c r="AR36" s="174"/>
      <c r="AS36" s="174"/>
    </row>
    <row r="37" spans="1:45" ht="63.75" customHeight="1" hidden="1">
      <c r="A37" s="633"/>
      <c r="B37" s="292"/>
      <c r="C37" s="292"/>
      <c r="D37" s="292"/>
      <c r="E37" s="292"/>
      <c r="F37" s="292"/>
      <c r="G37" s="292"/>
      <c r="H37" s="297"/>
      <c r="I37" s="297"/>
      <c r="J37" s="292"/>
      <c r="K37" s="90"/>
      <c r="L37" s="171"/>
      <c r="M37" s="172"/>
      <c r="N37" s="173"/>
      <c r="O37" s="173"/>
      <c r="P37" s="173"/>
      <c r="Q37" s="116"/>
      <c r="R37" s="120" t="str">
        <f t="shared" si="0"/>
        <v> </v>
      </c>
      <c r="S37" s="116"/>
      <c r="T37" s="275" t="str">
        <f t="shared" si="1"/>
        <v> </v>
      </c>
      <c r="U37" s="117" t="e">
        <f t="shared" si="2"/>
        <v>#DIV/0!</v>
      </c>
      <c r="V37" s="116"/>
      <c r="W37" s="275" t="str">
        <f t="shared" si="3"/>
        <v> </v>
      </c>
      <c r="X37" s="121" t="e">
        <f t="shared" si="4"/>
        <v>#DIV/0!</v>
      </c>
      <c r="Y37" s="116"/>
      <c r="Z37" s="120" t="str">
        <f t="shared" si="5"/>
        <v> </v>
      </c>
      <c r="AA37" s="121" t="e">
        <f t="shared" si="6"/>
        <v>#DIV/0!</v>
      </c>
      <c r="AB37" s="173"/>
      <c r="AC37" s="174"/>
      <c r="AD37" s="174"/>
      <c r="AE37" s="174"/>
      <c r="AF37" s="174"/>
      <c r="AG37" s="174"/>
      <c r="AH37" s="174"/>
      <c r="AI37" s="174"/>
      <c r="AJ37" s="174"/>
      <c r="AK37" s="174"/>
      <c r="AL37" s="174"/>
      <c r="AM37" s="174"/>
      <c r="AN37" s="174"/>
      <c r="AO37" s="174"/>
      <c r="AP37" s="174"/>
      <c r="AQ37" s="174"/>
      <c r="AR37" s="174"/>
      <c r="AS37" s="174"/>
    </row>
    <row r="38" spans="1:45" ht="63.75" customHeight="1" hidden="1">
      <c r="A38" s="634"/>
      <c r="B38" s="292"/>
      <c r="C38" s="292"/>
      <c r="D38" s="292"/>
      <c r="E38" s="292"/>
      <c r="F38" s="292"/>
      <c r="G38" s="292"/>
      <c r="H38" s="297"/>
      <c r="I38" s="297"/>
      <c r="J38" s="292"/>
      <c r="K38" s="90"/>
      <c r="L38" s="171"/>
      <c r="M38" s="172"/>
      <c r="N38" s="173"/>
      <c r="O38" s="173"/>
      <c r="P38" s="173"/>
      <c r="Q38" s="116"/>
      <c r="R38" s="120" t="str">
        <f t="shared" si="0"/>
        <v> </v>
      </c>
      <c r="S38" s="116"/>
      <c r="T38" s="275" t="str">
        <f t="shared" si="1"/>
        <v> </v>
      </c>
      <c r="U38" s="117" t="e">
        <f t="shared" si="2"/>
        <v>#DIV/0!</v>
      </c>
      <c r="V38" s="116"/>
      <c r="W38" s="275" t="str">
        <f t="shared" si="3"/>
        <v> </v>
      </c>
      <c r="X38" s="121" t="e">
        <f t="shared" si="4"/>
        <v>#DIV/0!</v>
      </c>
      <c r="Y38" s="116"/>
      <c r="Z38" s="120" t="str">
        <f t="shared" si="5"/>
        <v> </v>
      </c>
      <c r="AA38" s="121" t="e">
        <f t="shared" si="6"/>
        <v>#DIV/0!</v>
      </c>
      <c r="AB38" s="173"/>
      <c r="AC38" s="174"/>
      <c r="AD38" s="174"/>
      <c r="AE38" s="174"/>
      <c r="AF38" s="174"/>
      <c r="AG38" s="174"/>
      <c r="AH38" s="174"/>
      <c r="AI38" s="174"/>
      <c r="AJ38" s="174"/>
      <c r="AK38" s="174"/>
      <c r="AL38" s="174"/>
      <c r="AM38" s="174"/>
      <c r="AN38" s="174"/>
      <c r="AO38" s="174"/>
      <c r="AP38" s="174"/>
      <c r="AQ38" s="174"/>
      <c r="AR38" s="174"/>
      <c r="AS38" s="174"/>
    </row>
    <row r="39" spans="1:45" ht="63.75" customHeight="1" hidden="1">
      <c r="A39" s="632"/>
      <c r="B39" s="292"/>
      <c r="C39" s="292"/>
      <c r="D39" s="292"/>
      <c r="E39" s="292"/>
      <c r="F39" s="292"/>
      <c r="G39" s="292"/>
      <c r="H39" s="297"/>
      <c r="I39" s="297"/>
      <c r="J39" s="292"/>
      <c r="K39" s="90"/>
      <c r="L39" s="171"/>
      <c r="M39" s="172"/>
      <c r="N39" s="173"/>
      <c r="O39" s="173"/>
      <c r="P39" s="173"/>
      <c r="Q39" s="116"/>
      <c r="R39" s="120" t="str">
        <f t="shared" si="0"/>
        <v> </v>
      </c>
      <c r="S39" s="116"/>
      <c r="T39" s="275" t="str">
        <f t="shared" si="1"/>
        <v> </v>
      </c>
      <c r="U39" s="117" t="e">
        <f t="shared" si="2"/>
        <v>#DIV/0!</v>
      </c>
      <c r="V39" s="116"/>
      <c r="W39" s="275" t="str">
        <f t="shared" si="3"/>
        <v> </v>
      </c>
      <c r="X39" s="121" t="e">
        <f t="shared" si="4"/>
        <v>#DIV/0!</v>
      </c>
      <c r="Y39" s="116"/>
      <c r="Z39" s="120" t="str">
        <f t="shared" si="5"/>
        <v> </v>
      </c>
      <c r="AA39" s="121" t="e">
        <f t="shared" si="6"/>
        <v>#DIV/0!</v>
      </c>
      <c r="AB39" s="173"/>
      <c r="AC39" s="174"/>
      <c r="AD39" s="174"/>
      <c r="AE39" s="174"/>
      <c r="AF39" s="174"/>
      <c r="AG39" s="174"/>
      <c r="AH39" s="174"/>
      <c r="AI39" s="174"/>
      <c r="AJ39" s="174"/>
      <c r="AK39" s="174"/>
      <c r="AL39" s="174"/>
      <c r="AM39" s="174"/>
      <c r="AN39" s="174"/>
      <c r="AO39" s="174"/>
      <c r="AP39" s="174"/>
      <c r="AQ39" s="174"/>
      <c r="AR39" s="174"/>
      <c r="AS39" s="174"/>
    </row>
    <row r="40" spans="1:45" ht="63.75" customHeight="1" hidden="1">
      <c r="A40" s="633"/>
      <c r="B40" s="292"/>
      <c r="C40" s="292"/>
      <c r="D40" s="292"/>
      <c r="E40" s="292"/>
      <c r="F40" s="292"/>
      <c r="G40" s="292"/>
      <c r="H40" s="297"/>
      <c r="I40" s="297"/>
      <c r="J40" s="292"/>
      <c r="K40" s="90"/>
      <c r="L40" s="171"/>
      <c r="M40" s="172"/>
      <c r="N40" s="173"/>
      <c r="O40" s="173"/>
      <c r="P40" s="173"/>
      <c r="Q40" s="116"/>
      <c r="R40" s="120" t="str">
        <f t="shared" si="0"/>
        <v> </v>
      </c>
      <c r="S40" s="116"/>
      <c r="T40" s="275" t="str">
        <f t="shared" si="1"/>
        <v> </v>
      </c>
      <c r="U40" s="117" t="e">
        <f t="shared" si="2"/>
        <v>#DIV/0!</v>
      </c>
      <c r="V40" s="116"/>
      <c r="W40" s="275" t="str">
        <f t="shared" si="3"/>
        <v> </v>
      </c>
      <c r="X40" s="121" t="e">
        <f t="shared" si="4"/>
        <v>#DIV/0!</v>
      </c>
      <c r="Y40" s="116"/>
      <c r="Z40" s="120" t="str">
        <f t="shared" si="5"/>
        <v> </v>
      </c>
      <c r="AA40" s="121" t="e">
        <f t="shared" si="6"/>
        <v>#DIV/0!</v>
      </c>
      <c r="AB40" s="173"/>
      <c r="AC40" s="174"/>
      <c r="AD40" s="174"/>
      <c r="AE40" s="174"/>
      <c r="AF40" s="174"/>
      <c r="AG40" s="174"/>
      <c r="AH40" s="174"/>
      <c r="AI40" s="174"/>
      <c r="AJ40" s="174"/>
      <c r="AK40" s="174"/>
      <c r="AL40" s="174"/>
      <c r="AM40" s="174"/>
      <c r="AN40" s="174"/>
      <c r="AO40" s="174"/>
      <c r="AP40" s="174"/>
      <c r="AQ40" s="174"/>
      <c r="AR40" s="174"/>
      <c r="AS40" s="174"/>
    </row>
    <row r="41" spans="1:45" ht="63.75" customHeight="1" hidden="1">
      <c r="A41" s="633"/>
      <c r="B41" s="292"/>
      <c r="C41" s="292"/>
      <c r="D41" s="292"/>
      <c r="E41" s="292"/>
      <c r="F41" s="292"/>
      <c r="G41" s="292"/>
      <c r="H41" s="297"/>
      <c r="I41" s="297"/>
      <c r="J41" s="292"/>
      <c r="K41" s="90"/>
      <c r="L41" s="171"/>
      <c r="M41" s="172"/>
      <c r="N41" s="173"/>
      <c r="O41" s="173"/>
      <c r="P41" s="173"/>
      <c r="Q41" s="116"/>
      <c r="R41" s="120" t="str">
        <f t="shared" si="0"/>
        <v> </v>
      </c>
      <c r="S41" s="116"/>
      <c r="T41" s="275" t="str">
        <f t="shared" si="1"/>
        <v> </v>
      </c>
      <c r="U41" s="117" t="e">
        <f t="shared" si="2"/>
        <v>#DIV/0!</v>
      </c>
      <c r="V41" s="116"/>
      <c r="W41" s="275" t="str">
        <f t="shared" si="3"/>
        <v> </v>
      </c>
      <c r="X41" s="121" t="e">
        <f t="shared" si="4"/>
        <v>#DIV/0!</v>
      </c>
      <c r="Y41" s="116"/>
      <c r="Z41" s="120" t="str">
        <f t="shared" si="5"/>
        <v> </v>
      </c>
      <c r="AA41" s="121" t="e">
        <f t="shared" si="6"/>
        <v>#DIV/0!</v>
      </c>
      <c r="AB41" s="173"/>
      <c r="AC41" s="174"/>
      <c r="AD41" s="174"/>
      <c r="AE41" s="174"/>
      <c r="AF41" s="174"/>
      <c r="AG41" s="174"/>
      <c r="AH41" s="174"/>
      <c r="AI41" s="174"/>
      <c r="AJ41" s="174"/>
      <c r="AK41" s="174"/>
      <c r="AL41" s="174"/>
      <c r="AM41" s="174"/>
      <c r="AN41" s="174"/>
      <c r="AO41" s="174"/>
      <c r="AP41" s="174"/>
      <c r="AQ41" s="174"/>
      <c r="AR41" s="174"/>
      <c r="AS41" s="174"/>
    </row>
    <row r="42" spans="1:45" ht="63.75" customHeight="1" hidden="1">
      <c r="A42" s="633"/>
      <c r="B42" s="292"/>
      <c r="C42" s="292"/>
      <c r="D42" s="292"/>
      <c r="E42" s="292"/>
      <c r="F42" s="292"/>
      <c r="G42" s="292"/>
      <c r="H42" s="297"/>
      <c r="I42" s="297"/>
      <c r="J42" s="292"/>
      <c r="K42" s="90"/>
      <c r="L42" s="171"/>
      <c r="M42" s="172"/>
      <c r="N42" s="173"/>
      <c r="O42" s="173"/>
      <c r="P42" s="173"/>
      <c r="Q42" s="116"/>
      <c r="R42" s="120" t="str">
        <f t="shared" si="0"/>
        <v> </v>
      </c>
      <c r="S42" s="116"/>
      <c r="T42" s="275" t="str">
        <f t="shared" si="1"/>
        <v> </v>
      </c>
      <c r="U42" s="117" t="e">
        <f t="shared" si="2"/>
        <v>#DIV/0!</v>
      </c>
      <c r="V42" s="116"/>
      <c r="W42" s="275" t="str">
        <f t="shared" si="3"/>
        <v> </v>
      </c>
      <c r="X42" s="121" t="e">
        <f t="shared" si="4"/>
        <v>#DIV/0!</v>
      </c>
      <c r="Y42" s="116"/>
      <c r="Z42" s="120" t="str">
        <f t="shared" si="5"/>
        <v> </v>
      </c>
      <c r="AA42" s="121" t="e">
        <f t="shared" si="6"/>
        <v>#DIV/0!</v>
      </c>
      <c r="AB42" s="173"/>
      <c r="AC42" s="174"/>
      <c r="AD42" s="174"/>
      <c r="AE42" s="174"/>
      <c r="AF42" s="174"/>
      <c r="AG42" s="174"/>
      <c r="AH42" s="174"/>
      <c r="AI42" s="174"/>
      <c r="AJ42" s="174"/>
      <c r="AK42" s="174"/>
      <c r="AL42" s="174"/>
      <c r="AM42" s="174"/>
      <c r="AN42" s="174"/>
      <c r="AO42" s="174"/>
      <c r="AP42" s="174"/>
      <c r="AQ42" s="174"/>
      <c r="AR42" s="174"/>
      <c r="AS42" s="174"/>
    </row>
    <row r="43" spans="1:45" ht="63.75" customHeight="1" hidden="1">
      <c r="A43" s="633"/>
      <c r="B43" s="292"/>
      <c r="C43" s="292"/>
      <c r="D43" s="292"/>
      <c r="E43" s="292"/>
      <c r="F43" s="292"/>
      <c r="G43" s="292"/>
      <c r="H43" s="297"/>
      <c r="I43" s="297"/>
      <c r="J43" s="292"/>
      <c r="K43" s="90"/>
      <c r="L43" s="171"/>
      <c r="M43" s="172"/>
      <c r="N43" s="173"/>
      <c r="O43" s="173"/>
      <c r="P43" s="173"/>
      <c r="Q43" s="116"/>
      <c r="R43" s="120" t="str">
        <f t="shared" si="0"/>
        <v> </v>
      </c>
      <c r="S43" s="116"/>
      <c r="T43" s="275" t="str">
        <f t="shared" si="1"/>
        <v> </v>
      </c>
      <c r="U43" s="117" t="e">
        <f t="shared" si="2"/>
        <v>#DIV/0!</v>
      </c>
      <c r="V43" s="116"/>
      <c r="W43" s="275" t="str">
        <f t="shared" si="3"/>
        <v> </v>
      </c>
      <c r="X43" s="121" t="e">
        <f t="shared" si="4"/>
        <v>#DIV/0!</v>
      </c>
      <c r="Y43" s="116"/>
      <c r="Z43" s="120" t="str">
        <f t="shared" si="5"/>
        <v> </v>
      </c>
      <c r="AA43" s="121" t="e">
        <f t="shared" si="6"/>
        <v>#DIV/0!</v>
      </c>
      <c r="AB43" s="173"/>
      <c r="AC43" s="174"/>
      <c r="AD43" s="174"/>
      <c r="AE43" s="174"/>
      <c r="AF43" s="174"/>
      <c r="AG43" s="174"/>
      <c r="AH43" s="174"/>
      <c r="AI43" s="174"/>
      <c r="AJ43" s="174"/>
      <c r="AK43" s="174"/>
      <c r="AL43" s="174"/>
      <c r="AM43" s="174"/>
      <c r="AN43" s="174"/>
      <c r="AO43" s="174"/>
      <c r="AP43" s="174"/>
      <c r="AQ43" s="174"/>
      <c r="AR43" s="174"/>
      <c r="AS43" s="174"/>
    </row>
    <row r="44" spans="1:45" ht="63.75" customHeight="1" hidden="1">
      <c r="A44" s="633"/>
      <c r="B44" s="292"/>
      <c r="C44" s="292"/>
      <c r="D44" s="292"/>
      <c r="E44" s="292"/>
      <c r="F44" s="292"/>
      <c r="G44" s="292"/>
      <c r="H44" s="297"/>
      <c r="I44" s="297"/>
      <c r="J44" s="292"/>
      <c r="K44" s="90"/>
      <c r="L44" s="171"/>
      <c r="M44" s="172"/>
      <c r="N44" s="173"/>
      <c r="O44" s="173"/>
      <c r="P44" s="173"/>
      <c r="Q44" s="116"/>
      <c r="R44" s="120" t="str">
        <f t="shared" si="0"/>
        <v> </v>
      </c>
      <c r="S44" s="116"/>
      <c r="T44" s="275" t="str">
        <f t="shared" si="1"/>
        <v> </v>
      </c>
      <c r="U44" s="117" t="e">
        <f t="shared" si="2"/>
        <v>#DIV/0!</v>
      </c>
      <c r="V44" s="116"/>
      <c r="W44" s="275" t="str">
        <f t="shared" si="3"/>
        <v> </v>
      </c>
      <c r="X44" s="121" t="e">
        <f t="shared" si="4"/>
        <v>#DIV/0!</v>
      </c>
      <c r="Y44" s="116"/>
      <c r="Z44" s="120" t="str">
        <f t="shared" si="5"/>
        <v> </v>
      </c>
      <c r="AA44" s="121" t="e">
        <f t="shared" si="6"/>
        <v>#DIV/0!</v>
      </c>
      <c r="AB44" s="173"/>
      <c r="AC44" s="174"/>
      <c r="AD44" s="174"/>
      <c r="AE44" s="174"/>
      <c r="AF44" s="174"/>
      <c r="AG44" s="174"/>
      <c r="AH44" s="174"/>
      <c r="AI44" s="174"/>
      <c r="AJ44" s="174"/>
      <c r="AK44" s="174"/>
      <c r="AL44" s="174"/>
      <c r="AM44" s="174"/>
      <c r="AN44" s="174"/>
      <c r="AO44" s="174"/>
      <c r="AP44" s="174"/>
      <c r="AQ44" s="174"/>
      <c r="AR44" s="174"/>
      <c r="AS44" s="174"/>
    </row>
    <row r="45" spans="1:45" ht="63.75" customHeight="1" hidden="1">
      <c r="A45" s="633"/>
      <c r="B45" s="292"/>
      <c r="C45" s="292"/>
      <c r="D45" s="292"/>
      <c r="E45" s="292"/>
      <c r="F45" s="292"/>
      <c r="G45" s="292"/>
      <c r="H45" s="297"/>
      <c r="I45" s="297"/>
      <c r="J45" s="292"/>
      <c r="K45" s="90"/>
      <c r="L45" s="171"/>
      <c r="M45" s="172"/>
      <c r="N45" s="173"/>
      <c r="O45" s="173"/>
      <c r="P45" s="173"/>
      <c r="Q45" s="116"/>
      <c r="R45" s="120" t="str">
        <f t="shared" si="0"/>
        <v> </v>
      </c>
      <c r="S45" s="116"/>
      <c r="T45" s="275" t="str">
        <f t="shared" si="1"/>
        <v> </v>
      </c>
      <c r="U45" s="117" t="e">
        <f t="shared" si="2"/>
        <v>#DIV/0!</v>
      </c>
      <c r="V45" s="116"/>
      <c r="W45" s="275" t="str">
        <f t="shared" si="3"/>
        <v> </v>
      </c>
      <c r="X45" s="121" t="e">
        <f t="shared" si="4"/>
        <v>#DIV/0!</v>
      </c>
      <c r="Y45" s="116"/>
      <c r="Z45" s="120" t="str">
        <f t="shared" si="5"/>
        <v> </v>
      </c>
      <c r="AA45" s="121" t="e">
        <f t="shared" si="6"/>
        <v>#DIV/0!</v>
      </c>
      <c r="AB45" s="173"/>
      <c r="AC45" s="174"/>
      <c r="AD45" s="174"/>
      <c r="AE45" s="174"/>
      <c r="AF45" s="174"/>
      <c r="AG45" s="174"/>
      <c r="AH45" s="174"/>
      <c r="AI45" s="174"/>
      <c r="AJ45" s="174"/>
      <c r="AK45" s="174"/>
      <c r="AL45" s="174"/>
      <c r="AM45" s="174"/>
      <c r="AN45" s="174"/>
      <c r="AO45" s="174"/>
      <c r="AP45" s="174"/>
      <c r="AQ45" s="174"/>
      <c r="AR45" s="174"/>
      <c r="AS45" s="174"/>
    </row>
    <row r="46" spans="1:45" ht="63.75" customHeight="1" hidden="1">
      <c r="A46" s="634"/>
      <c r="B46" s="292"/>
      <c r="C46" s="292"/>
      <c r="D46" s="292"/>
      <c r="E46" s="292"/>
      <c r="F46" s="292"/>
      <c r="G46" s="292"/>
      <c r="H46" s="297"/>
      <c r="I46" s="297"/>
      <c r="J46" s="292"/>
      <c r="K46" s="90"/>
      <c r="L46" s="171"/>
      <c r="M46" s="172"/>
      <c r="N46" s="173"/>
      <c r="O46" s="173"/>
      <c r="P46" s="173"/>
      <c r="Q46" s="116"/>
      <c r="R46" s="120" t="str">
        <f t="shared" si="0"/>
        <v> </v>
      </c>
      <c r="S46" s="116"/>
      <c r="T46" s="275" t="str">
        <f t="shared" si="1"/>
        <v> </v>
      </c>
      <c r="U46" s="117" t="e">
        <f t="shared" si="2"/>
        <v>#DIV/0!</v>
      </c>
      <c r="V46" s="116"/>
      <c r="W46" s="275" t="str">
        <f t="shared" si="3"/>
        <v> </v>
      </c>
      <c r="X46" s="121" t="e">
        <f t="shared" si="4"/>
        <v>#DIV/0!</v>
      </c>
      <c r="Y46" s="116"/>
      <c r="Z46" s="120" t="str">
        <f t="shared" si="5"/>
        <v> </v>
      </c>
      <c r="AA46" s="121" t="e">
        <f t="shared" si="6"/>
        <v>#DIV/0!</v>
      </c>
      <c r="AB46" s="173"/>
      <c r="AC46" s="174"/>
      <c r="AD46" s="174"/>
      <c r="AE46" s="174"/>
      <c r="AF46" s="174"/>
      <c r="AG46" s="174"/>
      <c r="AH46" s="174"/>
      <c r="AI46" s="174"/>
      <c r="AJ46" s="174"/>
      <c r="AK46" s="174"/>
      <c r="AL46" s="174"/>
      <c r="AM46" s="174"/>
      <c r="AN46" s="174"/>
      <c r="AO46" s="174"/>
      <c r="AP46" s="174"/>
      <c r="AQ46" s="174"/>
      <c r="AR46" s="174"/>
      <c r="AS46" s="174"/>
    </row>
    <row r="47" spans="1:28" ht="34.5" customHeight="1">
      <c r="A47" s="648" t="s">
        <v>105</v>
      </c>
      <c r="B47" s="649"/>
      <c r="C47" s="649"/>
      <c r="D47" s="649"/>
      <c r="E47" s="649"/>
      <c r="F47" s="649"/>
      <c r="G47" s="649"/>
      <c r="H47" s="649"/>
      <c r="I47" s="649"/>
      <c r="J47" s="649"/>
      <c r="K47" s="649"/>
      <c r="L47" s="175">
        <v>0.0016</v>
      </c>
      <c r="M47" s="176"/>
      <c r="N47" s="177"/>
      <c r="O47" s="177"/>
      <c r="P47" s="177"/>
      <c r="Q47" s="178">
        <f>$L47/4</f>
        <v>0.0004</v>
      </c>
      <c r="R47" s="179">
        <v>1</v>
      </c>
      <c r="S47" s="178">
        <f>$L47/4</f>
        <v>0.0004</v>
      </c>
      <c r="T47" s="179">
        <v>1</v>
      </c>
      <c r="U47" s="180">
        <f>AVERAGE(U15:U17)</f>
        <v>0.8428289473684211</v>
      </c>
      <c r="V47" s="178">
        <f>$L47/4</f>
        <v>0.0004</v>
      </c>
      <c r="W47" s="179">
        <v>1</v>
      </c>
      <c r="X47" s="180">
        <f>AVERAGE(X15:X17)</f>
        <v>0.9789473684210527</v>
      </c>
      <c r="Y47" s="178">
        <f>$L47/4</f>
        <v>0.0004</v>
      </c>
      <c r="Z47" s="179">
        <v>1</v>
      </c>
      <c r="AA47" s="180">
        <f>AVERAGE(AA15:AA17)</f>
        <v>0.9140350877192982</v>
      </c>
      <c r="AB47" s="181"/>
    </row>
    <row r="48" spans="1:28" ht="47.25" customHeight="1">
      <c r="A48" s="650" t="s">
        <v>106</v>
      </c>
      <c r="B48" s="651"/>
      <c r="C48" s="651"/>
      <c r="D48" s="651"/>
      <c r="E48" s="651"/>
      <c r="F48" s="651"/>
      <c r="G48" s="651"/>
      <c r="H48" s="651"/>
      <c r="I48" s="651"/>
      <c r="J48" s="651"/>
      <c r="K48" s="651"/>
      <c r="L48" s="182"/>
      <c r="M48" s="183"/>
      <c r="N48" s="184"/>
      <c r="O48" s="184"/>
      <c r="P48" s="184"/>
      <c r="Q48" s="185">
        <f>R48*Q47/R47</f>
        <v>0.00029860668268180825</v>
      </c>
      <c r="R48" s="186">
        <f>AVERAGE(R15:R17)</f>
        <v>0.7465167067045206</v>
      </c>
      <c r="S48" s="185">
        <f>T48*S47/T47</f>
        <v>0.00037263157894736846</v>
      </c>
      <c r="T48" s="186">
        <f>AVERAGE(T15:T17)</f>
        <v>0.9315789473684211</v>
      </c>
      <c r="U48" s="187">
        <f>SUM(Q48,S48)</f>
        <v>0.0006712382616291767</v>
      </c>
      <c r="V48" s="185">
        <f>W48*V47/W47</f>
        <v>0.0003915789473684211</v>
      </c>
      <c r="W48" s="186">
        <f>AVERAGE(W15:W17)</f>
        <v>0.9789473684210527</v>
      </c>
      <c r="X48" s="187">
        <f>SUM(U48,V48)</f>
        <v>0.0010628172089975976</v>
      </c>
      <c r="Y48" s="185">
        <f>Z48*Y47/Z47</f>
        <v>0</v>
      </c>
      <c r="Z48" s="186">
        <f>AVERAGE(Z15:Z17)</f>
        <v>0</v>
      </c>
      <c r="AA48" s="187">
        <f>SUM(X48,Y48)</f>
        <v>0.0010628172089975976</v>
      </c>
      <c r="AB48" s="188"/>
    </row>
    <row r="49" spans="1:13" s="191" customFormat="1" ht="39" customHeight="1">
      <c r="A49" s="189"/>
      <c r="B49" s="189"/>
      <c r="C49" s="189"/>
      <c r="D49" s="189"/>
      <c r="E49" s="189"/>
      <c r="F49" s="189"/>
      <c r="G49" s="189"/>
      <c r="H49" s="189"/>
      <c r="I49" s="189"/>
      <c r="J49" s="189"/>
      <c r="K49" s="189"/>
      <c r="L49" s="189"/>
      <c r="M49" s="190"/>
    </row>
    <row r="50" spans="1:13" s="191" customFormat="1" ht="52.5" customHeight="1">
      <c r="A50" s="189"/>
      <c r="B50" s="189"/>
      <c r="C50" s="189"/>
      <c r="D50" s="189"/>
      <c r="E50" s="189"/>
      <c r="F50" s="189"/>
      <c r="G50" s="189"/>
      <c r="H50" s="189"/>
      <c r="I50" s="189"/>
      <c r="J50" s="189"/>
      <c r="K50" s="189"/>
      <c r="L50" s="189"/>
      <c r="M50" s="190"/>
    </row>
    <row r="51" spans="1:45" ht="42" customHeight="1">
      <c r="A51" s="642" t="s">
        <v>163</v>
      </c>
      <c r="B51" s="643"/>
      <c r="C51" s="643"/>
      <c r="D51" s="643"/>
      <c r="E51" s="643"/>
      <c r="F51" s="643"/>
      <c r="G51" s="643"/>
      <c r="H51" s="643"/>
      <c r="I51" s="643"/>
      <c r="J51" s="643"/>
      <c r="K51" s="643"/>
      <c r="L51" s="643"/>
      <c r="M51" s="643"/>
      <c r="N51" s="643"/>
      <c r="O51" s="643"/>
      <c r="P51" s="643"/>
      <c r="Q51" s="643"/>
      <c r="R51" s="643"/>
      <c r="S51" s="643"/>
      <c r="T51" s="643"/>
      <c r="U51" s="643"/>
      <c r="V51" s="643"/>
      <c r="W51" s="643"/>
      <c r="X51" s="643"/>
      <c r="Y51" s="643"/>
      <c r="Z51" s="643"/>
      <c r="AA51" s="643"/>
      <c r="AB51" s="643"/>
      <c r="AC51" s="643"/>
      <c r="AD51" s="643"/>
      <c r="AE51" s="643"/>
      <c r="AF51" s="643"/>
      <c r="AG51" s="643"/>
      <c r="AH51" s="643"/>
      <c r="AI51" s="643"/>
      <c r="AJ51" s="643"/>
      <c r="AK51" s="643"/>
      <c r="AL51" s="643"/>
      <c r="AM51" s="643"/>
      <c r="AN51" s="643"/>
      <c r="AO51" s="643"/>
      <c r="AP51" s="643"/>
      <c r="AQ51" s="643"/>
      <c r="AR51" s="643"/>
      <c r="AS51" s="643"/>
    </row>
    <row r="52" spans="1:45" ht="47.25" customHeight="1">
      <c r="A52" s="719" t="s">
        <v>25</v>
      </c>
      <c r="B52" s="719"/>
      <c r="C52" s="719"/>
      <c r="D52" s="719"/>
      <c r="E52" s="719"/>
      <c r="F52" s="719"/>
      <c r="G52" s="719"/>
      <c r="H52" s="719"/>
      <c r="I52" s="719"/>
      <c r="J52" s="719"/>
      <c r="K52" s="719"/>
      <c r="L52" s="719"/>
      <c r="M52" s="276"/>
      <c r="N52" s="290"/>
      <c r="O52" s="192"/>
      <c r="P52" s="192"/>
      <c r="Q52" s="658" t="s">
        <v>131</v>
      </c>
      <c r="R52" s="659"/>
      <c r="S52" s="659"/>
      <c r="T52" s="659"/>
      <c r="U52" s="659"/>
      <c r="V52" s="659"/>
      <c r="W52" s="659"/>
      <c r="X52" s="659"/>
      <c r="Y52" s="659"/>
      <c r="Z52" s="659"/>
      <c r="AA52" s="659"/>
      <c r="AB52" s="659"/>
      <c r="AC52" s="659"/>
      <c r="AD52" s="659"/>
      <c r="AE52" s="659"/>
      <c r="AF52" s="659"/>
      <c r="AG52" s="659"/>
      <c r="AH52" s="659"/>
      <c r="AI52" s="659"/>
      <c r="AJ52" s="659"/>
      <c r="AK52" s="659"/>
      <c r="AL52" s="659"/>
      <c r="AM52" s="659"/>
      <c r="AN52" s="659"/>
      <c r="AO52" s="659"/>
      <c r="AP52" s="659"/>
      <c r="AQ52" s="659"/>
      <c r="AR52" s="659"/>
      <c r="AS52" s="659"/>
    </row>
    <row r="53" spans="1:45" ht="33.75" customHeight="1">
      <c r="A53" s="652" t="s">
        <v>10</v>
      </c>
      <c r="B53" s="653" t="s">
        <v>99</v>
      </c>
      <c r="C53" s="653" t="s">
        <v>11</v>
      </c>
      <c r="D53" s="653" t="s">
        <v>12</v>
      </c>
      <c r="E53" s="671" t="s">
        <v>109</v>
      </c>
      <c r="F53" s="672"/>
      <c r="G53" s="672"/>
      <c r="H53" s="673"/>
      <c r="I53" s="667" t="s">
        <v>110</v>
      </c>
      <c r="J53" s="653" t="s">
        <v>13</v>
      </c>
      <c r="K53" s="653" t="s">
        <v>104</v>
      </c>
      <c r="L53" s="667" t="s">
        <v>14</v>
      </c>
      <c r="M53" s="281"/>
      <c r="N53" s="667" t="s">
        <v>149</v>
      </c>
      <c r="O53" s="667" t="s">
        <v>148</v>
      </c>
      <c r="P53" s="667" t="s">
        <v>150</v>
      </c>
      <c r="Q53" s="638" t="s">
        <v>132</v>
      </c>
      <c r="R53" s="639"/>
      <c r="S53" s="639"/>
      <c r="T53" s="639"/>
      <c r="U53" s="639"/>
      <c r="V53" s="639"/>
      <c r="W53" s="639"/>
      <c r="X53" s="639"/>
      <c r="Y53" s="639"/>
      <c r="Z53" s="639"/>
      <c r="AA53" s="639"/>
      <c r="AB53" s="638" t="s">
        <v>133</v>
      </c>
      <c r="AC53" s="639"/>
      <c r="AD53" s="639"/>
      <c r="AE53" s="639"/>
      <c r="AF53" s="639"/>
      <c r="AG53" s="639"/>
      <c r="AH53" s="639"/>
      <c r="AI53" s="657"/>
      <c r="AJ53" s="669" t="s">
        <v>134</v>
      </c>
      <c r="AK53" s="670"/>
      <c r="AL53" s="670"/>
      <c r="AM53" s="670"/>
      <c r="AN53" s="655" t="s">
        <v>138</v>
      </c>
      <c r="AO53" s="663" t="s">
        <v>139</v>
      </c>
      <c r="AP53" s="665" t="s">
        <v>141</v>
      </c>
      <c r="AQ53" s="666"/>
      <c r="AR53" s="666"/>
      <c r="AS53" s="666"/>
    </row>
    <row r="54" spans="1:45" ht="45" customHeight="1">
      <c r="A54" s="652"/>
      <c r="B54" s="653"/>
      <c r="C54" s="653"/>
      <c r="D54" s="653"/>
      <c r="E54" s="127" t="s">
        <v>100</v>
      </c>
      <c r="F54" s="127" t="s">
        <v>101</v>
      </c>
      <c r="G54" s="127" t="s">
        <v>102</v>
      </c>
      <c r="H54" s="127" t="s">
        <v>103</v>
      </c>
      <c r="I54" s="668"/>
      <c r="J54" s="653"/>
      <c r="K54" s="653"/>
      <c r="L54" s="668"/>
      <c r="M54" s="282"/>
      <c r="N54" s="668"/>
      <c r="O54" s="668"/>
      <c r="P54" s="668"/>
      <c r="Q54" s="89" t="s">
        <v>100</v>
      </c>
      <c r="R54" s="89" t="s">
        <v>135</v>
      </c>
      <c r="S54" s="89" t="s">
        <v>101</v>
      </c>
      <c r="T54" s="89" t="s">
        <v>135</v>
      </c>
      <c r="U54" s="89" t="s">
        <v>136</v>
      </c>
      <c r="V54" s="89" t="s">
        <v>102</v>
      </c>
      <c r="W54" s="89" t="s">
        <v>135</v>
      </c>
      <c r="X54" s="89" t="s">
        <v>137</v>
      </c>
      <c r="Y54" s="89" t="s">
        <v>103</v>
      </c>
      <c r="Z54" s="89" t="s">
        <v>135</v>
      </c>
      <c r="AA54" s="119" t="s">
        <v>157</v>
      </c>
      <c r="AB54" s="89" t="s">
        <v>100</v>
      </c>
      <c r="AC54" s="89" t="s">
        <v>135</v>
      </c>
      <c r="AD54" s="89" t="s">
        <v>101</v>
      </c>
      <c r="AE54" s="89" t="s">
        <v>135</v>
      </c>
      <c r="AF54" s="89" t="s">
        <v>102</v>
      </c>
      <c r="AG54" s="89" t="s">
        <v>135</v>
      </c>
      <c r="AH54" s="89" t="s">
        <v>103</v>
      </c>
      <c r="AI54" s="89" t="s">
        <v>135</v>
      </c>
      <c r="AJ54" s="89" t="s">
        <v>100</v>
      </c>
      <c r="AK54" s="89" t="s">
        <v>101</v>
      </c>
      <c r="AL54" s="89" t="s">
        <v>102</v>
      </c>
      <c r="AM54" s="89" t="s">
        <v>103</v>
      </c>
      <c r="AN54" s="656"/>
      <c r="AO54" s="664"/>
      <c r="AP54" s="128" t="s">
        <v>140</v>
      </c>
      <c r="AQ54" s="128" t="s">
        <v>142</v>
      </c>
      <c r="AR54" s="128" t="s">
        <v>143</v>
      </c>
      <c r="AS54" s="128" t="s">
        <v>144</v>
      </c>
    </row>
    <row r="55" spans="1:45" ht="91.5" customHeight="1">
      <c r="A55" s="629" t="s">
        <v>178</v>
      </c>
      <c r="B55" s="616" t="s">
        <v>179</v>
      </c>
      <c r="C55" s="273" t="s">
        <v>180</v>
      </c>
      <c r="D55" s="95">
        <v>0.61</v>
      </c>
      <c r="E55" s="96">
        <v>0.61</v>
      </c>
      <c r="F55" s="96">
        <v>0.02</v>
      </c>
      <c r="G55" s="96">
        <v>0.03</v>
      </c>
      <c r="H55" s="96">
        <v>0.04</v>
      </c>
      <c r="I55" s="95">
        <f>SUM(E55:H55)</f>
        <v>0.7000000000000001</v>
      </c>
      <c r="J55" s="273" t="s">
        <v>181</v>
      </c>
      <c r="K55" s="93" t="s">
        <v>147</v>
      </c>
      <c r="L55" s="129"/>
      <c r="M55" s="89" t="s">
        <v>275</v>
      </c>
      <c r="N55" s="130"/>
      <c r="O55" s="131"/>
      <c r="P55" s="132"/>
      <c r="Q55" s="268">
        <v>0.38</v>
      </c>
      <c r="R55" s="120">
        <f aca="true" t="shared" si="7" ref="R55:R86">IF(Q55&lt;&gt;0,IF(Q55/E55&gt;100%,100%,Q55/E55)," ")</f>
        <v>0.6229508196721312</v>
      </c>
      <c r="S55" s="301">
        <v>0.01</v>
      </c>
      <c r="T55" s="275">
        <f aca="true" t="shared" si="8" ref="T55:T86">IF(S55&lt;&gt;0,IF(S55/F55&gt;100%,100%,S55/F55)," ")</f>
        <v>0.5</v>
      </c>
      <c r="U55" s="117">
        <f>AVERAGE(R55,T55)</f>
        <v>0.5614754098360656</v>
      </c>
      <c r="V55" s="301">
        <v>0.06</v>
      </c>
      <c r="W55" s="275">
        <f aca="true" t="shared" si="9" ref="W55:W86">IF(V55&lt;&gt;0,IF(V55/G55&gt;100%,100%,V55/G55)," ")</f>
        <v>1</v>
      </c>
      <c r="X55" s="121">
        <f aca="true" t="shared" si="10" ref="X55:X86">IF((IF(M55="promedio",AVERAGE(Q55,S55,V55)/AVERAGE(E55,F55,G55),SUM(Q55,S55,V55)/SUM(E55,F55,G55)))&gt;100%,100%,(IF(M55="promedio",AVERAGE(Q55,S55,V55)/AVERAGE(E55,F55,G55),SUM(Q55,S55,V55)/SUM(E55,F55,G55))))</f>
        <v>0.6818181818181818</v>
      </c>
      <c r="Y55" s="116"/>
      <c r="Z55" s="120" t="str">
        <f aca="true" t="shared" si="11" ref="Z55:Z86">IF(Y55&lt;&gt;0,IF(Y55/H55&gt;100%,100%,Y55/H55)," ")</f>
        <v> </v>
      </c>
      <c r="AA55" s="121">
        <f aca="true" t="shared" si="12" ref="AA55:AA86">IF((IF(M55="promedio",AVERAGE(Q55,S55,V55,Y55)/I55,SUM(Q55,S55,V55,Y55)/I55))&gt;100%,100%,(IF(M55="promedio",AVERAGE(Q55,S55,V55,Y55)/I55,SUM(Q55,S55,V55,Y55)/I55)))</f>
        <v>0.6428571428571428</v>
      </c>
      <c r="AB55" s="133"/>
      <c r="AC55" s="133"/>
      <c r="AD55" s="299"/>
      <c r="AE55" s="133"/>
      <c r="AF55" s="299"/>
      <c r="AG55" s="133"/>
      <c r="AH55" s="133"/>
      <c r="AI55" s="133"/>
      <c r="AJ55" s="133"/>
      <c r="AK55" s="299"/>
      <c r="AL55" s="299"/>
      <c r="AM55" s="299"/>
      <c r="AN55" s="299"/>
      <c r="AO55" s="299"/>
      <c r="AP55" s="269" t="s">
        <v>303</v>
      </c>
      <c r="AQ55" s="600" t="s">
        <v>324</v>
      </c>
      <c r="AR55" s="299"/>
      <c r="AS55" s="133"/>
    </row>
    <row r="56" spans="1:45" ht="109.5" customHeight="1">
      <c r="A56" s="630"/>
      <c r="B56" s="616"/>
      <c r="C56" s="97" t="s">
        <v>182</v>
      </c>
      <c r="D56" s="98">
        <v>0.9</v>
      </c>
      <c r="E56" s="98">
        <v>0.6</v>
      </c>
      <c r="F56" s="98">
        <v>0.1</v>
      </c>
      <c r="G56" s="98">
        <v>0.1</v>
      </c>
      <c r="H56" s="98">
        <v>0.13</v>
      </c>
      <c r="I56" s="98">
        <f>SUM(E56:H56)</f>
        <v>0.9299999999999999</v>
      </c>
      <c r="J56" s="273" t="s">
        <v>181</v>
      </c>
      <c r="K56" s="93" t="s">
        <v>147</v>
      </c>
      <c r="L56" s="135"/>
      <c r="M56" s="136" t="s">
        <v>275</v>
      </c>
      <c r="N56" s="137"/>
      <c r="O56" s="138"/>
      <c r="P56" s="139"/>
      <c r="Q56" s="268">
        <v>0.85</v>
      </c>
      <c r="R56" s="120">
        <f t="shared" si="7"/>
        <v>1</v>
      </c>
      <c r="S56" s="301">
        <v>0</v>
      </c>
      <c r="T56" s="511">
        <v>0</v>
      </c>
      <c r="U56" s="117">
        <f>AVERAGE(R56,T56)</f>
        <v>0.5</v>
      </c>
      <c r="V56" s="301">
        <v>0</v>
      </c>
      <c r="W56" s="537">
        <v>0</v>
      </c>
      <c r="X56" s="121">
        <f t="shared" si="10"/>
        <v>1</v>
      </c>
      <c r="Y56" s="116"/>
      <c r="Z56" s="120" t="str">
        <f t="shared" si="11"/>
        <v> </v>
      </c>
      <c r="AA56" s="121">
        <f t="shared" si="12"/>
        <v>0.913978494623656</v>
      </c>
      <c r="AB56" s="193"/>
      <c r="AC56" s="193"/>
      <c r="AD56" s="312"/>
      <c r="AE56" s="193"/>
      <c r="AF56" s="312"/>
      <c r="AG56" s="193"/>
      <c r="AH56" s="193"/>
      <c r="AI56" s="193"/>
      <c r="AJ56" s="193"/>
      <c r="AK56" s="312"/>
      <c r="AL56" s="312"/>
      <c r="AM56" s="312"/>
      <c r="AN56" s="312"/>
      <c r="AO56" s="312"/>
      <c r="AP56" s="269" t="s">
        <v>304</v>
      </c>
      <c r="AQ56" s="601"/>
      <c r="AR56" s="312"/>
      <c r="AS56" s="193"/>
    </row>
    <row r="57" spans="1:45" ht="94.5" customHeight="1">
      <c r="A57" s="630"/>
      <c r="B57" s="273" t="s">
        <v>183</v>
      </c>
      <c r="C57" s="273" t="s">
        <v>184</v>
      </c>
      <c r="D57" s="95">
        <v>0.38</v>
      </c>
      <c r="E57" s="96">
        <v>0.15</v>
      </c>
      <c r="F57" s="96">
        <v>0.06</v>
      </c>
      <c r="G57" s="96">
        <v>0.09</v>
      </c>
      <c r="H57" s="96">
        <v>0.1</v>
      </c>
      <c r="I57" s="96">
        <f>SUM(E57:H57)</f>
        <v>0.4</v>
      </c>
      <c r="J57" s="273" t="s">
        <v>181</v>
      </c>
      <c r="K57" s="93" t="s">
        <v>147</v>
      </c>
      <c r="L57" s="135"/>
      <c r="M57" s="136" t="s">
        <v>275</v>
      </c>
      <c r="N57" s="141"/>
      <c r="O57" s="142"/>
      <c r="P57" s="143"/>
      <c r="Q57" s="268">
        <v>0.13</v>
      </c>
      <c r="R57" s="120">
        <f t="shared" si="7"/>
        <v>0.8666666666666667</v>
      </c>
      <c r="S57" s="301">
        <v>0.09</v>
      </c>
      <c r="T57" s="275">
        <f t="shared" si="8"/>
        <v>1</v>
      </c>
      <c r="U57" s="117">
        <f>AVERAGE(R57,T57)</f>
        <v>0.9333333333333333</v>
      </c>
      <c r="V57" s="301">
        <v>0.05</v>
      </c>
      <c r="W57" s="275">
        <f t="shared" si="9"/>
        <v>0.5555555555555556</v>
      </c>
      <c r="X57" s="121">
        <f t="shared" si="10"/>
        <v>0.9000000000000001</v>
      </c>
      <c r="Y57" s="116"/>
      <c r="Z57" s="120" t="str">
        <f t="shared" si="11"/>
        <v> </v>
      </c>
      <c r="AA57" s="121">
        <f t="shared" si="12"/>
        <v>0.675</v>
      </c>
      <c r="AB57" s="194"/>
      <c r="AC57" s="194"/>
      <c r="AD57" s="313"/>
      <c r="AE57" s="194"/>
      <c r="AF57" s="313"/>
      <c r="AG57" s="194"/>
      <c r="AH57" s="194"/>
      <c r="AI57" s="194"/>
      <c r="AJ57" s="194"/>
      <c r="AK57" s="313"/>
      <c r="AL57" s="313"/>
      <c r="AM57" s="313"/>
      <c r="AN57" s="313"/>
      <c r="AO57" s="313"/>
      <c r="AP57" s="270" t="s">
        <v>304</v>
      </c>
      <c r="AQ57" s="602"/>
      <c r="AR57" s="313"/>
      <c r="AS57" s="194"/>
    </row>
    <row r="58" spans="1:45" ht="87.75" customHeight="1" hidden="1">
      <c r="A58" s="630"/>
      <c r="B58" s="99"/>
      <c r="C58" s="195"/>
      <c r="D58" s="196"/>
      <c r="E58" s="197"/>
      <c r="F58" s="197"/>
      <c r="G58" s="197"/>
      <c r="H58" s="197"/>
      <c r="I58" s="197"/>
      <c r="J58" s="198"/>
      <c r="K58" s="198"/>
      <c r="L58" s="135"/>
      <c r="M58" s="148"/>
      <c r="N58" s="149"/>
      <c r="O58" s="150"/>
      <c r="P58" s="133"/>
      <c r="Q58" s="116"/>
      <c r="R58" s="120" t="str">
        <f t="shared" si="7"/>
        <v> </v>
      </c>
      <c r="S58" s="116"/>
      <c r="T58" s="275" t="str">
        <f t="shared" si="8"/>
        <v> </v>
      </c>
      <c r="U58" s="117" t="e">
        <f aca="true" t="shared" si="13" ref="U58:U86">IF((IF(M58="promedio",AVERAGE(Q58,S58)/AVERAGE(E58,F58),SUM(Q58,S58)/SUM(E58,F58)))&gt;100%,100%,(IF(M58="promedio",AVERAGE(Q58,S58)/AVERAGE(E58,F58),SUM(Q58,S58)/SUM(E58,F58))))</f>
        <v>#DIV/0!</v>
      </c>
      <c r="V58" s="116"/>
      <c r="W58" s="275" t="str">
        <f t="shared" si="9"/>
        <v> </v>
      </c>
      <c r="X58" s="121" t="e">
        <f t="shared" si="10"/>
        <v>#DIV/0!</v>
      </c>
      <c r="Y58" s="116"/>
      <c r="Z58" s="120" t="str">
        <f t="shared" si="11"/>
        <v> </v>
      </c>
      <c r="AA58" s="121" t="e">
        <f t="shared" si="12"/>
        <v>#DIV/0!</v>
      </c>
      <c r="AB58" s="151"/>
      <c r="AC58" s="151"/>
      <c r="AD58" s="152"/>
      <c r="AE58" s="153"/>
      <c r="AF58" s="294"/>
      <c r="AG58" s="151"/>
      <c r="AH58" s="151"/>
      <c r="AI58" s="294"/>
      <c r="AJ58" s="153"/>
      <c r="AK58" s="294"/>
      <c r="AL58" s="151"/>
      <c r="AM58" s="151"/>
      <c r="AN58" s="152"/>
      <c r="AO58" s="153"/>
      <c r="AP58" s="294"/>
      <c r="AQ58" s="151"/>
      <c r="AR58" s="151"/>
      <c r="AS58" s="151"/>
    </row>
    <row r="59" spans="1:45" ht="87.75" customHeight="1" hidden="1">
      <c r="A59" s="630"/>
      <c r="B59" s="295"/>
      <c r="C59" s="295"/>
      <c r="D59" s="154"/>
      <c r="E59" s="295"/>
      <c r="F59" s="295"/>
      <c r="G59" s="295"/>
      <c r="H59" s="295"/>
      <c r="I59" s="295"/>
      <c r="J59" s="295"/>
      <c r="K59" s="90"/>
      <c r="L59" s="155"/>
      <c r="M59" s="148"/>
      <c r="N59" s="156"/>
      <c r="O59" s="157"/>
      <c r="P59" s="158"/>
      <c r="Q59" s="116"/>
      <c r="R59" s="120" t="str">
        <f t="shared" si="7"/>
        <v> </v>
      </c>
      <c r="S59" s="116"/>
      <c r="T59" s="275" t="str">
        <f t="shared" si="8"/>
        <v> </v>
      </c>
      <c r="U59" s="117" t="e">
        <f t="shared" si="13"/>
        <v>#DIV/0!</v>
      </c>
      <c r="V59" s="116"/>
      <c r="W59" s="275" t="str">
        <f t="shared" si="9"/>
        <v> </v>
      </c>
      <c r="X59" s="121" t="e">
        <f t="shared" si="10"/>
        <v>#DIV/0!</v>
      </c>
      <c r="Y59" s="116"/>
      <c r="Z59" s="120" t="str">
        <f t="shared" si="11"/>
        <v> </v>
      </c>
      <c r="AA59" s="121" t="e">
        <f t="shared" si="12"/>
        <v>#DIV/0!</v>
      </c>
      <c r="AB59" s="151"/>
      <c r="AC59" s="151"/>
      <c r="AD59" s="152"/>
      <c r="AE59" s="153"/>
      <c r="AF59" s="294"/>
      <c r="AG59" s="151"/>
      <c r="AH59" s="151"/>
      <c r="AI59" s="294"/>
      <c r="AJ59" s="153"/>
      <c r="AK59" s="294"/>
      <c r="AL59" s="151"/>
      <c r="AM59" s="151"/>
      <c r="AN59" s="152"/>
      <c r="AO59" s="153"/>
      <c r="AP59" s="294"/>
      <c r="AQ59" s="151"/>
      <c r="AR59" s="151"/>
      <c r="AS59" s="151"/>
    </row>
    <row r="60" spans="1:45" ht="87.75" customHeight="1" hidden="1">
      <c r="A60" s="630"/>
      <c r="B60" s="159"/>
      <c r="C60" s="159"/>
      <c r="D60" s="144"/>
      <c r="E60" s="144"/>
      <c r="F60" s="144"/>
      <c r="G60" s="199"/>
      <c r="H60" s="199"/>
      <c r="I60" s="199"/>
      <c r="J60" s="159"/>
      <c r="K60" s="70"/>
      <c r="L60" s="135"/>
      <c r="M60" s="148"/>
      <c r="N60" s="160"/>
      <c r="O60" s="150"/>
      <c r="P60" s="133"/>
      <c r="Q60" s="116"/>
      <c r="R60" s="120" t="str">
        <f t="shared" si="7"/>
        <v> </v>
      </c>
      <c r="S60" s="116"/>
      <c r="T60" s="275" t="str">
        <f t="shared" si="8"/>
        <v> </v>
      </c>
      <c r="U60" s="117" t="e">
        <f t="shared" si="13"/>
        <v>#DIV/0!</v>
      </c>
      <c r="V60" s="116"/>
      <c r="W60" s="275" t="str">
        <f t="shared" si="9"/>
        <v> </v>
      </c>
      <c r="X60" s="121" t="e">
        <f t="shared" si="10"/>
        <v>#DIV/0!</v>
      </c>
      <c r="Y60" s="116"/>
      <c r="Z60" s="120" t="str">
        <f t="shared" si="11"/>
        <v> </v>
      </c>
      <c r="AA60" s="121" t="e">
        <f t="shared" si="12"/>
        <v>#DIV/0!</v>
      </c>
      <c r="AB60" s="151"/>
      <c r="AC60" s="151"/>
      <c r="AD60" s="152"/>
      <c r="AE60" s="153"/>
      <c r="AF60" s="294"/>
      <c r="AG60" s="151"/>
      <c r="AH60" s="151"/>
      <c r="AI60" s="294"/>
      <c r="AJ60" s="153"/>
      <c r="AK60" s="294"/>
      <c r="AL60" s="151"/>
      <c r="AM60" s="151"/>
      <c r="AN60" s="152"/>
      <c r="AO60" s="153"/>
      <c r="AP60" s="294"/>
      <c r="AQ60" s="151"/>
      <c r="AR60" s="151"/>
      <c r="AS60" s="151"/>
    </row>
    <row r="61" spans="1:45" ht="87.75" customHeight="1" hidden="1">
      <c r="A61" s="630"/>
      <c r="B61" s="159"/>
      <c r="C61" s="159"/>
      <c r="D61" s="296"/>
      <c r="E61" s="296"/>
      <c r="F61" s="296"/>
      <c r="G61" s="199"/>
      <c r="H61" s="199"/>
      <c r="I61" s="199"/>
      <c r="J61" s="159"/>
      <c r="K61" s="70"/>
      <c r="L61" s="135"/>
      <c r="M61" s="148"/>
      <c r="N61" s="160"/>
      <c r="O61" s="150"/>
      <c r="P61" s="133"/>
      <c r="Q61" s="116"/>
      <c r="R61" s="120" t="str">
        <f t="shared" si="7"/>
        <v> </v>
      </c>
      <c r="S61" s="116"/>
      <c r="T61" s="275" t="str">
        <f t="shared" si="8"/>
        <v> </v>
      </c>
      <c r="U61" s="117" t="e">
        <f t="shared" si="13"/>
        <v>#DIV/0!</v>
      </c>
      <c r="V61" s="116"/>
      <c r="W61" s="275" t="str">
        <f t="shared" si="9"/>
        <v> </v>
      </c>
      <c r="X61" s="121" t="e">
        <f t="shared" si="10"/>
        <v>#DIV/0!</v>
      </c>
      <c r="Y61" s="116"/>
      <c r="Z61" s="120" t="str">
        <f t="shared" si="11"/>
        <v> </v>
      </c>
      <c r="AA61" s="121" t="e">
        <f t="shared" si="12"/>
        <v>#DIV/0!</v>
      </c>
      <c r="AB61" s="151"/>
      <c r="AC61" s="151"/>
      <c r="AD61" s="152"/>
      <c r="AE61" s="153"/>
      <c r="AF61" s="294"/>
      <c r="AG61" s="151"/>
      <c r="AH61" s="151"/>
      <c r="AI61" s="294"/>
      <c r="AJ61" s="153"/>
      <c r="AK61" s="294"/>
      <c r="AL61" s="151"/>
      <c r="AM61" s="151"/>
      <c r="AN61" s="152"/>
      <c r="AO61" s="153"/>
      <c r="AP61" s="294"/>
      <c r="AQ61" s="151"/>
      <c r="AR61" s="151"/>
      <c r="AS61" s="151"/>
    </row>
    <row r="62" spans="1:45" ht="74.25" customHeight="1" hidden="1">
      <c r="A62" s="630"/>
      <c r="B62" s="295"/>
      <c r="C62" s="295"/>
      <c r="D62" s="154"/>
      <c r="E62" s="295"/>
      <c r="F62" s="295"/>
      <c r="G62" s="295"/>
      <c r="H62" s="295"/>
      <c r="I62" s="295"/>
      <c r="J62" s="295"/>
      <c r="K62" s="70"/>
      <c r="L62" s="155"/>
      <c r="M62" s="148"/>
      <c r="N62" s="156"/>
      <c r="O62" s="157"/>
      <c r="P62" s="158"/>
      <c r="Q62" s="116"/>
      <c r="R62" s="120" t="str">
        <f t="shared" si="7"/>
        <v> </v>
      </c>
      <c r="S62" s="116"/>
      <c r="T62" s="275" t="str">
        <f t="shared" si="8"/>
        <v> </v>
      </c>
      <c r="U62" s="117" t="e">
        <f t="shared" si="13"/>
        <v>#DIV/0!</v>
      </c>
      <c r="V62" s="116"/>
      <c r="W62" s="275" t="str">
        <f t="shared" si="9"/>
        <v> </v>
      </c>
      <c r="X62" s="121" t="e">
        <f t="shared" si="10"/>
        <v>#DIV/0!</v>
      </c>
      <c r="Y62" s="116"/>
      <c r="Z62" s="120" t="str">
        <f t="shared" si="11"/>
        <v> </v>
      </c>
      <c r="AA62" s="121" t="e">
        <f t="shared" si="12"/>
        <v>#DIV/0!</v>
      </c>
      <c r="AB62" s="151"/>
      <c r="AC62" s="151"/>
      <c r="AD62" s="152"/>
      <c r="AE62" s="153"/>
      <c r="AF62" s="294"/>
      <c r="AG62" s="151"/>
      <c r="AH62" s="151"/>
      <c r="AI62" s="294"/>
      <c r="AJ62" s="153"/>
      <c r="AK62" s="294"/>
      <c r="AL62" s="151"/>
      <c r="AM62" s="151"/>
      <c r="AN62" s="152"/>
      <c r="AO62" s="153"/>
      <c r="AP62" s="294"/>
      <c r="AQ62" s="151"/>
      <c r="AR62" s="151"/>
      <c r="AS62" s="151"/>
    </row>
    <row r="63" spans="1:45" ht="87.75" customHeight="1" hidden="1">
      <c r="A63" s="629"/>
      <c r="B63" s="144"/>
      <c r="C63" s="70"/>
      <c r="D63" s="200"/>
      <c r="E63" s="70"/>
      <c r="F63" s="70"/>
      <c r="G63" s="70"/>
      <c r="H63" s="200"/>
      <c r="I63" s="200"/>
      <c r="J63" s="70"/>
      <c r="K63" s="70"/>
      <c r="L63" s="135"/>
      <c r="M63" s="148"/>
      <c r="N63" s="150"/>
      <c r="O63" s="150"/>
      <c r="P63" s="133"/>
      <c r="Q63" s="116"/>
      <c r="R63" s="120" t="str">
        <f t="shared" si="7"/>
        <v> </v>
      </c>
      <c r="S63" s="116"/>
      <c r="T63" s="275" t="str">
        <f t="shared" si="8"/>
        <v> </v>
      </c>
      <c r="U63" s="117" t="e">
        <f t="shared" si="13"/>
        <v>#DIV/0!</v>
      </c>
      <c r="V63" s="116"/>
      <c r="W63" s="275" t="str">
        <f t="shared" si="9"/>
        <v> </v>
      </c>
      <c r="X63" s="121" t="e">
        <f t="shared" si="10"/>
        <v>#DIV/0!</v>
      </c>
      <c r="Y63" s="116"/>
      <c r="Z63" s="120" t="str">
        <f t="shared" si="11"/>
        <v> </v>
      </c>
      <c r="AA63" s="121" t="e">
        <f t="shared" si="12"/>
        <v>#DIV/0!</v>
      </c>
      <c r="AB63" s="163"/>
      <c r="AC63" s="163"/>
      <c r="AD63" s="163"/>
      <c r="AE63" s="163"/>
      <c r="AF63" s="163"/>
      <c r="AG63" s="163"/>
      <c r="AH63" s="163"/>
      <c r="AI63" s="163"/>
      <c r="AJ63" s="163"/>
      <c r="AK63" s="163"/>
      <c r="AL63" s="163"/>
      <c r="AM63" s="163"/>
      <c r="AN63" s="163"/>
      <c r="AO63" s="164"/>
      <c r="AP63" s="134"/>
      <c r="AQ63" s="163"/>
      <c r="AR63" s="165"/>
      <c r="AS63" s="165"/>
    </row>
    <row r="64" spans="1:45" ht="71.25" customHeight="1" hidden="1">
      <c r="A64" s="630"/>
      <c r="B64" s="144"/>
      <c r="C64" s="70"/>
      <c r="D64" s="201"/>
      <c r="E64" s="70"/>
      <c r="F64" s="200"/>
      <c r="G64" s="70"/>
      <c r="H64" s="200"/>
      <c r="I64" s="200"/>
      <c r="J64" s="70"/>
      <c r="K64" s="70"/>
      <c r="L64" s="135"/>
      <c r="M64" s="148"/>
      <c r="N64" s="150"/>
      <c r="O64" s="150"/>
      <c r="P64" s="133"/>
      <c r="Q64" s="116"/>
      <c r="R64" s="120" t="str">
        <f t="shared" si="7"/>
        <v> </v>
      </c>
      <c r="S64" s="116"/>
      <c r="T64" s="275" t="str">
        <f t="shared" si="8"/>
        <v> </v>
      </c>
      <c r="U64" s="117" t="e">
        <f t="shared" si="13"/>
        <v>#DIV/0!</v>
      </c>
      <c r="V64" s="116"/>
      <c r="W64" s="275" t="str">
        <f t="shared" si="9"/>
        <v> </v>
      </c>
      <c r="X64" s="121" t="e">
        <f t="shared" si="10"/>
        <v>#DIV/0!</v>
      </c>
      <c r="Y64" s="116"/>
      <c r="Z64" s="120" t="str">
        <f t="shared" si="11"/>
        <v> </v>
      </c>
      <c r="AA64" s="121" t="e">
        <f t="shared" si="12"/>
        <v>#DIV/0!</v>
      </c>
      <c r="AB64" s="163"/>
      <c r="AC64" s="163"/>
      <c r="AD64" s="163"/>
      <c r="AE64" s="163"/>
      <c r="AF64" s="163"/>
      <c r="AG64" s="163"/>
      <c r="AH64" s="163"/>
      <c r="AI64" s="163"/>
      <c r="AJ64" s="163"/>
      <c r="AK64" s="163"/>
      <c r="AL64" s="163"/>
      <c r="AM64" s="163"/>
      <c r="AN64" s="163"/>
      <c r="AO64" s="164"/>
      <c r="AP64" s="163"/>
      <c r="AQ64" s="134"/>
      <c r="AR64" s="164"/>
      <c r="AS64" s="165"/>
    </row>
    <row r="65" spans="1:45" ht="75" customHeight="1" hidden="1">
      <c r="A65" s="630"/>
      <c r="B65" s="70"/>
      <c r="C65" s="70"/>
      <c r="D65" s="70"/>
      <c r="E65" s="295"/>
      <c r="F65" s="295"/>
      <c r="G65" s="295"/>
      <c r="H65" s="295"/>
      <c r="I65" s="295"/>
      <c r="J65" s="70"/>
      <c r="K65" s="70"/>
      <c r="L65" s="135"/>
      <c r="M65" s="148"/>
      <c r="N65" s="150"/>
      <c r="O65" s="150"/>
      <c r="P65" s="133"/>
      <c r="Q65" s="116"/>
      <c r="R65" s="120" t="str">
        <f t="shared" si="7"/>
        <v> </v>
      </c>
      <c r="S65" s="116"/>
      <c r="T65" s="275" t="str">
        <f t="shared" si="8"/>
        <v> </v>
      </c>
      <c r="U65" s="117" t="e">
        <f t="shared" si="13"/>
        <v>#DIV/0!</v>
      </c>
      <c r="V65" s="116"/>
      <c r="W65" s="275" t="str">
        <f t="shared" si="9"/>
        <v> </v>
      </c>
      <c r="X65" s="121" t="e">
        <f t="shared" si="10"/>
        <v>#DIV/0!</v>
      </c>
      <c r="Y65" s="116"/>
      <c r="Z65" s="120" t="str">
        <f t="shared" si="11"/>
        <v> </v>
      </c>
      <c r="AA65" s="121" t="e">
        <f t="shared" si="12"/>
        <v>#DIV/0!</v>
      </c>
      <c r="AB65" s="167"/>
      <c r="AC65" s="167"/>
      <c r="AD65" s="167"/>
      <c r="AE65" s="167"/>
      <c r="AF65" s="167"/>
      <c r="AG65" s="167"/>
      <c r="AH65" s="167"/>
      <c r="AI65" s="167"/>
      <c r="AJ65" s="168"/>
      <c r="AK65" s="168"/>
      <c r="AL65" s="169"/>
      <c r="AM65" s="169"/>
      <c r="AN65" s="163"/>
      <c r="AO65" s="164"/>
      <c r="AP65" s="134"/>
      <c r="AQ65" s="165"/>
      <c r="AR65" s="165"/>
      <c r="AS65" s="165"/>
    </row>
    <row r="66" spans="1:45" ht="74.25" customHeight="1" hidden="1">
      <c r="A66" s="630"/>
      <c r="B66" s="70"/>
      <c r="C66" s="70"/>
      <c r="D66" s="200"/>
      <c r="E66" s="70"/>
      <c r="F66" s="200"/>
      <c r="G66" s="70"/>
      <c r="H66" s="200"/>
      <c r="I66" s="200"/>
      <c r="J66" s="144"/>
      <c r="K66" s="70"/>
      <c r="L66" s="155"/>
      <c r="M66" s="155"/>
      <c r="N66" s="164" t="s">
        <v>152</v>
      </c>
      <c r="O66" s="164" t="s">
        <v>155</v>
      </c>
      <c r="P66" s="164" t="s">
        <v>156</v>
      </c>
      <c r="Q66" s="116"/>
      <c r="R66" s="120" t="str">
        <f t="shared" si="7"/>
        <v> </v>
      </c>
      <c r="S66" s="116"/>
      <c r="T66" s="275" t="str">
        <f t="shared" si="8"/>
        <v> </v>
      </c>
      <c r="U66" s="117" t="e">
        <f t="shared" si="13"/>
        <v>#DIV/0!</v>
      </c>
      <c r="V66" s="116"/>
      <c r="W66" s="275" t="str">
        <f t="shared" si="9"/>
        <v> </v>
      </c>
      <c r="X66" s="121" t="e">
        <f t="shared" si="10"/>
        <v>#DIV/0!</v>
      </c>
      <c r="Y66" s="116"/>
      <c r="Z66" s="120" t="str">
        <f t="shared" si="11"/>
        <v> </v>
      </c>
      <c r="AA66" s="121" t="e">
        <f t="shared" si="12"/>
        <v>#DIV/0!</v>
      </c>
      <c r="AB66" s="133"/>
      <c r="AC66" s="167"/>
      <c r="AD66" s="167"/>
      <c r="AE66" s="167"/>
      <c r="AF66" s="167"/>
      <c r="AG66" s="167"/>
      <c r="AH66" s="167"/>
      <c r="AI66" s="167"/>
      <c r="AJ66" s="168"/>
      <c r="AK66" s="168"/>
      <c r="AL66" s="169"/>
      <c r="AM66" s="169"/>
      <c r="AN66" s="163"/>
      <c r="AO66" s="163"/>
      <c r="AP66" s="163"/>
      <c r="AQ66" s="163"/>
      <c r="AR66" s="163"/>
      <c r="AS66" s="163"/>
    </row>
    <row r="67" spans="1:45" ht="74.25" customHeight="1" hidden="1">
      <c r="A67" s="630"/>
      <c r="B67" s="70"/>
      <c r="C67" s="70"/>
      <c r="D67" s="70"/>
      <c r="E67" s="70"/>
      <c r="F67" s="70"/>
      <c r="G67" s="70"/>
      <c r="H67" s="200"/>
      <c r="I67" s="200"/>
      <c r="J67" s="70"/>
      <c r="K67" s="70"/>
      <c r="L67" s="170"/>
      <c r="M67" s="170"/>
      <c r="N67" s="164"/>
      <c r="O67" s="164"/>
      <c r="P67" s="164"/>
      <c r="Q67" s="116"/>
      <c r="R67" s="120" t="str">
        <f t="shared" si="7"/>
        <v> </v>
      </c>
      <c r="S67" s="116"/>
      <c r="T67" s="275" t="str">
        <f t="shared" si="8"/>
        <v> </v>
      </c>
      <c r="U67" s="117" t="e">
        <f t="shared" si="13"/>
        <v>#DIV/0!</v>
      </c>
      <c r="V67" s="116"/>
      <c r="W67" s="275" t="str">
        <f t="shared" si="9"/>
        <v> </v>
      </c>
      <c r="X67" s="121" t="e">
        <f t="shared" si="10"/>
        <v>#DIV/0!</v>
      </c>
      <c r="Y67" s="116"/>
      <c r="Z67" s="120" t="str">
        <f t="shared" si="11"/>
        <v> </v>
      </c>
      <c r="AA67" s="121" t="e">
        <f t="shared" si="12"/>
        <v>#DIV/0!</v>
      </c>
      <c r="AB67" s="133"/>
      <c r="AC67" s="167"/>
      <c r="AD67" s="167"/>
      <c r="AE67" s="167"/>
      <c r="AF67" s="167"/>
      <c r="AG67" s="167"/>
      <c r="AH67" s="167"/>
      <c r="AI67" s="167"/>
      <c r="AJ67" s="168"/>
      <c r="AK67" s="168"/>
      <c r="AL67" s="169"/>
      <c r="AM67" s="169"/>
      <c r="AN67" s="163"/>
      <c r="AO67" s="163"/>
      <c r="AP67" s="163"/>
      <c r="AQ67" s="163"/>
      <c r="AR67" s="163"/>
      <c r="AS67" s="163"/>
    </row>
    <row r="68" spans="1:45" ht="74.25" customHeight="1" hidden="1">
      <c r="A68" s="630"/>
      <c r="B68" s="70"/>
      <c r="C68" s="70"/>
      <c r="D68" s="200"/>
      <c r="E68" s="70"/>
      <c r="F68" s="200"/>
      <c r="G68" s="70"/>
      <c r="H68" s="200"/>
      <c r="I68" s="200"/>
      <c r="J68" s="144"/>
      <c r="K68" s="70"/>
      <c r="L68" s="155"/>
      <c r="M68" s="155"/>
      <c r="N68" s="164"/>
      <c r="O68" s="164"/>
      <c r="P68" s="164"/>
      <c r="Q68" s="116"/>
      <c r="R68" s="120" t="str">
        <f t="shared" si="7"/>
        <v> </v>
      </c>
      <c r="S68" s="116"/>
      <c r="T68" s="275" t="str">
        <f t="shared" si="8"/>
        <v> </v>
      </c>
      <c r="U68" s="117" t="e">
        <f t="shared" si="13"/>
        <v>#DIV/0!</v>
      </c>
      <c r="V68" s="116"/>
      <c r="W68" s="275" t="str">
        <f t="shared" si="9"/>
        <v> </v>
      </c>
      <c r="X68" s="121" t="e">
        <f t="shared" si="10"/>
        <v>#DIV/0!</v>
      </c>
      <c r="Y68" s="116"/>
      <c r="Z68" s="120" t="str">
        <f t="shared" si="11"/>
        <v> </v>
      </c>
      <c r="AA68" s="121" t="e">
        <f t="shared" si="12"/>
        <v>#DIV/0!</v>
      </c>
      <c r="AB68" s="133"/>
      <c r="AC68" s="167"/>
      <c r="AD68" s="167"/>
      <c r="AE68" s="167"/>
      <c r="AF68" s="167"/>
      <c r="AG68" s="167"/>
      <c r="AH68" s="167"/>
      <c r="AI68" s="167"/>
      <c r="AJ68" s="168"/>
      <c r="AK68" s="168"/>
      <c r="AL68" s="169"/>
      <c r="AM68" s="169"/>
      <c r="AN68" s="163"/>
      <c r="AO68" s="163"/>
      <c r="AP68" s="163"/>
      <c r="AQ68" s="163"/>
      <c r="AR68" s="163"/>
      <c r="AS68" s="163"/>
    </row>
    <row r="69" spans="1:45" ht="74.25" customHeight="1" hidden="1">
      <c r="A69" s="630"/>
      <c r="B69" s="70"/>
      <c r="C69" s="70"/>
      <c r="D69" s="200"/>
      <c r="E69" s="70"/>
      <c r="F69" s="200"/>
      <c r="G69" s="70"/>
      <c r="H69" s="200"/>
      <c r="I69" s="200"/>
      <c r="J69" s="144"/>
      <c r="K69" s="70"/>
      <c r="L69" s="155"/>
      <c r="M69" s="155"/>
      <c r="N69" s="164"/>
      <c r="O69" s="164"/>
      <c r="P69" s="164"/>
      <c r="Q69" s="116"/>
      <c r="R69" s="120" t="str">
        <f t="shared" si="7"/>
        <v> </v>
      </c>
      <c r="S69" s="116"/>
      <c r="T69" s="275" t="str">
        <f t="shared" si="8"/>
        <v> </v>
      </c>
      <c r="U69" s="117" t="e">
        <f t="shared" si="13"/>
        <v>#DIV/0!</v>
      </c>
      <c r="V69" s="116"/>
      <c r="W69" s="275" t="str">
        <f t="shared" si="9"/>
        <v> </v>
      </c>
      <c r="X69" s="121" t="e">
        <f t="shared" si="10"/>
        <v>#DIV/0!</v>
      </c>
      <c r="Y69" s="116"/>
      <c r="Z69" s="120" t="str">
        <f t="shared" si="11"/>
        <v> </v>
      </c>
      <c r="AA69" s="121" t="e">
        <f t="shared" si="12"/>
        <v>#DIV/0!</v>
      </c>
      <c r="AB69" s="133"/>
      <c r="AC69" s="167"/>
      <c r="AD69" s="167"/>
      <c r="AE69" s="167"/>
      <c r="AF69" s="167"/>
      <c r="AG69" s="167"/>
      <c r="AH69" s="167"/>
      <c r="AI69" s="167"/>
      <c r="AJ69" s="168"/>
      <c r="AK69" s="168"/>
      <c r="AL69" s="169"/>
      <c r="AM69" s="169"/>
      <c r="AN69" s="163"/>
      <c r="AO69" s="163"/>
      <c r="AP69" s="163"/>
      <c r="AQ69" s="163"/>
      <c r="AR69" s="163"/>
      <c r="AS69" s="163"/>
    </row>
    <row r="70" spans="1:45" ht="63.75" customHeight="1" hidden="1">
      <c r="A70" s="631"/>
      <c r="B70" s="70"/>
      <c r="C70" s="70"/>
      <c r="D70" s="70"/>
      <c r="E70" s="70"/>
      <c r="F70" s="70"/>
      <c r="G70" s="70"/>
      <c r="H70" s="200"/>
      <c r="I70" s="200"/>
      <c r="J70" s="70"/>
      <c r="K70" s="70"/>
      <c r="L70" s="170"/>
      <c r="M70" s="170"/>
      <c r="N70" s="133"/>
      <c r="O70" s="133"/>
      <c r="P70" s="133"/>
      <c r="Q70" s="116"/>
      <c r="R70" s="120" t="str">
        <f t="shared" si="7"/>
        <v> </v>
      </c>
      <c r="S70" s="116"/>
      <c r="T70" s="275" t="str">
        <f t="shared" si="8"/>
        <v> </v>
      </c>
      <c r="U70" s="117" t="e">
        <f t="shared" si="13"/>
        <v>#DIV/0!</v>
      </c>
      <c r="V70" s="116"/>
      <c r="W70" s="275" t="str">
        <f t="shared" si="9"/>
        <v> </v>
      </c>
      <c r="X70" s="121" t="e">
        <f t="shared" si="10"/>
        <v>#DIV/0!</v>
      </c>
      <c r="Y70" s="116"/>
      <c r="Z70" s="120" t="str">
        <f t="shared" si="11"/>
        <v> </v>
      </c>
      <c r="AA70" s="121" t="e">
        <f t="shared" si="12"/>
        <v>#DIV/0!</v>
      </c>
      <c r="AB70" s="133"/>
      <c r="AC70" s="163"/>
      <c r="AD70" s="163"/>
      <c r="AE70" s="163"/>
      <c r="AF70" s="163"/>
      <c r="AG70" s="163"/>
      <c r="AH70" s="163"/>
      <c r="AI70" s="163"/>
      <c r="AJ70" s="163"/>
      <c r="AK70" s="163"/>
      <c r="AL70" s="163"/>
      <c r="AM70" s="163"/>
      <c r="AN70" s="163"/>
      <c r="AO70" s="163"/>
      <c r="AP70" s="163"/>
      <c r="AQ70" s="163"/>
      <c r="AR70" s="163"/>
      <c r="AS70" s="163"/>
    </row>
    <row r="71" spans="1:45" ht="63.75" customHeight="1" hidden="1">
      <c r="A71" s="632"/>
      <c r="B71" s="292"/>
      <c r="C71" s="292"/>
      <c r="D71" s="292"/>
      <c r="E71" s="292"/>
      <c r="F71" s="292"/>
      <c r="G71" s="292"/>
      <c r="H71" s="297"/>
      <c r="I71" s="297"/>
      <c r="J71" s="292"/>
      <c r="K71" s="90"/>
      <c r="L71" s="171"/>
      <c r="M71" s="172"/>
      <c r="N71" s="173"/>
      <c r="O71" s="173"/>
      <c r="P71" s="173"/>
      <c r="Q71" s="116"/>
      <c r="R71" s="120" t="str">
        <f t="shared" si="7"/>
        <v> </v>
      </c>
      <c r="S71" s="116"/>
      <c r="T71" s="275" t="str">
        <f t="shared" si="8"/>
        <v> </v>
      </c>
      <c r="U71" s="117" t="e">
        <f t="shared" si="13"/>
        <v>#DIV/0!</v>
      </c>
      <c r="V71" s="116"/>
      <c r="W71" s="275" t="str">
        <f t="shared" si="9"/>
        <v> </v>
      </c>
      <c r="X71" s="121" t="e">
        <f t="shared" si="10"/>
        <v>#DIV/0!</v>
      </c>
      <c r="Y71" s="116"/>
      <c r="Z71" s="120" t="str">
        <f t="shared" si="11"/>
        <v> </v>
      </c>
      <c r="AA71" s="121" t="e">
        <f t="shared" si="12"/>
        <v>#DIV/0!</v>
      </c>
      <c r="AB71" s="173"/>
      <c r="AC71" s="174"/>
      <c r="AD71" s="174"/>
      <c r="AE71" s="174"/>
      <c r="AF71" s="174"/>
      <c r="AG71" s="174"/>
      <c r="AH71" s="174"/>
      <c r="AI71" s="174"/>
      <c r="AJ71" s="174"/>
      <c r="AK71" s="174"/>
      <c r="AL71" s="174"/>
      <c r="AM71" s="174"/>
      <c r="AN71" s="174"/>
      <c r="AO71" s="174"/>
      <c r="AP71" s="174"/>
      <c r="AQ71" s="174"/>
      <c r="AR71" s="174"/>
      <c r="AS71" s="174"/>
    </row>
    <row r="72" spans="1:45" ht="63.75" customHeight="1" hidden="1">
      <c r="A72" s="633"/>
      <c r="B72" s="292"/>
      <c r="C72" s="292"/>
      <c r="D72" s="292"/>
      <c r="E72" s="292"/>
      <c r="F72" s="292"/>
      <c r="G72" s="292"/>
      <c r="H72" s="297"/>
      <c r="I72" s="297"/>
      <c r="J72" s="292"/>
      <c r="K72" s="90"/>
      <c r="L72" s="171"/>
      <c r="M72" s="172"/>
      <c r="N72" s="173"/>
      <c r="O72" s="173"/>
      <c r="P72" s="173"/>
      <c r="Q72" s="116"/>
      <c r="R72" s="120" t="str">
        <f t="shared" si="7"/>
        <v> </v>
      </c>
      <c r="S72" s="116"/>
      <c r="T72" s="275" t="str">
        <f t="shared" si="8"/>
        <v> </v>
      </c>
      <c r="U72" s="117" t="e">
        <f t="shared" si="13"/>
        <v>#DIV/0!</v>
      </c>
      <c r="V72" s="116"/>
      <c r="W72" s="275" t="str">
        <f t="shared" si="9"/>
        <v> </v>
      </c>
      <c r="X72" s="121" t="e">
        <f t="shared" si="10"/>
        <v>#DIV/0!</v>
      </c>
      <c r="Y72" s="116"/>
      <c r="Z72" s="120" t="str">
        <f t="shared" si="11"/>
        <v> </v>
      </c>
      <c r="AA72" s="121" t="e">
        <f t="shared" si="12"/>
        <v>#DIV/0!</v>
      </c>
      <c r="AB72" s="173"/>
      <c r="AC72" s="174"/>
      <c r="AD72" s="174"/>
      <c r="AE72" s="174"/>
      <c r="AF72" s="174"/>
      <c r="AG72" s="174"/>
      <c r="AH72" s="174"/>
      <c r="AI72" s="174"/>
      <c r="AJ72" s="174"/>
      <c r="AK72" s="174"/>
      <c r="AL72" s="174"/>
      <c r="AM72" s="174"/>
      <c r="AN72" s="174"/>
      <c r="AO72" s="174"/>
      <c r="AP72" s="174"/>
      <c r="AQ72" s="174"/>
      <c r="AR72" s="174"/>
      <c r="AS72" s="174"/>
    </row>
    <row r="73" spans="1:45" ht="63.75" customHeight="1" hidden="1">
      <c r="A73" s="633"/>
      <c r="B73" s="292"/>
      <c r="C73" s="292"/>
      <c r="D73" s="292"/>
      <c r="E73" s="292"/>
      <c r="F73" s="292"/>
      <c r="G73" s="292"/>
      <c r="H73" s="297"/>
      <c r="I73" s="297"/>
      <c r="J73" s="292"/>
      <c r="K73" s="90"/>
      <c r="L73" s="171"/>
      <c r="M73" s="172"/>
      <c r="N73" s="173"/>
      <c r="O73" s="173"/>
      <c r="P73" s="173"/>
      <c r="Q73" s="116"/>
      <c r="R73" s="120" t="str">
        <f t="shared" si="7"/>
        <v> </v>
      </c>
      <c r="S73" s="116"/>
      <c r="T73" s="275" t="str">
        <f t="shared" si="8"/>
        <v> </v>
      </c>
      <c r="U73" s="117" t="e">
        <f t="shared" si="13"/>
        <v>#DIV/0!</v>
      </c>
      <c r="V73" s="116"/>
      <c r="W73" s="275" t="str">
        <f t="shared" si="9"/>
        <v> </v>
      </c>
      <c r="X73" s="121" t="e">
        <f t="shared" si="10"/>
        <v>#DIV/0!</v>
      </c>
      <c r="Y73" s="116"/>
      <c r="Z73" s="120" t="str">
        <f t="shared" si="11"/>
        <v> </v>
      </c>
      <c r="AA73" s="121" t="e">
        <f t="shared" si="12"/>
        <v>#DIV/0!</v>
      </c>
      <c r="AB73" s="173"/>
      <c r="AC73" s="174"/>
      <c r="AD73" s="174"/>
      <c r="AE73" s="174"/>
      <c r="AF73" s="174"/>
      <c r="AG73" s="174"/>
      <c r="AH73" s="174"/>
      <c r="AI73" s="174"/>
      <c r="AJ73" s="174"/>
      <c r="AK73" s="174"/>
      <c r="AL73" s="174"/>
      <c r="AM73" s="174"/>
      <c r="AN73" s="174"/>
      <c r="AO73" s="174"/>
      <c r="AP73" s="174"/>
      <c r="AQ73" s="174"/>
      <c r="AR73" s="174"/>
      <c r="AS73" s="174"/>
    </row>
    <row r="74" spans="1:45" ht="63.75" customHeight="1" hidden="1">
      <c r="A74" s="633"/>
      <c r="B74" s="292"/>
      <c r="C74" s="292"/>
      <c r="D74" s="292"/>
      <c r="E74" s="292"/>
      <c r="F74" s="292"/>
      <c r="G74" s="292"/>
      <c r="H74" s="297"/>
      <c r="I74" s="297"/>
      <c r="J74" s="292"/>
      <c r="K74" s="90"/>
      <c r="L74" s="171"/>
      <c r="M74" s="172"/>
      <c r="N74" s="173"/>
      <c r="O74" s="173"/>
      <c r="P74" s="173"/>
      <c r="Q74" s="116"/>
      <c r="R74" s="120" t="str">
        <f t="shared" si="7"/>
        <v> </v>
      </c>
      <c r="S74" s="116"/>
      <c r="T74" s="275" t="str">
        <f t="shared" si="8"/>
        <v> </v>
      </c>
      <c r="U74" s="117" t="e">
        <f t="shared" si="13"/>
        <v>#DIV/0!</v>
      </c>
      <c r="V74" s="116"/>
      <c r="W74" s="275" t="str">
        <f t="shared" si="9"/>
        <v> </v>
      </c>
      <c r="X74" s="121" t="e">
        <f t="shared" si="10"/>
        <v>#DIV/0!</v>
      </c>
      <c r="Y74" s="116"/>
      <c r="Z74" s="120" t="str">
        <f t="shared" si="11"/>
        <v> </v>
      </c>
      <c r="AA74" s="121" t="e">
        <f t="shared" si="12"/>
        <v>#DIV/0!</v>
      </c>
      <c r="AB74" s="173"/>
      <c r="AC74" s="174"/>
      <c r="AD74" s="174"/>
      <c r="AE74" s="174"/>
      <c r="AF74" s="174"/>
      <c r="AG74" s="174"/>
      <c r="AH74" s="174"/>
      <c r="AI74" s="174"/>
      <c r="AJ74" s="174"/>
      <c r="AK74" s="174"/>
      <c r="AL74" s="174"/>
      <c r="AM74" s="174"/>
      <c r="AN74" s="174"/>
      <c r="AO74" s="174"/>
      <c r="AP74" s="174"/>
      <c r="AQ74" s="174"/>
      <c r="AR74" s="174"/>
      <c r="AS74" s="174"/>
    </row>
    <row r="75" spans="1:45" ht="63.75" customHeight="1" hidden="1">
      <c r="A75" s="633"/>
      <c r="B75" s="292"/>
      <c r="C75" s="292"/>
      <c r="D75" s="292"/>
      <c r="E75" s="292"/>
      <c r="F75" s="292"/>
      <c r="G75" s="292"/>
      <c r="H75" s="297"/>
      <c r="I75" s="297"/>
      <c r="J75" s="292"/>
      <c r="K75" s="90"/>
      <c r="L75" s="171"/>
      <c r="M75" s="172"/>
      <c r="N75" s="173"/>
      <c r="O75" s="173"/>
      <c r="P75" s="173"/>
      <c r="Q75" s="116"/>
      <c r="R75" s="120" t="str">
        <f t="shared" si="7"/>
        <v> </v>
      </c>
      <c r="S75" s="116"/>
      <c r="T75" s="275" t="str">
        <f t="shared" si="8"/>
        <v> </v>
      </c>
      <c r="U75" s="117" t="e">
        <f t="shared" si="13"/>
        <v>#DIV/0!</v>
      </c>
      <c r="V75" s="116"/>
      <c r="W75" s="275" t="str">
        <f t="shared" si="9"/>
        <v> </v>
      </c>
      <c r="X75" s="121" t="e">
        <f t="shared" si="10"/>
        <v>#DIV/0!</v>
      </c>
      <c r="Y75" s="116"/>
      <c r="Z75" s="120" t="str">
        <f t="shared" si="11"/>
        <v> </v>
      </c>
      <c r="AA75" s="121" t="e">
        <f t="shared" si="12"/>
        <v>#DIV/0!</v>
      </c>
      <c r="AB75" s="173"/>
      <c r="AC75" s="174"/>
      <c r="AD75" s="174"/>
      <c r="AE75" s="174"/>
      <c r="AF75" s="174"/>
      <c r="AG75" s="174"/>
      <c r="AH75" s="174"/>
      <c r="AI75" s="174"/>
      <c r="AJ75" s="174"/>
      <c r="AK75" s="174"/>
      <c r="AL75" s="174"/>
      <c r="AM75" s="174"/>
      <c r="AN75" s="174"/>
      <c r="AO75" s="174"/>
      <c r="AP75" s="174"/>
      <c r="AQ75" s="174"/>
      <c r="AR75" s="174"/>
      <c r="AS75" s="174"/>
    </row>
    <row r="76" spans="1:45" ht="63.75" customHeight="1" hidden="1">
      <c r="A76" s="633"/>
      <c r="B76" s="292"/>
      <c r="C76" s="292"/>
      <c r="D76" s="292"/>
      <c r="E76" s="292"/>
      <c r="F76" s="292"/>
      <c r="G76" s="292"/>
      <c r="H76" s="297"/>
      <c r="I76" s="297"/>
      <c r="J76" s="292"/>
      <c r="K76" s="90"/>
      <c r="L76" s="171"/>
      <c r="M76" s="172"/>
      <c r="N76" s="173"/>
      <c r="O76" s="173"/>
      <c r="P76" s="173"/>
      <c r="Q76" s="116"/>
      <c r="R76" s="120" t="str">
        <f t="shared" si="7"/>
        <v> </v>
      </c>
      <c r="S76" s="116"/>
      <c r="T76" s="275" t="str">
        <f t="shared" si="8"/>
        <v> </v>
      </c>
      <c r="U76" s="117" t="e">
        <f t="shared" si="13"/>
        <v>#DIV/0!</v>
      </c>
      <c r="V76" s="116"/>
      <c r="W76" s="275" t="str">
        <f t="shared" si="9"/>
        <v> </v>
      </c>
      <c r="X76" s="121" t="e">
        <f t="shared" si="10"/>
        <v>#DIV/0!</v>
      </c>
      <c r="Y76" s="116"/>
      <c r="Z76" s="120" t="str">
        <f t="shared" si="11"/>
        <v> </v>
      </c>
      <c r="AA76" s="121" t="e">
        <f t="shared" si="12"/>
        <v>#DIV/0!</v>
      </c>
      <c r="AB76" s="173"/>
      <c r="AC76" s="174"/>
      <c r="AD76" s="174"/>
      <c r="AE76" s="174"/>
      <c r="AF76" s="174"/>
      <c r="AG76" s="174"/>
      <c r="AH76" s="174"/>
      <c r="AI76" s="174"/>
      <c r="AJ76" s="174"/>
      <c r="AK76" s="174"/>
      <c r="AL76" s="174"/>
      <c r="AM76" s="174"/>
      <c r="AN76" s="174"/>
      <c r="AO76" s="174"/>
      <c r="AP76" s="174"/>
      <c r="AQ76" s="174"/>
      <c r="AR76" s="174"/>
      <c r="AS76" s="174"/>
    </row>
    <row r="77" spans="1:45" ht="63.75" customHeight="1" hidden="1">
      <c r="A77" s="633"/>
      <c r="B77" s="292"/>
      <c r="C77" s="292"/>
      <c r="D77" s="292"/>
      <c r="E77" s="292"/>
      <c r="F77" s="292"/>
      <c r="G77" s="292"/>
      <c r="H77" s="297"/>
      <c r="I77" s="297"/>
      <c r="J77" s="292"/>
      <c r="K77" s="90"/>
      <c r="L77" s="171"/>
      <c r="M77" s="172"/>
      <c r="N77" s="173"/>
      <c r="O77" s="173"/>
      <c r="P77" s="173"/>
      <c r="Q77" s="116"/>
      <c r="R77" s="120" t="str">
        <f t="shared" si="7"/>
        <v> </v>
      </c>
      <c r="S77" s="116"/>
      <c r="T77" s="275" t="str">
        <f t="shared" si="8"/>
        <v> </v>
      </c>
      <c r="U77" s="117" t="e">
        <f t="shared" si="13"/>
        <v>#DIV/0!</v>
      </c>
      <c r="V77" s="116"/>
      <c r="W77" s="275" t="str">
        <f t="shared" si="9"/>
        <v> </v>
      </c>
      <c r="X77" s="121" t="e">
        <f t="shared" si="10"/>
        <v>#DIV/0!</v>
      </c>
      <c r="Y77" s="116"/>
      <c r="Z77" s="120" t="str">
        <f t="shared" si="11"/>
        <v> </v>
      </c>
      <c r="AA77" s="121" t="e">
        <f t="shared" si="12"/>
        <v>#DIV/0!</v>
      </c>
      <c r="AB77" s="173"/>
      <c r="AC77" s="174"/>
      <c r="AD77" s="174"/>
      <c r="AE77" s="174"/>
      <c r="AF77" s="174"/>
      <c r="AG77" s="174"/>
      <c r="AH77" s="174"/>
      <c r="AI77" s="174"/>
      <c r="AJ77" s="174"/>
      <c r="AK77" s="174"/>
      <c r="AL77" s="174"/>
      <c r="AM77" s="174"/>
      <c r="AN77" s="174"/>
      <c r="AO77" s="174"/>
      <c r="AP77" s="174"/>
      <c r="AQ77" s="174"/>
      <c r="AR77" s="174"/>
      <c r="AS77" s="174"/>
    </row>
    <row r="78" spans="1:45" ht="63.75" customHeight="1" hidden="1">
      <c r="A78" s="634"/>
      <c r="B78" s="292"/>
      <c r="C78" s="292"/>
      <c r="D78" s="292"/>
      <c r="E78" s="292"/>
      <c r="F78" s="292"/>
      <c r="G78" s="292"/>
      <c r="H78" s="297"/>
      <c r="I78" s="297"/>
      <c r="J78" s="292"/>
      <c r="K78" s="90"/>
      <c r="L78" s="171"/>
      <c r="M78" s="172"/>
      <c r="N78" s="173"/>
      <c r="O78" s="173"/>
      <c r="P78" s="173"/>
      <c r="Q78" s="116"/>
      <c r="R78" s="120" t="str">
        <f t="shared" si="7"/>
        <v> </v>
      </c>
      <c r="S78" s="116"/>
      <c r="T78" s="275" t="str">
        <f t="shared" si="8"/>
        <v> </v>
      </c>
      <c r="U78" s="117" t="e">
        <f t="shared" si="13"/>
        <v>#DIV/0!</v>
      </c>
      <c r="V78" s="116"/>
      <c r="W78" s="275" t="str">
        <f t="shared" si="9"/>
        <v> </v>
      </c>
      <c r="X78" s="121" t="e">
        <f t="shared" si="10"/>
        <v>#DIV/0!</v>
      </c>
      <c r="Y78" s="116"/>
      <c r="Z78" s="120" t="str">
        <f t="shared" si="11"/>
        <v> </v>
      </c>
      <c r="AA78" s="121" t="e">
        <f t="shared" si="12"/>
        <v>#DIV/0!</v>
      </c>
      <c r="AB78" s="173"/>
      <c r="AC78" s="174"/>
      <c r="AD78" s="174"/>
      <c r="AE78" s="174"/>
      <c r="AF78" s="174"/>
      <c r="AG78" s="174"/>
      <c r="AH78" s="174"/>
      <c r="AI78" s="174"/>
      <c r="AJ78" s="174"/>
      <c r="AK78" s="174"/>
      <c r="AL78" s="174"/>
      <c r="AM78" s="174"/>
      <c r="AN78" s="174"/>
      <c r="AO78" s="174"/>
      <c r="AP78" s="174"/>
      <c r="AQ78" s="174"/>
      <c r="AR78" s="174"/>
      <c r="AS78" s="174"/>
    </row>
    <row r="79" spans="1:45" ht="63.75" customHeight="1" hidden="1">
      <c r="A79" s="632"/>
      <c r="B79" s="292"/>
      <c r="C79" s="292"/>
      <c r="D79" s="292"/>
      <c r="E79" s="292"/>
      <c r="F79" s="292"/>
      <c r="G79" s="292"/>
      <c r="H79" s="297"/>
      <c r="I79" s="297"/>
      <c r="J79" s="292"/>
      <c r="K79" s="90"/>
      <c r="L79" s="171"/>
      <c r="M79" s="172"/>
      <c r="N79" s="173"/>
      <c r="O79" s="173"/>
      <c r="P79" s="173"/>
      <c r="Q79" s="116"/>
      <c r="R79" s="120" t="str">
        <f t="shared" si="7"/>
        <v> </v>
      </c>
      <c r="S79" s="116"/>
      <c r="T79" s="275" t="str">
        <f t="shared" si="8"/>
        <v> </v>
      </c>
      <c r="U79" s="117" t="e">
        <f t="shared" si="13"/>
        <v>#DIV/0!</v>
      </c>
      <c r="V79" s="116"/>
      <c r="W79" s="275" t="str">
        <f t="shared" si="9"/>
        <v> </v>
      </c>
      <c r="X79" s="121" t="e">
        <f t="shared" si="10"/>
        <v>#DIV/0!</v>
      </c>
      <c r="Y79" s="116"/>
      <c r="Z79" s="120" t="str">
        <f t="shared" si="11"/>
        <v> </v>
      </c>
      <c r="AA79" s="121" t="e">
        <f t="shared" si="12"/>
        <v>#DIV/0!</v>
      </c>
      <c r="AB79" s="173"/>
      <c r="AC79" s="174"/>
      <c r="AD79" s="174"/>
      <c r="AE79" s="174"/>
      <c r="AF79" s="174"/>
      <c r="AG79" s="174"/>
      <c r="AH79" s="174"/>
      <c r="AI79" s="174"/>
      <c r="AJ79" s="174"/>
      <c r="AK79" s="174"/>
      <c r="AL79" s="174"/>
      <c r="AM79" s="174"/>
      <c r="AN79" s="174"/>
      <c r="AO79" s="174"/>
      <c r="AP79" s="174"/>
      <c r="AQ79" s="174"/>
      <c r="AR79" s="174"/>
      <c r="AS79" s="174"/>
    </row>
    <row r="80" spans="1:45" ht="63.75" customHeight="1" hidden="1">
      <c r="A80" s="633"/>
      <c r="B80" s="292"/>
      <c r="C80" s="292"/>
      <c r="D80" s="292"/>
      <c r="E80" s="292"/>
      <c r="F80" s="292"/>
      <c r="G80" s="292"/>
      <c r="H80" s="297"/>
      <c r="I80" s="297"/>
      <c r="J80" s="292"/>
      <c r="K80" s="90"/>
      <c r="L80" s="171"/>
      <c r="M80" s="172"/>
      <c r="N80" s="173"/>
      <c r="O80" s="173"/>
      <c r="P80" s="173"/>
      <c r="Q80" s="116"/>
      <c r="R80" s="120" t="str">
        <f t="shared" si="7"/>
        <v> </v>
      </c>
      <c r="S80" s="116"/>
      <c r="T80" s="275" t="str">
        <f t="shared" si="8"/>
        <v> </v>
      </c>
      <c r="U80" s="117" t="e">
        <f t="shared" si="13"/>
        <v>#DIV/0!</v>
      </c>
      <c r="V80" s="116"/>
      <c r="W80" s="275" t="str">
        <f t="shared" si="9"/>
        <v> </v>
      </c>
      <c r="X80" s="121" t="e">
        <f t="shared" si="10"/>
        <v>#DIV/0!</v>
      </c>
      <c r="Y80" s="116"/>
      <c r="Z80" s="120" t="str">
        <f t="shared" si="11"/>
        <v> </v>
      </c>
      <c r="AA80" s="121" t="e">
        <f t="shared" si="12"/>
        <v>#DIV/0!</v>
      </c>
      <c r="AB80" s="173"/>
      <c r="AC80" s="174"/>
      <c r="AD80" s="174"/>
      <c r="AE80" s="174"/>
      <c r="AF80" s="174"/>
      <c r="AG80" s="174"/>
      <c r="AH80" s="174"/>
      <c r="AI80" s="174"/>
      <c r="AJ80" s="174"/>
      <c r="AK80" s="174"/>
      <c r="AL80" s="174"/>
      <c r="AM80" s="174"/>
      <c r="AN80" s="174"/>
      <c r="AO80" s="174"/>
      <c r="AP80" s="174"/>
      <c r="AQ80" s="174"/>
      <c r="AR80" s="174"/>
      <c r="AS80" s="174"/>
    </row>
    <row r="81" spans="1:45" ht="63.75" customHeight="1" hidden="1">
      <c r="A81" s="633"/>
      <c r="B81" s="292"/>
      <c r="C81" s="292"/>
      <c r="D81" s="292"/>
      <c r="E81" s="292"/>
      <c r="F81" s="292"/>
      <c r="G81" s="292"/>
      <c r="H81" s="297"/>
      <c r="I81" s="297"/>
      <c r="J81" s="292"/>
      <c r="K81" s="90"/>
      <c r="L81" s="171"/>
      <c r="M81" s="172"/>
      <c r="N81" s="173"/>
      <c r="O81" s="173"/>
      <c r="P81" s="173"/>
      <c r="Q81" s="116"/>
      <c r="R81" s="120" t="str">
        <f t="shared" si="7"/>
        <v> </v>
      </c>
      <c r="S81" s="116"/>
      <c r="T81" s="275" t="str">
        <f t="shared" si="8"/>
        <v> </v>
      </c>
      <c r="U81" s="117" t="e">
        <f t="shared" si="13"/>
        <v>#DIV/0!</v>
      </c>
      <c r="V81" s="116"/>
      <c r="W81" s="275" t="str">
        <f t="shared" si="9"/>
        <v> </v>
      </c>
      <c r="X81" s="121" t="e">
        <f t="shared" si="10"/>
        <v>#DIV/0!</v>
      </c>
      <c r="Y81" s="116"/>
      <c r="Z81" s="120" t="str">
        <f t="shared" si="11"/>
        <v> </v>
      </c>
      <c r="AA81" s="121" t="e">
        <f t="shared" si="12"/>
        <v>#DIV/0!</v>
      </c>
      <c r="AB81" s="173"/>
      <c r="AC81" s="174"/>
      <c r="AD81" s="174"/>
      <c r="AE81" s="174"/>
      <c r="AF81" s="174"/>
      <c r="AG81" s="174"/>
      <c r="AH81" s="174"/>
      <c r="AI81" s="174"/>
      <c r="AJ81" s="174"/>
      <c r="AK81" s="174"/>
      <c r="AL81" s="174"/>
      <c r="AM81" s="174"/>
      <c r="AN81" s="174"/>
      <c r="AO81" s="174"/>
      <c r="AP81" s="174"/>
      <c r="AQ81" s="174"/>
      <c r="AR81" s="174"/>
      <c r="AS81" s="174"/>
    </row>
    <row r="82" spans="1:45" ht="63.75" customHeight="1" hidden="1">
      <c r="A82" s="633"/>
      <c r="B82" s="292"/>
      <c r="C82" s="292"/>
      <c r="D82" s="292"/>
      <c r="E82" s="292"/>
      <c r="F82" s="292"/>
      <c r="G82" s="292"/>
      <c r="H82" s="297"/>
      <c r="I82" s="297"/>
      <c r="J82" s="292"/>
      <c r="K82" s="90"/>
      <c r="L82" s="171"/>
      <c r="M82" s="172"/>
      <c r="N82" s="173"/>
      <c r="O82" s="173"/>
      <c r="P82" s="173"/>
      <c r="Q82" s="116"/>
      <c r="R82" s="120" t="str">
        <f t="shared" si="7"/>
        <v> </v>
      </c>
      <c r="S82" s="116"/>
      <c r="T82" s="275" t="str">
        <f t="shared" si="8"/>
        <v> </v>
      </c>
      <c r="U82" s="117" t="e">
        <f t="shared" si="13"/>
        <v>#DIV/0!</v>
      </c>
      <c r="V82" s="116"/>
      <c r="W82" s="275" t="str">
        <f t="shared" si="9"/>
        <v> </v>
      </c>
      <c r="X82" s="121" t="e">
        <f t="shared" si="10"/>
        <v>#DIV/0!</v>
      </c>
      <c r="Y82" s="116"/>
      <c r="Z82" s="120" t="str">
        <f t="shared" si="11"/>
        <v> </v>
      </c>
      <c r="AA82" s="121" t="e">
        <f t="shared" si="12"/>
        <v>#DIV/0!</v>
      </c>
      <c r="AB82" s="173"/>
      <c r="AC82" s="174"/>
      <c r="AD82" s="174"/>
      <c r="AE82" s="174"/>
      <c r="AF82" s="174"/>
      <c r="AG82" s="174"/>
      <c r="AH82" s="174"/>
      <c r="AI82" s="174"/>
      <c r="AJ82" s="174"/>
      <c r="AK82" s="174"/>
      <c r="AL82" s="174"/>
      <c r="AM82" s="174"/>
      <c r="AN82" s="174"/>
      <c r="AO82" s="174"/>
      <c r="AP82" s="174"/>
      <c r="AQ82" s="174"/>
      <c r="AR82" s="174"/>
      <c r="AS82" s="174"/>
    </row>
    <row r="83" spans="1:45" ht="63.75" customHeight="1" hidden="1">
      <c r="A83" s="633"/>
      <c r="B83" s="292"/>
      <c r="C83" s="292"/>
      <c r="D83" s="292"/>
      <c r="E83" s="292"/>
      <c r="F83" s="292"/>
      <c r="G83" s="292"/>
      <c r="H83" s="297"/>
      <c r="I83" s="297"/>
      <c r="J83" s="292"/>
      <c r="K83" s="90"/>
      <c r="L83" s="171"/>
      <c r="M83" s="172"/>
      <c r="N83" s="173"/>
      <c r="O83" s="173"/>
      <c r="P83" s="173"/>
      <c r="Q83" s="116"/>
      <c r="R83" s="120" t="str">
        <f t="shared" si="7"/>
        <v> </v>
      </c>
      <c r="S83" s="116"/>
      <c r="T83" s="275" t="str">
        <f t="shared" si="8"/>
        <v> </v>
      </c>
      <c r="U83" s="117" t="e">
        <f t="shared" si="13"/>
        <v>#DIV/0!</v>
      </c>
      <c r="V83" s="116"/>
      <c r="W83" s="275" t="str">
        <f t="shared" si="9"/>
        <v> </v>
      </c>
      <c r="X83" s="121" t="e">
        <f t="shared" si="10"/>
        <v>#DIV/0!</v>
      </c>
      <c r="Y83" s="116"/>
      <c r="Z83" s="120" t="str">
        <f t="shared" si="11"/>
        <v> </v>
      </c>
      <c r="AA83" s="121" t="e">
        <f t="shared" si="12"/>
        <v>#DIV/0!</v>
      </c>
      <c r="AB83" s="173"/>
      <c r="AC83" s="174"/>
      <c r="AD83" s="174"/>
      <c r="AE83" s="174"/>
      <c r="AF83" s="174"/>
      <c r="AG83" s="174"/>
      <c r="AH83" s="174"/>
      <c r="AI83" s="174"/>
      <c r="AJ83" s="174"/>
      <c r="AK83" s="174"/>
      <c r="AL83" s="174"/>
      <c r="AM83" s="174"/>
      <c r="AN83" s="174"/>
      <c r="AO83" s="174"/>
      <c r="AP83" s="174"/>
      <c r="AQ83" s="174"/>
      <c r="AR83" s="174"/>
      <c r="AS83" s="174"/>
    </row>
    <row r="84" spans="1:45" ht="63.75" customHeight="1" hidden="1">
      <c r="A84" s="633"/>
      <c r="B84" s="292"/>
      <c r="C84" s="292"/>
      <c r="D84" s="292"/>
      <c r="E84" s="292"/>
      <c r="F84" s="292"/>
      <c r="G84" s="292"/>
      <c r="H84" s="297"/>
      <c r="I84" s="297"/>
      <c r="J84" s="292"/>
      <c r="K84" s="90"/>
      <c r="L84" s="171"/>
      <c r="M84" s="172"/>
      <c r="N84" s="173"/>
      <c r="O84" s="173"/>
      <c r="P84" s="173"/>
      <c r="Q84" s="116"/>
      <c r="R84" s="120" t="str">
        <f t="shared" si="7"/>
        <v> </v>
      </c>
      <c r="S84" s="116"/>
      <c r="T84" s="275" t="str">
        <f t="shared" si="8"/>
        <v> </v>
      </c>
      <c r="U84" s="117" t="e">
        <f t="shared" si="13"/>
        <v>#DIV/0!</v>
      </c>
      <c r="V84" s="116"/>
      <c r="W84" s="275" t="str">
        <f t="shared" si="9"/>
        <v> </v>
      </c>
      <c r="X84" s="121" t="e">
        <f t="shared" si="10"/>
        <v>#DIV/0!</v>
      </c>
      <c r="Y84" s="116"/>
      <c r="Z84" s="120" t="str">
        <f t="shared" si="11"/>
        <v> </v>
      </c>
      <c r="AA84" s="121" t="e">
        <f t="shared" si="12"/>
        <v>#DIV/0!</v>
      </c>
      <c r="AB84" s="173"/>
      <c r="AC84" s="174"/>
      <c r="AD84" s="174"/>
      <c r="AE84" s="174"/>
      <c r="AF84" s="174"/>
      <c r="AG84" s="174"/>
      <c r="AH84" s="174"/>
      <c r="AI84" s="174"/>
      <c r="AJ84" s="174"/>
      <c r="AK84" s="174"/>
      <c r="AL84" s="174"/>
      <c r="AM84" s="174"/>
      <c r="AN84" s="174"/>
      <c r="AO84" s="174"/>
      <c r="AP84" s="174"/>
      <c r="AQ84" s="174"/>
      <c r="AR84" s="174"/>
      <c r="AS84" s="174"/>
    </row>
    <row r="85" spans="1:45" ht="63.75" customHeight="1" hidden="1">
      <c r="A85" s="633"/>
      <c r="B85" s="292"/>
      <c r="C85" s="292"/>
      <c r="D85" s="292"/>
      <c r="E85" s="292"/>
      <c r="F85" s="292"/>
      <c r="G85" s="292"/>
      <c r="H85" s="297"/>
      <c r="I85" s="297"/>
      <c r="J85" s="292"/>
      <c r="K85" s="90"/>
      <c r="L85" s="171"/>
      <c r="M85" s="172"/>
      <c r="N85" s="173"/>
      <c r="O85" s="173"/>
      <c r="P85" s="173"/>
      <c r="Q85" s="116"/>
      <c r="R85" s="120" t="str">
        <f t="shared" si="7"/>
        <v> </v>
      </c>
      <c r="S85" s="116"/>
      <c r="T85" s="275" t="str">
        <f t="shared" si="8"/>
        <v> </v>
      </c>
      <c r="U85" s="117" t="e">
        <f t="shared" si="13"/>
        <v>#DIV/0!</v>
      </c>
      <c r="V85" s="116"/>
      <c r="W85" s="275" t="str">
        <f t="shared" si="9"/>
        <v> </v>
      </c>
      <c r="X85" s="121" t="e">
        <f t="shared" si="10"/>
        <v>#DIV/0!</v>
      </c>
      <c r="Y85" s="116"/>
      <c r="Z85" s="120" t="str">
        <f t="shared" si="11"/>
        <v> </v>
      </c>
      <c r="AA85" s="121" t="e">
        <f t="shared" si="12"/>
        <v>#DIV/0!</v>
      </c>
      <c r="AB85" s="173"/>
      <c r="AC85" s="174"/>
      <c r="AD85" s="174"/>
      <c r="AE85" s="174"/>
      <c r="AF85" s="174"/>
      <c r="AG85" s="174"/>
      <c r="AH85" s="174"/>
      <c r="AI85" s="174"/>
      <c r="AJ85" s="174"/>
      <c r="AK85" s="174"/>
      <c r="AL85" s="174"/>
      <c r="AM85" s="174"/>
      <c r="AN85" s="174"/>
      <c r="AO85" s="174"/>
      <c r="AP85" s="174"/>
      <c r="AQ85" s="174"/>
      <c r="AR85" s="174"/>
      <c r="AS85" s="174"/>
    </row>
    <row r="86" spans="1:45" ht="63.75" customHeight="1" hidden="1">
      <c r="A86" s="634"/>
      <c r="B86" s="292"/>
      <c r="C86" s="292"/>
      <c r="D86" s="292"/>
      <c r="E86" s="292"/>
      <c r="F86" s="292"/>
      <c r="G86" s="292"/>
      <c r="H86" s="297"/>
      <c r="I86" s="297"/>
      <c r="J86" s="292"/>
      <c r="K86" s="90"/>
      <c r="L86" s="171"/>
      <c r="M86" s="172"/>
      <c r="N86" s="173"/>
      <c r="O86" s="173"/>
      <c r="P86" s="173"/>
      <c r="Q86" s="116"/>
      <c r="R86" s="120" t="str">
        <f t="shared" si="7"/>
        <v> </v>
      </c>
      <c r="S86" s="116"/>
      <c r="T86" s="275" t="str">
        <f t="shared" si="8"/>
        <v> </v>
      </c>
      <c r="U86" s="117" t="e">
        <f t="shared" si="13"/>
        <v>#DIV/0!</v>
      </c>
      <c r="V86" s="116"/>
      <c r="W86" s="275" t="str">
        <f t="shared" si="9"/>
        <v> </v>
      </c>
      <c r="X86" s="121" t="e">
        <f t="shared" si="10"/>
        <v>#DIV/0!</v>
      </c>
      <c r="Y86" s="116"/>
      <c r="Z86" s="120" t="str">
        <f t="shared" si="11"/>
        <v> </v>
      </c>
      <c r="AA86" s="121" t="e">
        <f t="shared" si="12"/>
        <v>#DIV/0!</v>
      </c>
      <c r="AB86" s="173"/>
      <c r="AC86" s="174"/>
      <c r="AD86" s="174"/>
      <c r="AE86" s="174"/>
      <c r="AF86" s="174"/>
      <c r="AG86" s="174"/>
      <c r="AH86" s="174"/>
      <c r="AI86" s="174"/>
      <c r="AJ86" s="174"/>
      <c r="AK86" s="174"/>
      <c r="AL86" s="174"/>
      <c r="AM86" s="174"/>
      <c r="AN86" s="174"/>
      <c r="AO86" s="174"/>
      <c r="AP86" s="174"/>
      <c r="AQ86" s="174"/>
      <c r="AR86" s="174"/>
      <c r="AS86" s="174"/>
    </row>
    <row r="87" spans="1:28" ht="34.5" customHeight="1">
      <c r="A87" s="648" t="s">
        <v>105</v>
      </c>
      <c r="B87" s="649"/>
      <c r="C87" s="649"/>
      <c r="D87" s="649"/>
      <c r="E87" s="649"/>
      <c r="F87" s="649"/>
      <c r="G87" s="649"/>
      <c r="H87" s="649"/>
      <c r="I87" s="649"/>
      <c r="J87" s="649"/>
      <c r="K87" s="649"/>
      <c r="L87" s="202">
        <v>0.0016</v>
      </c>
      <c r="M87" s="176"/>
      <c r="N87" s="177"/>
      <c r="O87" s="177"/>
      <c r="P87" s="177"/>
      <c r="Q87" s="178">
        <f>$L87/4</f>
        <v>0.0004</v>
      </c>
      <c r="R87" s="179">
        <v>1</v>
      </c>
      <c r="S87" s="178">
        <f>$L87/4</f>
        <v>0.0004</v>
      </c>
      <c r="T87" s="179">
        <v>1</v>
      </c>
      <c r="U87" s="180">
        <f>AVERAGE(U55:U57)</f>
        <v>0.664936247723133</v>
      </c>
      <c r="V87" s="178">
        <f>$L87/4</f>
        <v>0.0004</v>
      </c>
      <c r="W87" s="179">
        <v>1</v>
      </c>
      <c r="X87" s="180">
        <f>AVERAGE(X55:X57)</f>
        <v>0.8606060606060607</v>
      </c>
      <c r="Y87" s="178">
        <f>$L87/4</f>
        <v>0.0004</v>
      </c>
      <c r="Z87" s="179">
        <v>1</v>
      </c>
      <c r="AA87" s="180">
        <f>AVERAGE(AA55:AA57)</f>
        <v>0.7439452124935997</v>
      </c>
      <c r="AB87" s="181"/>
    </row>
    <row r="88" spans="1:28" ht="47.25" customHeight="1">
      <c r="A88" s="650" t="s">
        <v>106</v>
      </c>
      <c r="B88" s="651"/>
      <c r="C88" s="651"/>
      <c r="D88" s="651"/>
      <c r="E88" s="651"/>
      <c r="F88" s="651"/>
      <c r="G88" s="651"/>
      <c r="H88" s="651"/>
      <c r="I88" s="651"/>
      <c r="J88" s="651"/>
      <c r="K88" s="651"/>
      <c r="L88" s="182"/>
      <c r="M88" s="183"/>
      <c r="N88" s="184"/>
      <c r="O88" s="184"/>
      <c r="P88" s="184"/>
      <c r="Q88" s="185">
        <f>R88*Q87/R87</f>
        <v>0.00033194899817850636</v>
      </c>
      <c r="R88" s="186">
        <f>AVERAGE(R55:R86)</f>
        <v>0.8298724954462658</v>
      </c>
      <c r="S88" s="185">
        <f>T88*S87/T87</f>
        <v>0.0002</v>
      </c>
      <c r="T88" s="186">
        <f>AVERAGE(T55:T57)</f>
        <v>0.5</v>
      </c>
      <c r="U88" s="187">
        <f>SUM(Q88,S88)</f>
        <v>0.0005319489981785064</v>
      </c>
      <c r="V88" s="185">
        <f>W88*V87/W87</f>
        <v>0.0002074074074074074</v>
      </c>
      <c r="W88" s="186">
        <f>AVERAGE(W55:W86)</f>
        <v>0.5185185185185185</v>
      </c>
      <c r="X88" s="187">
        <f>SUM(U88,V88)</f>
        <v>0.0007393564055859139</v>
      </c>
      <c r="Y88" s="185" t="e">
        <f>Z88*Y87/Z87</f>
        <v>#DIV/0!</v>
      </c>
      <c r="Z88" s="186" t="e">
        <f>AVERAGE(Z55:Z86)</f>
        <v>#DIV/0!</v>
      </c>
      <c r="AA88" s="187" t="e">
        <f>SUM(X88,Y88)</f>
        <v>#DIV/0!</v>
      </c>
      <c r="AB88" s="188"/>
    </row>
    <row r="89" spans="1:13" s="191" customFormat="1" ht="48" customHeight="1">
      <c r="A89" s="190"/>
      <c r="B89" s="190"/>
      <c r="C89" s="190"/>
      <c r="D89" s="190"/>
      <c r="E89" s="190"/>
      <c r="F89" s="190"/>
      <c r="G89" s="190"/>
      <c r="H89" s="190"/>
      <c r="I89" s="190"/>
      <c r="J89" s="190"/>
      <c r="K89" s="190"/>
      <c r="L89" s="190"/>
      <c r="M89" s="190"/>
    </row>
    <row r="90" spans="1:13" s="191" customFormat="1" ht="32.25" customHeight="1">
      <c r="A90" s="190"/>
      <c r="B90" s="190"/>
      <c r="C90" s="190"/>
      <c r="D90" s="190"/>
      <c r="E90" s="190"/>
      <c r="F90" s="190"/>
      <c r="G90" s="190"/>
      <c r="H90" s="190"/>
      <c r="I90" s="190"/>
      <c r="J90" s="190"/>
      <c r="K90" s="190"/>
      <c r="L90" s="190"/>
      <c r="M90" s="190"/>
    </row>
    <row r="91" spans="1:45" ht="42" customHeight="1">
      <c r="A91" s="642" t="s">
        <v>164</v>
      </c>
      <c r="B91" s="643"/>
      <c r="C91" s="643"/>
      <c r="D91" s="643"/>
      <c r="E91" s="643"/>
      <c r="F91" s="643"/>
      <c r="G91" s="643"/>
      <c r="H91" s="643"/>
      <c r="I91" s="643"/>
      <c r="J91" s="643"/>
      <c r="K91" s="643"/>
      <c r="L91" s="643"/>
      <c r="M91" s="643"/>
      <c r="N91" s="643"/>
      <c r="O91" s="643"/>
      <c r="P91" s="643"/>
      <c r="Q91" s="643"/>
      <c r="R91" s="643"/>
      <c r="S91" s="643"/>
      <c r="T91" s="643"/>
      <c r="U91" s="643"/>
      <c r="V91" s="643"/>
      <c r="W91" s="643"/>
      <c r="X91" s="643"/>
      <c r="Y91" s="643"/>
      <c r="Z91" s="643"/>
      <c r="AA91" s="643"/>
      <c r="AB91" s="643"/>
      <c r="AC91" s="643"/>
      <c r="AD91" s="643"/>
      <c r="AE91" s="643"/>
      <c r="AF91" s="643"/>
      <c r="AG91" s="643"/>
      <c r="AH91" s="643"/>
      <c r="AI91" s="643"/>
      <c r="AJ91" s="643"/>
      <c r="AK91" s="643"/>
      <c r="AL91" s="643"/>
      <c r="AM91" s="643"/>
      <c r="AN91" s="643"/>
      <c r="AO91" s="643"/>
      <c r="AP91" s="643"/>
      <c r="AQ91" s="643"/>
      <c r="AR91" s="643"/>
      <c r="AS91" s="643"/>
    </row>
    <row r="92" spans="1:45" ht="47.25" customHeight="1">
      <c r="A92" s="642" t="s">
        <v>25</v>
      </c>
      <c r="B92" s="643"/>
      <c r="C92" s="643"/>
      <c r="D92" s="643"/>
      <c r="E92" s="643"/>
      <c r="F92" s="643"/>
      <c r="G92" s="643"/>
      <c r="H92" s="643"/>
      <c r="I92" s="643"/>
      <c r="J92" s="643"/>
      <c r="K92" s="643"/>
      <c r="L92" s="643"/>
      <c r="M92" s="643"/>
      <c r="N92" s="643"/>
      <c r="O92" s="643"/>
      <c r="P92" s="643"/>
      <c r="Q92" s="658" t="s">
        <v>131</v>
      </c>
      <c r="R92" s="659"/>
      <c r="S92" s="659"/>
      <c r="T92" s="659"/>
      <c r="U92" s="659"/>
      <c r="V92" s="659"/>
      <c r="W92" s="659"/>
      <c r="X92" s="659"/>
      <c r="Y92" s="659"/>
      <c r="Z92" s="659"/>
      <c r="AA92" s="659"/>
      <c r="AB92" s="659"/>
      <c r="AC92" s="659"/>
      <c r="AD92" s="659"/>
      <c r="AE92" s="659"/>
      <c r="AF92" s="659"/>
      <c r="AG92" s="659"/>
      <c r="AH92" s="659"/>
      <c r="AI92" s="659"/>
      <c r="AJ92" s="659"/>
      <c r="AK92" s="659"/>
      <c r="AL92" s="659"/>
      <c r="AM92" s="659"/>
      <c r="AN92" s="659"/>
      <c r="AO92" s="659"/>
      <c r="AP92" s="659"/>
      <c r="AQ92" s="659"/>
      <c r="AR92" s="659"/>
      <c r="AS92" s="659"/>
    </row>
    <row r="93" spans="1:45" ht="33.75" customHeight="1">
      <c r="A93" s="652" t="s">
        <v>10</v>
      </c>
      <c r="B93" s="653" t="s">
        <v>99</v>
      </c>
      <c r="C93" s="653" t="s">
        <v>11</v>
      </c>
      <c r="D93" s="653" t="s">
        <v>12</v>
      </c>
      <c r="E93" s="671" t="s">
        <v>109</v>
      </c>
      <c r="F93" s="672"/>
      <c r="G93" s="672"/>
      <c r="H93" s="673"/>
      <c r="I93" s="667" t="s">
        <v>110</v>
      </c>
      <c r="J93" s="653" t="s">
        <v>13</v>
      </c>
      <c r="K93" s="653" t="s">
        <v>104</v>
      </c>
      <c r="L93" s="667" t="s">
        <v>14</v>
      </c>
      <c r="M93" s="281"/>
      <c r="N93" s="667" t="s">
        <v>149</v>
      </c>
      <c r="O93" s="667" t="s">
        <v>148</v>
      </c>
      <c r="P93" s="667" t="s">
        <v>150</v>
      </c>
      <c r="Q93" s="638" t="s">
        <v>132</v>
      </c>
      <c r="R93" s="639"/>
      <c r="S93" s="639"/>
      <c r="T93" s="639"/>
      <c r="U93" s="639"/>
      <c r="V93" s="639"/>
      <c r="W93" s="639"/>
      <c r="X93" s="639"/>
      <c r="Y93" s="639"/>
      <c r="Z93" s="639"/>
      <c r="AA93" s="639"/>
      <c r="AB93" s="638" t="s">
        <v>133</v>
      </c>
      <c r="AC93" s="639"/>
      <c r="AD93" s="639"/>
      <c r="AE93" s="639"/>
      <c r="AF93" s="639"/>
      <c r="AG93" s="639"/>
      <c r="AH93" s="639"/>
      <c r="AI93" s="657"/>
      <c r="AJ93" s="669" t="s">
        <v>134</v>
      </c>
      <c r="AK93" s="670"/>
      <c r="AL93" s="670"/>
      <c r="AM93" s="670"/>
      <c r="AN93" s="655" t="s">
        <v>138</v>
      </c>
      <c r="AO93" s="663" t="s">
        <v>139</v>
      </c>
      <c r="AP93" s="665" t="s">
        <v>141</v>
      </c>
      <c r="AQ93" s="666"/>
      <c r="AR93" s="666"/>
      <c r="AS93" s="666"/>
    </row>
    <row r="94" spans="1:45" ht="45" customHeight="1">
      <c r="A94" s="652"/>
      <c r="B94" s="653"/>
      <c r="C94" s="653"/>
      <c r="D94" s="653"/>
      <c r="E94" s="127" t="s">
        <v>100</v>
      </c>
      <c r="F94" s="127" t="s">
        <v>101</v>
      </c>
      <c r="G94" s="127" t="s">
        <v>102</v>
      </c>
      <c r="H94" s="127" t="s">
        <v>103</v>
      </c>
      <c r="I94" s="668"/>
      <c r="J94" s="653"/>
      <c r="K94" s="653"/>
      <c r="L94" s="668"/>
      <c r="M94" s="282"/>
      <c r="N94" s="668"/>
      <c r="O94" s="668"/>
      <c r="P94" s="668"/>
      <c r="Q94" s="89" t="s">
        <v>100</v>
      </c>
      <c r="R94" s="89" t="s">
        <v>135</v>
      </c>
      <c r="S94" s="89" t="s">
        <v>101</v>
      </c>
      <c r="T94" s="89" t="s">
        <v>135</v>
      </c>
      <c r="U94" s="89" t="s">
        <v>136</v>
      </c>
      <c r="V94" s="89" t="s">
        <v>102</v>
      </c>
      <c r="W94" s="89" t="s">
        <v>135</v>
      </c>
      <c r="X94" s="89" t="s">
        <v>137</v>
      </c>
      <c r="Y94" s="89" t="s">
        <v>103</v>
      </c>
      <c r="Z94" s="89" t="s">
        <v>135</v>
      </c>
      <c r="AA94" s="119" t="s">
        <v>157</v>
      </c>
      <c r="AB94" s="89" t="s">
        <v>100</v>
      </c>
      <c r="AC94" s="89" t="s">
        <v>135</v>
      </c>
      <c r="AD94" s="89" t="s">
        <v>101</v>
      </c>
      <c r="AE94" s="89" t="s">
        <v>135</v>
      </c>
      <c r="AF94" s="89" t="s">
        <v>102</v>
      </c>
      <c r="AG94" s="89" t="s">
        <v>135</v>
      </c>
      <c r="AH94" s="89" t="s">
        <v>103</v>
      </c>
      <c r="AI94" s="89" t="s">
        <v>135</v>
      </c>
      <c r="AJ94" s="89" t="s">
        <v>100</v>
      </c>
      <c r="AK94" s="89" t="s">
        <v>101</v>
      </c>
      <c r="AL94" s="89" t="s">
        <v>102</v>
      </c>
      <c r="AM94" s="89" t="s">
        <v>103</v>
      </c>
      <c r="AN94" s="656"/>
      <c r="AO94" s="664"/>
      <c r="AP94" s="128" t="s">
        <v>140</v>
      </c>
      <c r="AQ94" s="128" t="s">
        <v>142</v>
      </c>
      <c r="AR94" s="128" t="s">
        <v>143</v>
      </c>
      <c r="AS94" s="128" t="s">
        <v>144</v>
      </c>
    </row>
    <row r="95" spans="1:45" ht="91.5" customHeight="1">
      <c r="A95" s="629" t="s">
        <v>185</v>
      </c>
      <c r="B95" s="617" t="s">
        <v>186</v>
      </c>
      <c r="C95" s="99" t="s">
        <v>187</v>
      </c>
      <c r="D95" s="100">
        <v>0.27</v>
      </c>
      <c r="E95" s="101">
        <v>0.27</v>
      </c>
      <c r="F95" s="101">
        <v>0.27</v>
      </c>
      <c r="G95" s="101">
        <v>0.27</v>
      </c>
      <c r="H95" s="101">
        <v>0.27</v>
      </c>
      <c r="I95" s="101">
        <v>0.27</v>
      </c>
      <c r="J95" s="91" t="s">
        <v>188</v>
      </c>
      <c r="K95" s="93" t="s">
        <v>147</v>
      </c>
      <c r="L95" s="129"/>
      <c r="M95" s="89" t="s">
        <v>277</v>
      </c>
      <c r="N95" s="130"/>
      <c r="O95" s="131"/>
      <c r="P95" s="132"/>
      <c r="Q95" s="268">
        <v>0.31</v>
      </c>
      <c r="R95" s="120">
        <f>IF(Q95=0,0,IF(Q95&lt;I95,100%,E95/Q95))</f>
        <v>0.870967741935484</v>
      </c>
      <c r="S95" s="301">
        <v>0.33</v>
      </c>
      <c r="T95" s="120">
        <f>IF(S95=0,0,IF(S95&lt;I95,100%,F95/S95))</f>
        <v>0.8181818181818182</v>
      </c>
      <c r="U95" s="117">
        <f>AVERAGE(R95,T95)</f>
        <v>0.8445747800586512</v>
      </c>
      <c r="V95" s="301">
        <v>0.39</v>
      </c>
      <c r="W95" s="120">
        <f>IF(V95=0,0,IF(V95&lt;I95,100%,G95/V95))</f>
        <v>0.6923076923076923</v>
      </c>
      <c r="X95" s="274">
        <f>AVERAGE(U95,W95)</f>
        <v>0.7684412361831717</v>
      </c>
      <c r="Y95" s="116"/>
      <c r="Z95" s="120">
        <f>IF(Y95=0,0,IF(Y95&lt;I95,100%,H95/Y95))</f>
        <v>0</v>
      </c>
      <c r="AA95" s="121">
        <f>IF((IF(M95="promedio",AVERAGE(Q95,S95,V95,Y95)/I95,SUM(Q95,S95,V95,Y95)/I95))&gt;100%,100%,(IF(M95="promedio",AVERAGE(Q95,S95,V95,Y95)/I95,SUM(Q95,S95,V95,Y95)/I95)))</f>
        <v>1</v>
      </c>
      <c r="AB95" s="271"/>
      <c r="AC95" s="133"/>
      <c r="AD95" s="299"/>
      <c r="AE95" s="133"/>
      <c r="AF95" s="299"/>
      <c r="AG95" s="133"/>
      <c r="AH95" s="133"/>
      <c r="AI95" s="133"/>
      <c r="AJ95" s="133"/>
      <c r="AK95" s="299"/>
      <c r="AL95" s="299"/>
      <c r="AM95" s="299"/>
      <c r="AN95" s="299"/>
      <c r="AO95" s="299"/>
      <c r="AP95" s="270" t="s">
        <v>304</v>
      </c>
      <c r="AQ95" s="603" t="s">
        <v>322</v>
      </c>
      <c r="AR95" s="299"/>
      <c r="AS95" s="133"/>
    </row>
    <row r="96" spans="1:45" ht="109.5" customHeight="1">
      <c r="A96" s="630"/>
      <c r="B96" s="618"/>
      <c r="C96" s="99" t="s">
        <v>189</v>
      </c>
      <c r="D96" s="99">
        <v>1.08</v>
      </c>
      <c r="E96" s="91">
        <v>1</v>
      </c>
      <c r="F96" s="91">
        <v>1</v>
      </c>
      <c r="G96" s="91">
        <v>1</v>
      </c>
      <c r="H96" s="91">
        <v>1</v>
      </c>
      <c r="I96" s="91">
        <f>H96</f>
        <v>1</v>
      </c>
      <c r="J96" s="91" t="s">
        <v>188</v>
      </c>
      <c r="K96" s="93" t="s">
        <v>147</v>
      </c>
      <c r="L96" s="135"/>
      <c r="M96" s="136" t="s">
        <v>274</v>
      </c>
      <c r="N96" s="137"/>
      <c r="O96" s="138"/>
      <c r="P96" s="139"/>
      <c r="Q96" s="91">
        <v>1</v>
      </c>
      <c r="R96" s="120">
        <f>IF(Q96&lt;&gt;0,IF(Q96/E96&gt;100%,100%,Q96/E96)," ")</f>
        <v>1</v>
      </c>
      <c r="S96" s="298">
        <v>1.04</v>
      </c>
      <c r="T96" s="275">
        <f>IF(S96&lt;&gt;0,IF(S96/F96&gt;100%,100%,S96/F96)," ")</f>
        <v>1</v>
      </c>
      <c r="U96" s="117">
        <f>AVERAGE(R96,T96)</f>
        <v>1</v>
      </c>
      <c r="V96" s="298">
        <v>0.87</v>
      </c>
      <c r="W96" s="275">
        <f>IF(V96&lt;&gt;0,IF(V96/G96&gt;100%,100%,V96/G96)," ")</f>
        <v>0.87</v>
      </c>
      <c r="X96" s="121">
        <f>IF((IF(M96="promedio",AVERAGE(Q96,S96,V96)/AVERAGE(E96,F96,G96),SUM(Q96,S96,V96)/SUM(E96,F96,G96)))&gt;100%,100%,(IF(M96="promedio",AVERAGE(Q96,S96,V96)/AVERAGE(E96,F96,G96),SUM(Q96,S96,V96)/SUM(E96,F96,G96))))</f>
        <v>0.9700000000000001</v>
      </c>
      <c r="Y96" s="91"/>
      <c r="Z96" s="120" t="str">
        <f>IF(Y96&lt;&gt;0,IF(Y96/H96&gt;100%,100%,Y96/H96)," ")</f>
        <v> </v>
      </c>
      <c r="AA96" s="121">
        <f>IF((IF(M96="promedio",AVERAGE(Q96,S96,V96,Y96)/I96,SUM(Q96,S96,V96,Y96)/I96))&gt;100%,100%,(IF(M96="promedio",AVERAGE(Q96,S96,V96,Y96)/I96,SUM(Q96,S96,V96,Y96)/I96)))</f>
        <v>0.9700000000000001</v>
      </c>
      <c r="AB96" s="193"/>
      <c r="AC96" s="193"/>
      <c r="AD96" s="312"/>
      <c r="AE96" s="193"/>
      <c r="AF96" s="312"/>
      <c r="AG96" s="193"/>
      <c r="AH96" s="193"/>
      <c r="AI96" s="193"/>
      <c r="AJ96" s="193"/>
      <c r="AK96" s="312"/>
      <c r="AL96" s="312"/>
      <c r="AM96" s="312"/>
      <c r="AN96" s="312"/>
      <c r="AO96" s="312"/>
      <c r="AP96" s="270" t="s">
        <v>304</v>
      </c>
      <c r="AQ96" s="603"/>
      <c r="AR96" s="312"/>
      <c r="AS96" s="193"/>
    </row>
    <row r="97" spans="1:45" ht="94.5" customHeight="1">
      <c r="A97" s="630"/>
      <c r="B97" s="99" t="s">
        <v>190</v>
      </c>
      <c r="C97" s="99" t="s">
        <v>191</v>
      </c>
      <c r="D97" s="102">
        <v>0.53</v>
      </c>
      <c r="E97" s="101">
        <v>0.1</v>
      </c>
      <c r="F97" s="101">
        <v>0.15</v>
      </c>
      <c r="G97" s="101">
        <v>0.2</v>
      </c>
      <c r="H97" s="101">
        <v>0.35</v>
      </c>
      <c r="I97" s="103">
        <v>0.8</v>
      </c>
      <c r="J97" s="91" t="s">
        <v>192</v>
      </c>
      <c r="K97" s="93" t="s">
        <v>147</v>
      </c>
      <c r="L97" s="135"/>
      <c r="M97" s="136" t="s">
        <v>275</v>
      </c>
      <c r="N97" s="141"/>
      <c r="O97" s="142"/>
      <c r="P97" s="143"/>
      <c r="Q97" s="268">
        <v>0.32</v>
      </c>
      <c r="R97" s="120">
        <f aca="true" t="shared" si="14" ref="R97:R127">IF(Q97&lt;&gt;0,IF(Q97/E97&gt;100%,100%,Q97/E97)," ")</f>
        <v>1</v>
      </c>
      <c r="S97" s="301">
        <v>0.1</v>
      </c>
      <c r="T97" s="275">
        <f aca="true" t="shared" si="15" ref="T97:T127">IF(S97&lt;&gt;0,IF(S97/F97&gt;100%,100%,S97/F97)," ")</f>
        <v>0.6666666666666667</v>
      </c>
      <c r="U97" s="117">
        <f>AVERAGE(R97,T97)</f>
        <v>0.8333333333333334</v>
      </c>
      <c r="V97" s="301">
        <v>0.05</v>
      </c>
      <c r="W97" s="275">
        <f aca="true" t="shared" si="16" ref="W97:W127">IF(V97&lt;&gt;0,IF(V97/G97&gt;100%,100%,V97/G97)," ")</f>
        <v>0.25</v>
      </c>
      <c r="X97" s="121">
        <f aca="true" t="shared" si="17" ref="X97:X127">IF((IF(M97="promedio",AVERAGE(Q97,S97,V97)/AVERAGE(E97,F97,G97),SUM(Q97,S97,V97)/SUM(E97,F97,G97)))&gt;100%,100%,(IF(M97="promedio",AVERAGE(Q97,S97,V97)/AVERAGE(E97,F97,G97),SUM(Q97,S97,V97)/SUM(E97,F97,G97))))</f>
        <v>1</v>
      </c>
      <c r="Y97" s="116"/>
      <c r="Z97" s="120" t="str">
        <f aca="true" t="shared" si="18" ref="Z97:Z127">IF(Y97&lt;&gt;0,IF(Y97/H97&gt;100%,100%,Y97/H97)," ")</f>
        <v> </v>
      </c>
      <c r="AA97" s="121">
        <f aca="true" t="shared" si="19" ref="AA97:AA127">IF((IF(M97="promedio",AVERAGE(Q97,S97,V97,Y97)/I97,SUM(Q97,S97,V97,Y97)/I97))&gt;100%,100%,(IF(M97="promedio",AVERAGE(Q97,S97,V97,Y97)/I97,SUM(Q97,S97,V97,Y97)/I97)))</f>
        <v>0.5875</v>
      </c>
      <c r="AB97" s="194"/>
      <c r="AC97" s="194"/>
      <c r="AD97" s="313"/>
      <c r="AE97" s="194"/>
      <c r="AF97" s="313"/>
      <c r="AG97" s="194"/>
      <c r="AH97" s="194"/>
      <c r="AI97" s="194"/>
      <c r="AJ97" s="194"/>
      <c r="AK97" s="313"/>
      <c r="AL97" s="313"/>
      <c r="AM97" s="313"/>
      <c r="AN97" s="313"/>
      <c r="AO97" s="313"/>
      <c r="AP97" s="270" t="s">
        <v>304</v>
      </c>
      <c r="AQ97" s="512" t="s">
        <v>325</v>
      </c>
      <c r="AR97" s="313"/>
      <c r="AS97" s="194"/>
    </row>
    <row r="98" spans="1:45" ht="87.75" customHeight="1" hidden="1">
      <c r="A98" s="630"/>
      <c r="B98" s="203"/>
      <c r="C98" s="278"/>
      <c r="D98" s="278"/>
      <c r="E98" s="278"/>
      <c r="F98" s="278"/>
      <c r="G98" s="278"/>
      <c r="H98" s="285"/>
      <c r="I98" s="285"/>
      <c r="J98" s="278"/>
      <c r="K98" s="291"/>
      <c r="L98" s="135"/>
      <c r="M98" s="148"/>
      <c r="N98" s="149"/>
      <c r="O98" s="150"/>
      <c r="P98" s="133"/>
      <c r="Q98" s="116"/>
      <c r="R98" s="120" t="str">
        <f t="shared" si="14"/>
        <v> </v>
      </c>
      <c r="S98" s="116"/>
      <c r="T98" s="275" t="str">
        <f t="shared" si="15"/>
        <v> </v>
      </c>
      <c r="U98" s="117" t="e">
        <f aca="true" t="shared" si="20" ref="U98:U127">IF((IF(M98="promedio",AVERAGE(Q98,S98)/AVERAGE(E98,F98),SUM(Q98,S98)/SUM(E98,F98)))&gt;100%,100%,(IF(M98="promedio",AVERAGE(Q98,S98)/AVERAGE(E98,F98),SUM(Q98,S98)/SUM(E98,F98))))</f>
        <v>#DIV/0!</v>
      </c>
      <c r="V98" s="116"/>
      <c r="W98" s="275" t="str">
        <f t="shared" si="16"/>
        <v> </v>
      </c>
      <c r="X98" s="121" t="e">
        <f t="shared" si="17"/>
        <v>#DIV/0!</v>
      </c>
      <c r="Y98" s="116"/>
      <c r="Z98" s="120" t="str">
        <f t="shared" si="18"/>
        <v> </v>
      </c>
      <c r="AA98" s="121" t="e">
        <f t="shared" si="19"/>
        <v>#DIV/0!</v>
      </c>
      <c r="AB98" s="151"/>
      <c r="AC98" s="151"/>
      <c r="AD98" s="152"/>
      <c r="AE98" s="153"/>
      <c r="AF98" s="294"/>
      <c r="AG98" s="151"/>
      <c r="AH98" s="151"/>
      <c r="AI98" s="294"/>
      <c r="AJ98" s="153"/>
      <c r="AK98" s="294"/>
      <c r="AL98" s="151"/>
      <c r="AM98" s="151"/>
      <c r="AN98" s="152"/>
      <c r="AO98" s="153"/>
      <c r="AP98" s="294"/>
      <c r="AQ98" s="151"/>
      <c r="AR98" s="151"/>
      <c r="AS98" s="151"/>
    </row>
    <row r="99" spans="1:45" ht="87.75" customHeight="1" hidden="1">
      <c r="A99" s="630"/>
      <c r="B99" s="203"/>
      <c r="C99" s="273"/>
      <c r="D99" s="277"/>
      <c r="E99" s="277"/>
      <c r="F99" s="277"/>
      <c r="G99" s="277"/>
      <c r="H99" s="284"/>
      <c r="I99" s="204"/>
      <c r="J99" s="277"/>
      <c r="K99" s="283"/>
      <c r="L99" s="155"/>
      <c r="M99" s="148"/>
      <c r="N99" s="156"/>
      <c r="O99" s="157"/>
      <c r="P99" s="158"/>
      <c r="Q99" s="116"/>
      <c r="R99" s="120" t="str">
        <f t="shared" si="14"/>
        <v> </v>
      </c>
      <c r="S99" s="116"/>
      <c r="T99" s="275" t="str">
        <f t="shared" si="15"/>
        <v> </v>
      </c>
      <c r="U99" s="117" t="e">
        <f t="shared" si="20"/>
        <v>#DIV/0!</v>
      </c>
      <c r="V99" s="116"/>
      <c r="W99" s="275" t="str">
        <f t="shared" si="16"/>
        <v> </v>
      </c>
      <c r="X99" s="121" t="e">
        <f t="shared" si="17"/>
        <v>#DIV/0!</v>
      </c>
      <c r="Y99" s="116"/>
      <c r="Z99" s="120" t="str">
        <f t="shared" si="18"/>
        <v> </v>
      </c>
      <c r="AA99" s="121" t="e">
        <f t="shared" si="19"/>
        <v>#DIV/0!</v>
      </c>
      <c r="AB99" s="151"/>
      <c r="AC99" s="151"/>
      <c r="AD99" s="152"/>
      <c r="AE99" s="153"/>
      <c r="AF99" s="294"/>
      <c r="AG99" s="151"/>
      <c r="AH99" s="151"/>
      <c r="AI99" s="294"/>
      <c r="AJ99" s="153"/>
      <c r="AK99" s="294"/>
      <c r="AL99" s="151"/>
      <c r="AM99" s="151"/>
      <c r="AN99" s="152"/>
      <c r="AO99" s="153"/>
      <c r="AP99" s="294"/>
      <c r="AQ99" s="151"/>
      <c r="AR99" s="151"/>
      <c r="AS99" s="151"/>
    </row>
    <row r="100" spans="1:45" ht="87.75" customHeight="1" hidden="1">
      <c r="A100" s="630"/>
      <c r="B100" s="115"/>
      <c r="C100" s="644"/>
      <c r="D100" s="644"/>
      <c r="E100" s="644"/>
      <c r="F100" s="644"/>
      <c r="G100" s="705"/>
      <c r="H100" s="705"/>
      <c r="I100" s="705"/>
      <c r="J100" s="644"/>
      <c r="K100" s="708"/>
      <c r="L100" s="135"/>
      <c r="M100" s="148"/>
      <c r="N100" s="160"/>
      <c r="O100" s="150"/>
      <c r="P100" s="133"/>
      <c r="Q100" s="116"/>
      <c r="R100" s="120" t="str">
        <f t="shared" si="14"/>
        <v> </v>
      </c>
      <c r="S100" s="116"/>
      <c r="T100" s="275" t="str">
        <f t="shared" si="15"/>
        <v> </v>
      </c>
      <c r="U100" s="117" t="e">
        <f t="shared" si="20"/>
        <v>#DIV/0!</v>
      </c>
      <c r="V100" s="116"/>
      <c r="W100" s="275" t="str">
        <f t="shared" si="16"/>
        <v> </v>
      </c>
      <c r="X100" s="121" t="e">
        <f t="shared" si="17"/>
        <v>#DIV/0!</v>
      </c>
      <c r="Y100" s="116"/>
      <c r="Z100" s="120" t="str">
        <f t="shared" si="18"/>
        <v> </v>
      </c>
      <c r="AA100" s="121" t="e">
        <f t="shared" si="19"/>
        <v>#DIV/0!</v>
      </c>
      <c r="AB100" s="151"/>
      <c r="AC100" s="151"/>
      <c r="AD100" s="152"/>
      <c r="AE100" s="153"/>
      <c r="AF100" s="294"/>
      <c r="AG100" s="151"/>
      <c r="AH100" s="151"/>
      <c r="AI100" s="294"/>
      <c r="AJ100" s="153"/>
      <c r="AK100" s="294"/>
      <c r="AL100" s="151"/>
      <c r="AM100" s="151"/>
      <c r="AN100" s="152"/>
      <c r="AO100" s="153"/>
      <c r="AP100" s="294"/>
      <c r="AQ100" s="151"/>
      <c r="AR100" s="151"/>
      <c r="AS100" s="151"/>
    </row>
    <row r="101" spans="1:45" ht="87.75" customHeight="1" hidden="1">
      <c r="A101" s="630"/>
      <c r="B101" s="205"/>
      <c r="C101" s="645"/>
      <c r="D101" s="645"/>
      <c r="E101" s="645"/>
      <c r="F101" s="645"/>
      <c r="G101" s="706"/>
      <c r="H101" s="706"/>
      <c r="I101" s="706"/>
      <c r="J101" s="645"/>
      <c r="K101" s="709"/>
      <c r="L101" s="155"/>
      <c r="M101" s="148"/>
      <c r="N101" s="160"/>
      <c r="O101" s="150"/>
      <c r="P101" s="133"/>
      <c r="Q101" s="116"/>
      <c r="R101" s="120" t="str">
        <f t="shared" si="14"/>
        <v> </v>
      </c>
      <c r="S101" s="116"/>
      <c r="T101" s="275" t="str">
        <f t="shared" si="15"/>
        <v> </v>
      </c>
      <c r="U101" s="117" t="e">
        <f t="shared" si="20"/>
        <v>#DIV/0!</v>
      </c>
      <c r="V101" s="116"/>
      <c r="W101" s="275" t="str">
        <f t="shared" si="16"/>
        <v> </v>
      </c>
      <c r="X101" s="121" t="e">
        <f t="shared" si="17"/>
        <v>#DIV/0!</v>
      </c>
      <c r="Y101" s="116"/>
      <c r="Z101" s="120" t="str">
        <f t="shared" si="18"/>
        <v> </v>
      </c>
      <c r="AA101" s="121" t="e">
        <f t="shared" si="19"/>
        <v>#DIV/0!</v>
      </c>
      <c r="AB101" s="151"/>
      <c r="AC101" s="151"/>
      <c r="AD101" s="152"/>
      <c r="AE101" s="153"/>
      <c r="AF101" s="294"/>
      <c r="AG101" s="151"/>
      <c r="AH101" s="151"/>
      <c r="AI101" s="294"/>
      <c r="AJ101" s="153"/>
      <c r="AK101" s="294"/>
      <c r="AL101" s="151"/>
      <c r="AM101" s="151"/>
      <c r="AN101" s="152"/>
      <c r="AO101" s="153"/>
      <c r="AP101" s="294"/>
      <c r="AQ101" s="151"/>
      <c r="AR101" s="151"/>
      <c r="AS101" s="151"/>
    </row>
    <row r="102" spans="1:45" ht="74.25" customHeight="1" hidden="1">
      <c r="A102" s="630"/>
      <c r="B102" s="206"/>
      <c r="C102" s="692"/>
      <c r="D102" s="694"/>
      <c r="E102" s="692"/>
      <c r="F102" s="692"/>
      <c r="G102" s="692"/>
      <c r="H102" s="694"/>
      <c r="I102" s="694"/>
      <c r="J102" s="703"/>
      <c r="K102" s="692"/>
      <c r="L102" s="135"/>
      <c r="M102" s="148"/>
      <c r="N102" s="156"/>
      <c r="O102" s="157"/>
      <c r="P102" s="158"/>
      <c r="Q102" s="116"/>
      <c r="R102" s="120" t="str">
        <f t="shared" si="14"/>
        <v> </v>
      </c>
      <c r="S102" s="116"/>
      <c r="T102" s="275" t="str">
        <f t="shared" si="15"/>
        <v> </v>
      </c>
      <c r="U102" s="117" t="e">
        <f t="shared" si="20"/>
        <v>#DIV/0!</v>
      </c>
      <c r="V102" s="116"/>
      <c r="W102" s="275" t="str">
        <f t="shared" si="16"/>
        <v> </v>
      </c>
      <c r="X102" s="121" t="e">
        <f t="shared" si="17"/>
        <v>#DIV/0!</v>
      </c>
      <c r="Y102" s="116"/>
      <c r="Z102" s="120" t="str">
        <f t="shared" si="18"/>
        <v> </v>
      </c>
      <c r="AA102" s="121" t="e">
        <f t="shared" si="19"/>
        <v>#DIV/0!</v>
      </c>
      <c r="AB102" s="151"/>
      <c r="AC102" s="151"/>
      <c r="AD102" s="152"/>
      <c r="AE102" s="153"/>
      <c r="AF102" s="294"/>
      <c r="AG102" s="151"/>
      <c r="AH102" s="151"/>
      <c r="AI102" s="294"/>
      <c r="AJ102" s="153"/>
      <c r="AK102" s="294"/>
      <c r="AL102" s="151"/>
      <c r="AM102" s="151"/>
      <c r="AN102" s="152"/>
      <c r="AO102" s="153"/>
      <c r="AP102" s="294"/>
      <c r="AQ102" s="151"/>
      <c r="AR102" s="151"/>
      <c r="AS102" s="151"/>
    </row>
    <row r="103" spans="1:45" ht="74.25" customHeight="1" hidden="1">
      <c r="A103" s="631"/>
      <c r="B103" s="206"/>
      <c r="C103" s="693"/>
      <c r="D103" s="695"/>
      <c r="E103" s="693"/>
      <c r="F103" s="693"/>
      <c r="G103" s="693"/>
      <c r="H103" s="695"/>
      <c r="I103" s="695"/>
      <c r="J103" s="704"/>
      <c r="K103" s="693"/>
      <c r="L103" s="155"/>
      <c r="M103" s="148"/>
      <c r="N103" s="156"/>
      <c r="O103" s="157"/>
      <c r="P103" s="158"/>
      <c r="Q103" s="116"/>
      <c r="R103" s="120" t="str">
        <f t="shared" si="14"/>
        <v> </v>
      </c>
      <c r="S103" s="116"/>
      <c r="T103" s="275" t="str">
        <f t="shared" si="15"/>
        <v> </v>
      </c>
      <c r="U103" s="117" t="e">
        <f t="shared" si="20"/>
        <v>#DIV/0!</v>
      </c>
      <c r="V103" s="116"/>
      <c r="W103" s="275" t="str">
        <f t="shared" si="16"/>
        <v> </v>
      </c>
      <c r="X103" s="121" t="e">
        <f t="shared" si="17"/>
        <v>#DIV/0!</v>
      </c>
      <c r="Y103" s="116"/>
      <c r="Z103" s="120" t="str">
        <f t="shared" si="18"/>
        <v> </v>
      </c>
      <c r="AA103" s="121" t="e">
        <f t="shared" si="19"/>
        <v>#DIV/0!</v>
      </c>
      <c r="AB103" s="151"/>
      <c r="AC103" s="151"/>
      <c r="AD103" s="152"/>
      <c r="AE103" s="153"/>
      <c r="AF103" s="294"/>
      <c r="AG103" s="151"/>
      <c r="AH103" s="151"/>
      <c r="AI103" s="294"/>
      <c r="AJ103" s="153"/>
      <c r="AK103" s="294"/>
      <c r="AL103" s="151"/>
      <c r="AM103" s="151"/>
      <c r="AN103" s="152"/>
      <c r="AO103" s="153"/>
      <c r="AP103" s="294"/>
      <c r="AQ103" s="151"/>
      <c r="AR103" s="151"/>
      <c r="AS103" s="151"/>
    </row>
    <row r="104" spans="1:45" ht="87.75" customHeight="1" hidden="1">
      <c r="A104" s="629"/>
      <c r="B104" s="115"/>
      <c r="C104" s="286"/>
      <c r="D104" s="207"/>
      <c r="E104" s="208"/>
      <c r="F104" s="208"/>
      <c r="G104" s="208"/>
      <c r="H104" s="208"/>
      <c r="I104" s="208"/>
      <c r="J104" s="277"/>
      <c r="K104" s="90"/>
      <c r="L104" s="135"/>
      <c r="M104" s="148"/>
      <c r="N104" s="150"/>
      <c r="O104" s="150"/>
      <c r="P104" s="133"/>
      <c r="Q104" s="116"/>
      <c r="R104" s="120" t="str">
        <f t="shared" si="14"/>
        <v> </v>
      </c>
      <c r="S104" s="116"/>
      <c r="T104" s="275" t="str">
        <f t="shared" si="15"/>
        <v> </v>
      </c>
      <c r="U104" s="117" t="e">
        <f t="shared" si="20"/>
        <v>#DIV/0!</v>
      </c>
      <c r="V104" s="116"/>
      <c r="W104" s="275" t="str">
        <f t="shared" si="16"/>
        <v> </v>
      </c>
      <c r="X104" s="121" t="e">
        <f t="shared" si="17"/>
        <v>#DIV/0!</v>
      </c>
      <c r="Y104" s="116"/>
      <c r="Z104" s="120" t="str">
        <f t="shared" si="18"/>
        <v> </v>
      </c>
      <c r="AA104" s="121" t="e">
        <f t="shared" si="19"/>
        <v>#DIV/0!</v>
      </c>
      <c r="AB104" s="163"/>
      <c r="AC104" s="163"/>
      <c r="AD104" s="163"/>
      <c r="AE104" s="163"/>
      <c r="AF104" s="163"/>
      <c r="AG104" s="163"/>
      <c r="AH104" s="163"/>
      <c r="AI104" s="163"/>
      <c r="AJ104" s="163"/>
      <c r="AK104" s="163"/>
      <c r="AL104" s="163"/>
      <c r="AM104" s="163"/>
      <c r="AN104" s="163"/>
      <c r="AO104" s="164"/>
      <c r="AP104" s="134"/>
      <c r="AQ104" s="163"/>
      <c r="AR104" s="165"/>
      <c r="AS104" s="165"/>
    </row>
    <row r="105" spans="1:45" ht="71.25" customHeight="1" hidden="1">
      <c r="A105" s="630"/>
      <c r="B105" s="144"/>
      <c r="C105" s="70"/>
      <c r="D105" s="201"/>
      <c r="E105" s="70"/>
      <c r="F105" s="200"/>
      <c r="G105" s="70"/>
      <c r="H105" s="200"/>
      <c r="I105" s="200"/>
      <c r="J105" s="70"/>
      <c r="K105" s="70"/>
      <c r="L105" s="135"/>
      <c r="M105" s="148"/>
      <c r="N105" s="150"/>
      <c r="O105" s="150"/>
      <c r="P105" s="133"/>
      <c r="Q105" s="116"/>
      <c r="R105" s="120" t="str">
        <f t="shared" si="14"/>
        <v> </v>
      </c>
      <c r="S105" s="116"/>
      <c r="T105" s="275" t="str">
        <f t="shared" si="15"/>
        <v> </v>
      </c>
      <c r="U105" s="117" t="e">
        <f t="shared" si="20"/>
        <v>#DIV/0!</v>
      </c>
      <c r="V105" s="116"/>
      <c r="W105" s="275" t="str">
        <f t="shared" si="16"/>
        <v> </v>
      </c>
      <c r="X105" s="121" t="e">
        <f t="shared" si="17"/>
        <v>#DIV/0!</v>
      </c>
      <c r="Y105" s="116"/>
      <c r="Z105" s="120" t="str">
        <f t="shared" si="18"/>
        <v> </v>
      </c>
      <c r="AA105" s="121" t="e">
        <f t="shared" si="19"/>
        <v>#DIV/0!</v>
      </c>
      <c r="AB105" s="163"/>
      <c r="AC105" s="163"/>
      <c r="AD105" s="163"/>
      <c r="AE105" s="163"/>
      <c r="AF105" s="163"/>
      <c r="AG105" s="163"/>
      <c r="AH105" s="163"/>
      <c r="AI105" s="163"/>
      <c r="AJ105" s="163"/>
      <c r="AK105" s="163"/>
      <c r="AL105" s="163"/>
      <c r="AM105" s="163"/>
      <c r="AN105" s="163"/>
      <c r="AO105" s="164"/>
      <c r="AP105" s="163"/>
      <c r="AQ105" s="134"/>
      <c r="AR105" s="164"/>
      <c r="AS105" s="165"/>
    </row>
    <row r="106" spans="1:45" ht="75" customHeight="1" hidden="1">
      <c r="A106" s="630"/>
      <c r="B106" s="70"/>
      <c r="C106" s="70"/>
      <c r="D106" s="70"/>
      <c r="E106" s="295"/>
      <c r="F106" s="295"/>
      <c r="G106" s="295"/>
      <c r="H106" s="295"/>
      <c r="I106" s="295"/>
      <c r="J106" s="70"/>
      <c r="K106" s="70"/>
      <c r="L106" s="135"/>
      <c r="M106" s="148"/>
      <c r="N106" s="150"/>
      <c r="O106" s="150"/>
      <c r="P106" s="133"/>
      <c r="Q106" s="116"/>
      <c r="R106" s="120" t="str">
        <f t="shared" si="14"/>
        <v> </v>
      </c>
      <c r="S106" s="116"/>
      <c r="T106" s="275" t="str">
        <f t="shared" si="15"/>
        <v> </v>
      </c>
      <c r="U106" s="117" t="e">
        <f t="shared" si="20"/>
        <v>#DIV/0!</v>
      </c>
      <c r="V106" s="116"/>
      <c r="W106" s="275" t="str">
        <f t="shared" si="16"/>
        <v> </v>
      </c>
      <c r="X106" s="121" t="e">
        <f t="shared" si="17"/>
        <v>#DIV/0!</v>
      </c>
      <c r="Y106" s="116"/>
      <c r="Z106" s="120" t="str">
        <f t="shared" si="18"/>
        <v> </v>
      </c>
      <c r="AA106" s="121" t="e">
        <f t="shared" si="19"/>
        <v>#DIV/0!</v>
      </c>
      <c r="AB106" s="167"/>
      <c r="AC106" s="167"/>
      <c r="AD106" s="167"/>
      <c r="AE106" s="167"/>
      <c r="AF106" s="167"/>
      <c r="AG106" s="167"/>
      <c r="AH106" s="167"/>
      <c r="AI106" s="167"/>
      <c r="AJ106" s="168"/>
      <c r="AK106" s="168"/>
      <c r="AL106" s="169"/>
      <c r="AM106" s="169"/>
      <c r="AN106" s="163"/>
      <c r="AO106" s="164"/>
      <c r="AP106" s="134"/>
      <c r="AQ106" s="165"/>
      <c r="AR106" s="165"/>
      <c r="AS106" s="165"/>
    </row>
    <row r="107" spans="1:45" ht="74.25" customHeight="1" hidden="1">
      <c r="A107" s="630"/>
      <c r="B107" s="70"/>
      <c r="C107" s="70"/>
      <c r="D107" s="200"/>
      <c r="E107" s="70"/>
      <c r="F107" s="200"/>
      <c r="G107" s="70"/>
      <c r="H107" s="200"/>
      <c r="I107" s="200"/>
      <c r="J107" s="144"/>
      <c r="K107" s="70"/>
      <c r="L107" s="155"/>
      <c r="M107" s="155"/>
      <c r="N107" s="164" t="s">
        <v>152</v>
      </c>
      <c r="O107" s="164" t="s">
        <v>155</v>
      </c>
      <c r="P107" s="164" t="s">
        <v>156</v>
      </c>
      <c r="Q107" s="116"/>
      <c r="R107" s="120" t="str">
        <f t="shared" si="14"/>
        <v> </v>
      </c>
      <c r="S107" s="116"/>
      <c r="T107" s="275" t="str">
        <f t="shared" si="15"/>
        <v> </v>
      </c>
      <c r="U107" s="117" t="e">
        <f t="shared" si="20"/>
        <v>#DIV/0!</v>
      </c>
      <c r="V107" s="116"/>
      <c r="W107" s="275" t="str">
        <f t="shared" si="16"/>
        <v> </v>
      </c>
      <c r="X107" s="121" t="e">
        <f t="shared" si="17"/>
        <v>#DIV/0!</v>
      </c>
      <c r="Y107" s="116"/>
      <c r="Z107" s="120" t="str">
        <f t="shared" si="18"/>
        <v> </v>
      </c>
      <c r="AA107" s="121" t="e">
        <f t="shared" si="19"/>
        <v>#DIV/0!</v>
      </c>
      <c r="AB107" s="133"/>
      <c r="AC107" s="167"/>
      <c r="AD107" s="167"/>
      <c r="AE107" s="167"/>
      <c r="AF107" s="167"/>
      <c r="AG107" s="167"/>
      <c r="AH107" s="167"/>
      <c r="AI107" s="167"/>
      <c r="AJ107" s="168"/>
      <c r="AK107" s="168"/>
      <c r="AL107" s="169"/>
      <c r="AM107" s="169"/>
      <c r="AN107" s="163"/>
      <c r="AO107" s="163"/>
      <c r="AP107" s="163"/>
      <c r="AQ107" s="163"/>
      <c r="AR107" s="163"/>
      <c r="AS107" s="163"/>
    </row>
    <row r="108" spans="1:45" ht="74.25" customHeight="1" hidden="1">
      <c r="A108" s="630"/>
      <c r="B108" s="70"/>
      <c r="C108" s="70"/>
      <c r="D108" s="70"/>
      <c r="E108" s="70"/>
      <c r="F108" s="70"/>
      <c r="G108" s="70"/>
      <c r="H108" s="200"/>
      <c r="I108" s="200"/>
      <c r="J108" s="70"/>
      <c r="K108" s="70"/>
      <c r="L108" s="170"/>
      <c r="M108" s="170"/>
      <c r="N108" s="164"/>
      <c r="O108" s="164"/>
      <c r="P108" s="164"/>
      <c r="Q108" s="116"/>
      <c r="R108" s="120" t="str">
        <f t="shared" si="14"/>
        <v> </v>
      </c>
      <c r="S108" s="116"/>
      <c r="T108" s="275" t="str">
        <f t="shared" si="15"/>
        <v> </v>
      </c>
      <c r="U108" s="117" t="e">
        <f t="shared" si="20"/>
        <v>#DIV/0!</v>
      </c>
      <c r="V108" s="116"/>
      <c r="W108" s="275" t="str">
        <f t="shared" si="16"/>
        <v> </v>
      </c>
      <c r="X108" s="121" t="e">
        <f t="shared" si="17"/>
        <v>#DIV/0!</v>
      </c>
      <c r="Y108" s="116"/>
      <c r="Z108" s="120" t="str">
        <f t="shared" si="18"/>
        <v> </v>
      </c>
      <c r="AA108" s="121" t="e">
        <f t="shared" si="19"/>
        <v>#DIV/0!</v>
      </c>
      <c r="AB108" s="133"/>
      <c r="AC108" s="167"/>
      <c r="AD108" s="167"/>
      <c r="AE108" s="167"/>
      <c r="AF108" s="167"/>
      <c r="AG108" s="167"/>
      <c r="AH108" s="167"/>
      <c r="AI108" s="167"/>
      <c r="AJ108" s="168"/>
      <c r="AK108" s="168"/>
      <c r="AL108" s="169"/>
      <c r="AM108" s="169"/>
      <c r="AN108" s="163"/>
      <c r="AO108" s="163"/>
      <c r="AP108" s="163"/>
      <c r="AQ108" s="163"/>
      <c r="AR108" s="163"/>
      <c r="AS108" s="163"/>
    </row>
    <row r="109" spans="1:45" ht="74.25" customHeight="1" hidden="1">
      <c r="A109" s="630"/>
      <c r="B109" s="70"/>
      <c r="C109" s="70"/>
      <c r="D109" s="200"/>
      <c r="E109" s="70"/>
      <c r="F109" s="200"/>
      <c r="G109" s="70"/>
      <c r="H109" s="200"/>
      <c r="I109" s="200"/>
      <c r="J109" s="144"/>
      <c r="K109" s="70"/>
      <c r="L109" s="155"/>
      <c r="M109" s="155"/>
      <c r="N109" s="164"/>
      <c r="O109" s="164"/>
      <c r="P109" s="164"/>
      <c r="Q109" s="116"/>
      <c r="R109" s="120" t="str">
        <f t="shared" si="14"/>
        <v> </v>
      </c>
      <c r="S109" s="116"/>
      <c r="T109" s="275" t="str">
        <f t="shared" si="15"/>
        <v> </v>
      </c>
      <c r="U109" s="117" t="e">
        <f t="shared" si="20"/>
        <v>#DIV/0!</v>
      </c>
      <c r="V109" s="116"/>
      <c r="W109" s="275" t="str">
        <f t="shared" si="16"/>
        <v> </v>
      </c>
      <c r="X109" s="121" t="e">
        <f t="shared" si="17"/>
        <v>#DIV/0!</v>
      </c>
      <c r="Y109" s="116"/>
      <c r="Z109" s="120" t="str">
        <f t="shared" si="18"/>
        <v> </v>
      </c>
      <c r="AA109" s="121" t="e">
        <f t="shared" si="19"/>
        <v>#DIV/0!</v>
      </c>
      <c r="AB109" s="133"/>
      <c r="AC109" s="167"/>
      <c r="AD109" s="167"/>
      <c r="AE109" s="167"/>
      <c r="AF109" s="167"/>
      <c r="AG109" s="167"/>
      <c r="AH109" s="167"/>
      <c r="AI109" s="167"/>
      <c r="AJ109" s="168"/>
      <c r="AK109" s="168"/>
      <c r="AL109" s="169"/>
      <c r="AM109" s="169"/>
      <c r="AN109" s="163"/>
      <c r="AO109" s="163"/>
      <c r="AP109" s="163"/>
      <c r="AQ109" s="163"/>
      <c r="AR109" s="163"/>
      <c r="AS109" s="163"/>
    </row>
    <row r="110" spans="1:45" ht="74.25" customHeight="1" hidden="1">
      <c r="A110" s="630"/>
      <c r="B110" s="70"/>
      <c r="C110" s="70"/>
      <c r="D110" s="200"/>
      <c r="E110" s="70"/>
      <c r="F110" s="200"/>
      <c r="G110" s="70"/>
      <c r="H110" s="200"/>
      <c r="I110" s="200"/>
      <c r="J110" s="144"/>
      <c r="K110" s="70"/>
      <c r="L110" s="155"/>
      <c r="M110" s="155"/>
      <c r="N110" s="164"/>
      <c r="O110" s="164"/>
      <c r="P110" s="164"/>
      <c r="Q110" s="116"/>
      <c r="R110" s="120" t="str">
        <f t="shared" si="14"/>
        <v> </v>
      </c>
      <c r="S110" s="116"/>
      <c r="T110" s="275" t="str">
        <f t="shared" si="15"/>
        <v> </v>
      </c>
      <c r="U110" s="117" t="e">
        <f t="shared" si="20"/>
        <v>#DIV/0!</v>
      </c>
      <c r="V110" s="116"/>
      <c r="W110" s="275" t="str">
        <f t="shared" si="16"/>
        <v> </v>
      </c>
      <c r="X110" s="121" t="e">
        <f t="shared" si="17"/>
        <v>#DIV/0!</v>
      </c>
      <c r="Y110" s="116"/>
      <c r="Z110" s="120" t="str">
        <f t="shared" si="18"/>
        <v> </v>
      </c>
      <c r="AA110" s="121" t="e">
        <f t="shared" si="19"/>
        <v>#DIV/0!</v>
      </c>
      <c r="AB110" s="133"/>
      <c r="AC110" s="167"/>
      <c r="AD110" s="167"/>
      <c r="AE110" s="167"/>
      <c r="AF110" s="167"/>
      <c r="AG110" s="167"/>
      <c r="AH110" s="167"/>
      <c r="AI110" s="167"/>
      <c r="AJ110" s="168"/>
      <c r="AK110" s="168"/>
      <c r="AL110" s="169"/>
      <c r="AM110" s="169"/>
      <c r="AN110" s="163"/>
      <c r="AO110" s="163"/>
      <c r="AP110" s="163"/>
      <c r="AQ110" s="163"/>
      <c r="AR110" s="163"/>
      <c r="AS110" s="163"/>
    </row>
    <row r="111" spans="1:45" ht="63.75" customHeight="1" hidden="1">
      <c r="A111" s="631"/>
      <c r="B111" s="70"/>
      <c r="C111" s="70"/>
      <c r="D111" s="70"/>
      <c r="E111" s="70"/>
      <c r="F111" s="70"/>
      <c r="G111" s="70"/>
      <c r="H111" s="200"/>
      <c r="I111" s="200"/>
      <c r="J111" s="70"/>
      <c r="K111" s="70"/>
      <c r="L111" s="170"/>
      <c r="M111" s="170"/>
      <c r="N111" s="133"/>
      <c r="O111" s="133"/>
      <c r="P111" s="133"/>
      <c r="Q111" s="116"/>
      <c r="R111" s="120" t="str">
        <f t="shared" si="14"/>
        <v> </v>
      </c>
      <c r="S111" s="116"/>
      <c r="T111" s="275" t="str">
        <f t="shared" si="15"/>
        <v> </v>
      </c>
      <c r="U111" s="117" t="e">
        <f t="shared" si="20"/>
        <v>#DIV/0!</v>
      </c>
      <c r="V111" s="116"/>
      <c r="W111" s="275" t="str">
        <f t="shared" si="16"/>
        <v> </v>
      </c>
      <c r="X111" s="121" t="e">
        <f t="shared" si="17"/>
        <v>#DIV/0!</v>
      </c>
      <c r="Y111" s="116"/>
      <c r="Z111" s="120" t="str">
        <f t="shared" si="18"/>
        <v> </v>
      </c>
      <c r="AA111" s="121" t="e">
        <f t="shared" si="19"/>
        <v>#DIV/0!</v>
      </c>
      <c r="AB111" s="133"/>
      <c r="AC111" s="163"/>
      <c r="AD111" s="163"/>
      <c r="AE111" s="163"/>
      <c r="AF111" s="163"/>
      <c r="AG111" s="163"/>
      <c r="AH111" s="163"/>
      <c r="AI111" s="163"/>
      <c r="AJ111" s="163"/>
      <c r="AK111" s="163"/>
      <c r="AL111" s="163"/>
      <c r="AM111" s="163"/>
      <c r="AN111" s="163"/>
      <c r="AO111" s="163"/>
      <c r="AP111" s="163"/>
      <c r="AQ111" s="163"/>
      <c r="AR111" s="163"/>
      <c r="AS111" s="163"/>
    </row>
    <row r="112" spans="1:45" ht="63.75" customHeight="1" hidden="1">
      <c r="A112" s="632"/>
      <c r="B112" s="700"/>
      <c r="C112" s="286"/>
      <c r="D112" s="207"/>
      <c r="E112" s="209"/>
      <c r="F112" s="209"/>
      <c r="G112" s="210"/>
      <c r="H112" s="211"/>
      <c r="I112" s="211"/>
      <c r="J112" s="277"/>
      <c r="K112" s="212"/>
      <c r="L112" s="171"/>
      <c r="M112" s="172"/>
      <c r="N112" s="173"/>
      <c r="O112" s="173"/>
      <c r="P112" s="173"/>
      <c r="Q112" s="116"/>
      <c r="R112" s="120" t="str">
        <f t="shared" si="14"/>
        <v> </v>
      </c>
      <c r="S112" s="116"/>
      <c r="T112" s="275" t="str">
        <f t="shared" si="15"/>
        <v> </v>
      </c>
      <c r="U112" s="117" t="e">
        <f t="shared" si="20"/>
        <v>#DIV/0!</v>
      </c>
      <c r="V112" s="116"/>
      <c r="W112" s="275" t="str">
        <f t="shared" si="16"/>
        <v> </v>
      </c>
      <c r="X112" s="121" t="e">
        <f t="shared" si="17"/>
        <v>#DIV/0!</v>
      </c>
      <c r="Y112" s="116"/>
      <c r="Z112" s="120" t="str">
        <f t="shared" si="18"/>
        <v> </v>
      </c>
      <c r="AA112" s="121" t="e">
        <f t="shared" si="19"/>
        <v>#DIV/0!</v>
      </c>
      <c r="AB112" s="173"/>
      <c r="AC112" s="174"/>
      <c r="AD112" s="174"/>
      <c r="AE112" s="174"/>
      <c r="AF112" s="174"/>
      <c r="AG112" s="174"/>
      <c r="AH112" s="174"/>
      <c r="AI112" s="174"/>
      <c r="AJ112" s="174"/>
      <c r="AK112" s="174"/>
      <c r="AL112" s="174"/>
      <c r="AM112" s="174"/>
      <c r="AN112" s="174"/>
      <c r="AO112" s="174"/>
      <c r="AP112" s="174"/>
      <c r="AQ112" s="174"/>
      <c r="AR112" s="174"/>
      <c r="AS112" s="174"/>
    </row>
    <row r="113" spans="1:45" ht="63.75" customHeight="1" hidden="1">
      <c r="A113" s="633"/>
      <c r="B113" s="701"/>
      <c r="C113" s="287"/>
      <c r="D113" s="213"/>
      <c r="E113" s="214"/>
      <c r="F113" s="215"/>
      <c r="G113" s="216"/>
      <c r="H113" s="215"/>
      <c r="I113" s="211"/>
      <c r="J113" s="277"/>
      <c r="K113" s="212"/>
      <c r="L113" s="171"/>
      <c r="M113" s="172"/>
      <c r="N113" s="173"/>
      <c r="O113" s="173"/>
      <c r="P113" s="173"/>
      <c r="Q113" s="116"/>
      <c r="R113" s="120" t="str">
        <f t="shared" si="14"/>
        <v> </v>
      </c>
      <c r="S113" s="116"/>
      <c r="T113" s="275" t="str">
        <f t="shared" si="15"/>
        <v> </v>
      </c>
      <c r="U113" s="117" t="e">
        <f t="shared" si="20"/>
        <v>#DIV/0!</v>
      </c>
      <c r="V113" s="116"/>
      <c r="W113" s="275" t="str">
        <f t="shared" si="16"/>
        <v> </v>
      </c>
      <c r="X113" s="121" t="e">
        <f t="shared" si="17"/>
        <v>#DIV/0!</v>
      </c>
      <c r="Y113" s="116"/>
      <c r="Z113" s="120" t="str">
        <f t="shared" si="18"/>
        <v> </v>
      </c>
      <c r="AA113" s="121" t="e">
        <f t="shared" si="19"/>
        <v>#DIV/0!</v>
      </c>
      <c r="AB113" s="173"/>
      <c r="AC113" s="174"/>
      <c r="AD113" s="174"/>
      <c r="AE113" s="174"/>
      <c r="AF113" s="174"/>
      <c r="AG113" s="174"/>
      <c r="AH113" s="174"/>
      <c r="AI113" s="174"/>
      <c r="AJ113" s="174"/>
      <c r="AK113" s="174"/>
      <c r="AL113" s="174"/>
      <c r="AM113" s="174"/>
      <c r="AN113" s="174"/>
      <c r="AO113" s="174"/>
      <c r="AP113" s="174"/>
      <c r="AQ113" s="174"/>
      <c r="AR113" s="174"/>
      <c r="AS113" s="174"/>
    </row>
    <row r="114" spans="1:45" ht="63.75" customHeight="1" hidden="1">
      <c r="A114" s="633"/>
      <c r="B114" s="702"/>
      <c r="C114" s="288"/>
      <c r="D114" s="217"/>
      <c r="E114" s="217"/>
      <c r="F114" s="217"/>
      <c r="G114" s="217"/>
      <c r="H114" s="217"/>
      <c r="I114" s="218"/>
      <c r="J114" s="277"/>
      <c r="K114" s="212"/>
      <c r="L114" s="171"/>
      <c r="M114" s="172"/>
      <c r="N114" s="173"/>
      <c r="O114" s="173"/>
      <c r="P114" s="173"/>
      <c r="Q114" s="116"/>
      <c r="R114" s="120" t="str">
        <f t="shared" si="14"/>
        <v> </v>
      </c>
      <c r="S114" s="116"/>
      <c r="T114" s="275" t="str">
        <f t="shared" si="15"/>
        <v> </v>
      </c>
      <c r="U114" s="117" t="e">
        <f t="shared" si="20"/>
        <v>#DIV/0!</v>
      </c>
      <c r="V114" s="116"/>
      <c r="W114" s="275" t="str">
        <f t="shared" si="16"/>
        <v> </v>
      </c>
      <c r="X114" s="121" t="e">
        <f t="shared" si="17"/>
        <v>#DIV/0!</v>
      </c>
      <c r="Y114" s="116"/>
      <c r="Z114" s="120" t="str">
        <f t="shared" si="18"/>
        <v> </v>
      </c>
      <c r="AA114" s="121" t="e">
        <f t="shared" si="19"/>
        <v>#DIV/0!</v>
      </c>
      <c r="AB114" s="173"/>
      <c r="AC114" s="174"/>
      <c r="AD114" s="174"/>
      <c r="AE114" s="174"/>
      <c r="AF114" s="174"/>
      <c r="AG114" s="174"/>
      <c r="AH114" s="174"/>
      <c r="AI114" s="174"/>
      <c r="AJ114" s="174"/>
      <c r="AK114" s="174"/>
      <c r="AL114" s="174"/>
      <c r="AM114" s="174"/>
      <c r="AN114" s="174"/>
      <c r="AO114" s="174"/>
      <c r="AP114" s="174"/>
      <c r="AQ114" s="174"/>
      <c r="AR114" s="174"/>
      <c r="AS114" s="174"/>
    </row>
    <row r="115" spans="1:45" ht="63.75" customHeight="1" hidden="1">
      <c r="A115" s="633"/>
      <c r="B115" s="292"/>
      <c r="C115" s="292"/>
      <c r="D115" s="292"/>
      <c r="E115" s="292"/>
      <c r="F115" s="292"/>
      <c r="G115" s="292"/>
      <c r="H115" s="297"/>
      <c r="I115" s="297"/>
      <c r="J115" s="292"/>
      <c r="K115" s="90"/>
      <c r="L115" s="171"/>
      <c r="M115" s="172"/>
      <c r="N115" s="173"/>
      <c r="O115" s="173"/>
      <c r="P115" s="173"/>
      <c r="Q115" s="116"/>
      <c r="R115" s="120" t="str">
        <f t="shared" si="14"/>
        <v> </v>
      </c>
      <c r="S115" s="116"/>
      <c r="T115" s="275" t="str">
        <f t="shared" si="15"/>
        <v> </v>
      </c>
      <c r="U115" s="117" t="e">
        <f t="shared" si="20"/>
        <v>#DIV/0!</v>
      </c>
      <c r="V115" s="116"/>
      <c r="W115" s="275" t="str">
        <f t="shared" si="16"/>
        <v> </v>
      </c>
      <c r="X115" s="121" t="e">
        <f t="shared" si="17"/>
        <v>#DIV/0!</v>
      </c>
      <c r="Y115" s="116"/>
      <c r="Z115" s="120" t="str">
        <f t="shared" si="18"/>
        <v> </v>
      </c>
      <c r="AA115" s="121" t="e">
        <f t="shared" si="19"/>
        <v>#DIV/0!</v>
      </c>
      <c r="AB115" s="173"/>
      <c r="AC115" s="174"/>
      <c r="AD115" s="174"/>
      <c r="AE115" s="174"/>
      <c r="AF115" s="174"/>
      <c r="AG115" s="174"/>
      <c r="AH115" s="174"/>
      <c r="AI115" s="174"/>
      <c r="AJ115" s="174"/>
      <c r="AK115" s="174"/>
      <c r="AL115" s="174"/>
      <c r="AM115" s="174"/>
      <c r="AN115" s="174"/>
      <c r="AO115" s="174"/>
      <c r="AP115" s="174"/>
      <c r="AQ115" s="174"/>
      <c r="AR115" s="174"/>
      <c r="AS115" s="174"/>
    </row>
    <row r="116" spans="1:45" ht="63.75" customHeight="1" hidden="1">
      <c r="A116" s="633"/>
      <c r="B116" s="292"/>
      <c r="C116" s="292"/>
      <c r="D116" s="292"/>
      <c r="E116" s="292"/>
      <c r="F116" s="292"/>
      <c r="G116" s="292"/>
      <c r="H116" s="297"/>
      <c r="I116" s="297"/>
      <c r="J116" s="292"/>
      <c r="K116" s="90"/>
      <c r="L116" s="171"/>
      <c r="M116" s="172"/>
      <c r="N116" s="173"/>
      <c r="O116" s="173"/>
      <c r="P116" s="173"/>
      <c r="Q116" s="116"/>
      <c r="R116" s="120" t="str">
        <f t="shared" si="14"/>
        <v> </v>
      </c>
      <c r="S116" s="116"/>
      <c r="T116" s="275" t="str">
        <f t="shared" si="15"/>
        <v> </v>
      </c>
      <c r="U116" s="117" t="e">
        <f t="shared" si="20"/>
        <v>#DIV/0!</v>
      </c>
      <c r="V116" s="116"/>
      <c r="W116" s="275" t="str">
        <f t="shared" si="16"/>
        <v> </v>
      </c>
      <c r="X116" s="121" t="e">
        <f t="shared" si="17"/>
        <v>#DIV/0!</v>
      </c>
      <c r="Y116" s="116"/>
      <c r="Z116" s="120" t="str">
        <f t="shared" si="18"/>
        <v> </v>
      </c>
      <c r="AA116" s="121" t="e">
        <f t="shared" si="19"/>
        <v>#DIV/0!</v>
      </c>
      <c r="AB116" s="173"/>
      <c r="AC116" s="174"/>
      <c r="AD116" s="174"/>
      <c r="AE116" s="174"/>
      <c r="AF116" s="174"/>
      <c r="AG116" s="174"/>
      <c r="AH116" s="174"/>
      <c r="AI116" s="174"/>
      <c r="AJ116" s="174"/>
      <c r="AK116" s="174"/>
      <c r="AL116" s="174"/>
      <c r="AM116" s="174"/>
      <c r="AN116" s="174"/>
      <c r="AO116" s="174"/>
      <c r="AP116" s="174"/>
      <c r="AQ116" s="174"/>
      <c r="AR116" s="174"/>
      <c r="AS116" s="174"/>
    </row>
    <row r="117" spans="1:45" ht="63.75" customHeight="1" hidden="1">
      <c r="A117" s="633"/>
      <c r="B117" s="292"/>
      <c r="C117" s="292"/>
      <c r="D117" s="292"/>
      <c r="E117" s="292"/>
      <c r="F117" s="292"/>
      <c r="G117" s="292"/>
      <c r="H117" s="297"/>
      <c r="I117" s="297"/>
      <c r="J117" s="292"/>
      <c r="K117" s="90"/>
      <c r="L117" s="171"/>
      <c r="M117" s="172"/>
      <c r="N117" s="173"/>
      <c r="O117" s="173"/>
      <c r="P117" s="173"/>
      <c r="Q117" s="116"/>
      <c r="R117" s="120" t="str">
        <f t="shared" si="14"/>
        <v> </v>
      </c>
      <c r="S117" s="116"/>
      <c r="T117" s="275" t="str">
        <f t="shared" si="15"/>
        <v> </v>
      </c>
      <c r="U117" s="117" t="e">
        <f t="shared" si="20"/>
        <v>#DIV/0!</v>
      </c>
      <c r="V117" s="116"/>
      <c r="W117" s="275" t="str">
        <f t="shared" si="16"/>
        <v> </v>
      </c>
      <c r="X117" s="121" t="e">
        <f t="shared" si="17"/>
        <v>#DIV/0!</v>
      </c>
      <c r="Y117" s="116"/>
      <c r="Z117" s="120" t="str">
        <f t="shared" si="18"/>
        <v> </v>
      </c>
      <c r="AA117" s="121" t="e">
        <f t="shared" si="19"/>
        <v>#DIV/0!</v>
      </c>
      <c r="AB117" s="173"/>
      <c r="AC117" s="174"/>
      <c r="AD117" s="174"/>
      <c r="AE117" s="174"/>
      <c r="AF117" s="174"/>
      <c r="AG117" s="174"/>
      <c r="AH117" s="174"/>
      <c r="AI117" s="174"/>
      <c r="AJ117" s="174"/>
      <c r="AK117" s="174"/>
      <c r="AL117" s="174"/>
      <c r="AM117" s="174"/>
      <c r="AN117" s="174"/>
      <c r="AO117" s="174"/>
      <c r="AP117" s="174"/>
      <c r="AQ117" s="174"/>
      <c r="AR117" s="174"/>
      <c r="AS117" s="174"/>
    </row>
    <row r="118" spans="1:45" ht="63.75" customHeight="1" hidden="1">
      <c r="A118" s="633"/>
      <c r="B118" s="292"/>
      <c r="C118" s="292"/>
      <c r="D118" s="292"/>
      <c r="E118" s="292"/>
      <c r="F118" s="292"/>
      <c r="G118" s="292"/>
      <c r="H118" s="297"/>
      <c r="I118" s="297"/>
      <c r="J118" s="292"/>
      <c r="K118" s="90"/>
      <c r="L118" s="171"/>
      <c r="M118" s="172"/>
      <c r="N118" s="173"/>
      <c r="O118" s="173"/>
      <c r="P118" s="173"/>
      <c r="Q118" s="116"/>
      <c r="R118" s="120" t="str">
        <f t="shared" si="14"/>
        <v> </v>
      </c>
      <c r="S118" s="116"/>
      <c r="T118" s="275" t="str">
        <f t="shared" si="15"/>
        <v> </v>
      </c>
      <c r="U118" s="117" t="e">
        <f t="shared" si="20"/>
        <v>#DIV/0!</v>
      </c>
      <c r="V118" s="116"/>
      <c r="W118" s="275" t="str">
        <f t="shared" si="16"/>
        <v> </v>
      </c>
      <c r="X118" s="121" t="e">
        <f t="shared" si="17"/>
        <v>#DIV/0!</v>
      </c>
      <c r="Y118" s="116"/>
      <c r="Z118" s="120" t="str">
        <f t="shared" si="18"/>
        <v> </v>
      </c>
      <c r="AA118" s="121" t="e">
        <f t="shared" si="19"/>
        <v>#DIV/0!</v>
      </c>
      <c r="AB118" s="173"/>
      <c r="AC118" s="174"/>
      <c r="AD118" s="174"/>
      <c r="AE118" s="174"/>
      <c r="AF118" s="174"/>
      <c r="AG118" s="174"/>
      <c r="AH118" s="174"/>
      <c r="AI118" s="174"/>
      <c r="AJ118" s="174"/>
      <c r="AK118" s="174"/>
      <c r="AL118" s="174"/>
      <c r="AM118" s="174"/>
      <c r="AN118" s="174"/>
      <c r="AO118" s="174"/>
      <c r="AP118" s="174"/>
      <c r="AQ118" s="174"/>
      <c r="AR118" s="174"/>
      <c r="AS118" s="174"/>
    </row>
    <row r="119" spans="1:45" ht="63.75" customHeight="1" hidden="1">
      <c r="A119" s="634"/>
      <c r="B119" s="292"/>
      <c r="C119" s="292"/>
      <c r="D119" s="292"/>
      <c r="E119" s="292"/>
      <c r="F119" s="292"/>
      <c r="G119" s="292"/>
      <c r="H119" s="297"/>
      <c r="I119" s="297"/>
      <c r="J119" s="292"/>
      <c r="K119" s="90"/>
      <c r="L119" s="171"/>
      <c r="M119" s="172"/>
      <c r="N119" s="173"/>
      <c r="O119" s="173"/>
      <c r="P119" s="173"/>
      <c r="Q119" s="116"/>
      <c r="R119" s="120" t="str">
        <f t="shared" si="14"/>
        <v> </v>
      </c>
      <c r="S119" s="116"/>
      <c r="T119" s="275" t="str">
        <f t="shared" si="15"/>
        <v> </v>
      </c>
      <c r="U119" s="117" t="e">
        <f t="shared" si="20"/>
        <v>#DIV/0!</v>
      </c>
      <c r="V119" s="116"/>
      <c r="W119" s="275" t="str">
        <f t="shared" si="16"/>
        <v> </v>
      </c>
      <c r="X119" s="121" t="e">
        <f t="shared" si="17"/>
        <v>#DIV/0!</v>
      </c>
      <c r="Y119" s="116"/>
      <c r="Z119" s="120" t="str">
        <f t="shared" si="18"/>
        <v> </v>
      </c>
      <c r="AA119" s="121" t="e">
        <f t="shared" si="19"/>
        <v>#DIV/0!</v>
      </c>
      <c r="AB119" s="173"/>
      <c r="AC119" s="174"/>
      <c r="AD119" s="174"/>
      <c r="AE119" s="174"/>
      <c r="AF119" s="174"/>
      <c r="AG119" s="174"/>
      <c r="AH119" s="174"/>
      <c r="AI119" s="174"/>
      <c r="AJ119" s="174"/>
      <c r="AK119" s="174"/>
      <c r="AL119" s="174"/>
      <c r="AM119" s="174"/>
      <c r="AN119" s="174"/>
      <c r="AO119" s="174"/>
      <c r="AP119" s="174"/>
      <c r="AQ119" s="174"/>
      <c r="AR119" s="174"/>
      <c r="AS119" s="174"/>
    </row>
    <row r="120" spans="1:45" ht="63.75" customHeight="1" hidden="1">
      <c r="A120" s="632"/>
      <c r="B120" s="292"/>
      <c r="C120" s="292"/>
      <c r="D120" s="292"/>
      <c r="E120" s="292"/>
      <c r="F120" s="292"/>
      <c r="G120" s="292"/>
      <c r="H120" s="297"/>
      <c r="I120" s="297"/>
      <c r="J120" s="292"/>
      <c r="K120" s="90"/>
      <c r="L120" s="171"/>
      <c r="M120" s="172"/>
      <c r="N120" s="173"/>
      <c r="O120" s="173"/>
      <c r="P120" s="173"/>
      <c r="Q120" s="116"/>
      <c r="R120" s="120" t="str">
        <f t="shared" si="14"/>
        <v> </v>
      </c>
      <c r="S120" s="116"/>
      <c r="T120" s="275" t="str">
        <f t="shared" si="15"/>
        <v> </v>
      </c>
      <c r="U120" s="117" t="e">
        <f t="shared" si="20"/>
        <v>#DIV/0!</v>
      </c>
      <c r="V120" s="116"/>
      <c r="W120" s="275" t="str">
        <f t="shared" si="16"/>
        <v> </v>
      </c>
      <c r="X120" s="121" t="e">
        <f t="shared" si="17"/>
        <v>#DIV/0!</v>
      </c>
      <c r="Y120" s="116"/>
      <c r="Z120" s="120" t="str">
        <f t="shared" si="18"/>
        <v> </v>
      </c>
      <c r="AA120" s="121" t="e">
        <f t="shared" si="19"/>
        <v>#DIV/0!</v>
      </c>
      <c r="AB120" s="173"/>
      <c r="AC120" s="174"/>
      <c r="AD120" s="174"/>
      <c r="AE120" s="174"/>
      <c r="AF120" s="174"/>
      <c r="AG120" s="174"/>
      <c r="AH120" s="174"/>
      <c r="AI120" s="174"/>
      <c r="AJ120" s="174"/>
      <c r="AK120" s="174"/>
      <c r="AL120" s="174"/>
      <c r="AM120" s="174"/>
      <c r="AN120" s="174"/>
      <c r="AO120" s="174"/>
      <c r="AP120" s="174"/>
      <c r="AQ120" s="174"/>
      <c r="AR120" s="174"/>
      <c r="AS120" s="174"/>
    </row>
    <row r="121" spans="1:45" ht="63.75" customHeight="1" hidden="1">
      <c r="A121" s="633"/>
      <c r="B121" s="292"/>
      <c r="C121" s="292"/>
      <c r="D121" s="292"/>
      <c r="E121" s="292"/>
      <c r="F121" s="292"/>
      <c r="G121" s="292"/>
      <c r="H121" s="297"/>
      <c r="I121" s="297"/>
      <c r="J121" s="292"/>
      <c r="K121" s="90"/>
      <c r="L121" s="171"/>
      <c r="M121" s="172"/>
      <c r="N121" s="173"/>
      <c r="O121" s="173"/>
      <c r="P121" s="173"/>
      <c r="Q121" s="116"/>
      <c r="R121" s="120" t="str">
        <f t="shared" si="14"/>
        <v> </v>
      </c>
      <c r="S121" s="116"/>
      <c r="T121" s="275" t="str">
        <f t="shared" si="15"/>
        <v> </v>
      </c>
      <c r="U121" s="117" t="e">
        <f t="shared" si="20"/>
        <v>#DIV/0!</v>
      </c>
      <c r="V121" s="116"/>
      <c r="W121" s="275" t="str">
        <f t="shared" si="16"/>
        <v> </v>
      </c>
      <c r="X121" s="121" t="e">
        <f t="shared" si="17"/>
        <v>#DIV/0!</v>
      </c>
      <c r="Y121" s="116"/>
      <c r="Z121" s="120" t="str">
        <f t="shared" si="18"/>
        <v> </v>
      </c>
      <c r="AA121" s="121" t="e">
        <f t="shared" si="19"/>
        <v>#DIV/0!</v>
      </c>
      <c r="AB121" s="173"/>
      <c r="AC121" s="174"/>
      <c r="AD121" s="174"/>
      <c r="AE121" s="174"/>
      <c r="AF121" s="174"/>
      <c r="AG121" s="174"/>
      <c r="AH121" s="174"/>
      <c r="AI121" s="174"/>
      <c r="AJ121" s="174"/>
      <c r="AK121" s="174"/>
      <c r="AL121" s="174"/>
      <c r="AM121" s="174"/>
      <c r="AN121" s="174"/>
      <c r="AO121" s="174"/>
      <c r="AP121" s="174"/>
      <c r="AQ121" s="174"/>
      <c r="AR121" s="174"/>
      <c r="AS121" s="174"/>
    </row>
    <row r="122" spans="1:45" ht="63.75" customHeight="1" hidden="1">
      <c r="A122" s="633"/>
      <c r="B122" s="292"/>
      <c r="C122" s="292"/>
      <c r="D122" s="292"/>
      <c r="E122" s="292"/>
      <c r="F122" s="292"/>
      <c r="G122" s="292"/>
      <c r="H122" s="297"/>
      <c r="I122" s="297"/>
      <c r="J122" s="292"/>
      <c r="K122" s="90"/>
      <c r="L122" s="171"/>
      <c r="M122" s="172"/>
      <c r="N122" s="173"/>
      <c r="O122" s="173"/>
      <c r="P122" s="173"/>
      <c r="Q122" s="116"/>
      <c r="R122" s="120" t="str">
        <f t="shared" si="14"/>
        <v> </v>
      </c>
      <c r="S122" s="116"/>
      <c r="T122" s="275" t="str">
        <f t="shared" si="15"/>
        <v> </v>
      </c>
      <c r="U122" s="117" t="e">
        <f t="shared" si="20"/>
        <v>#DIV/0!</v>
      </c>
      <c r="V122" s="116"/>
      <c r="W122" s="275" t="str">
        <f t="shared" si="16"/>
        <v> </v>
      </c>
      <c r="X122" s="121" t="e">
        <f t="shared" si="17"/>
        <v>#DIV/0!</v>
      </c>
      <c r="Y122" s="116"/>
      <c r="Z122" s="120" t="str">
        <f t="shared" si="18"/>
        <v> </v>
      </c>
      <c r="AA122" s="121" t="e">
        <f t="shared" si="19"/>
        <v>#DIV/0!</v>
      </c>
      <c r="AB122" s="173"/>
      <c r="AC122" s="174"/>
      <c r="AD122" s="174"/>
      <c r="AE122" s="174"/>
      <c r="AF122" s="174"/>
      <c r="AG122" s="174"/>
      <c r="AH122" s="174"/>
      <c r="AI122" s="174"/>
      <c r="AJ122" s="174"/>
      <c r="AK122" s="174"/>
      <c r="AL122" s="174"/>
      <c r="AM122" s="174"/>
      <c r="AN122" s="174"/>
      <c r="AO122" s="174"/>
      <c r="AP122" s="174"/>
      <c r="AQ122" s="174"/>
      <c r="AR122" s="174"/>
      <c r="AS122" s="174"/>
    </row>
    <row r="123" spans="1:45" ht="63.75" customHeight="1" hidden="1">
      <c r="A123" s="633"/>
      <c r="B123" s="292"/>
      <c r="C123" s="292"/>
      <c r="D123" s="292"/>
      <c r="E123" s="292"/>
      <c r="F123" s="292"/>
      <c r="G123" s="292"/>
      <c r="H123" s="297"/>
      <c r="I123" s="297"/>
      <c r="J123" s="292"/>
      <c r="K123" s="90"/>
      <c r="L123" s="171"/>
      <c r="M123" s="172"/>
      <c r="N123" s="173"/>
      <c r="O123" s="173"/>
      <c r="P123" s="173"/>
      <c r="Q123" s="116"/>
      <c r="R123" s="120" t="str">
        <f t="shared" si="14"/>
        <v> </v>
      </c>
      <c r="S123" s="116"/>
      <c r="T123" s="275" t="str">
        <f t="shared" si="15"/>
        <v> </v>
      </c>
      <c r="U123" s="117" t="e">
        <f t="shared" si="20"/>
        <v>#DIV/0!</v>
      </c>
      <c r="V123" s="116"/>
      <c r="W123" s="275" t="str">
        <f t="shared" si="16"/>
        <v> </v>
      </c>
      <c r="X123" s="121" t="e">
        <f t="shared" si="17"/>
        <v>#DIV/0!</v>
      </c>
      <c r="Y123" s="116"/>
      <c r="Z123" s="120" t="str">
        <f t="shared" si="18"/>
        <v> </v>
      </c>
      <c r="AA123" s="121" t="e">
        <f t="shared" si="19"/>
        <v>#DIV/0!</v>
      </c>
      <c r="AB123" s="173"/>
      <c r="AC123" s="174"/>
      <c r="AD123" s="174"/>
      <c r="AE123" s="174"/>
      <c r="AF123" s="174"/>
      <c r="AG123" s="174"/>
      <c r="AH123" s="174"/>
      <c r="AI123" s="174"/>
      <c r="AJ123" s="174"/>
      <c r="AK123" s="174"/>
      <c r="AL123" s="174"/>
      <c r="AM123" s="174"/>
      <c r="AN123" s="174"/>
      <c r="AO123" s="174"/>
      <c r="AP123" s="174"/>
      <c r="AQ123" s="174"/>
      <c r="AR123" s="174"/>
      <c r="AS123" s="174"/>
    </row>
    <row r="124" spans="1:45" ht="63.75" customHeight="1" hidden="1">
      <c r="A124" s="633"/>
      <c r="B124" s="292"/>
      <c r="C124" s="292"/>
      <c r="D124" s="292"/>
      <c r="E124" s="292"/>
      <c r="F124" s="292"/>
      <c r="G124" s="292"/>
      <c r="H124" s="297"/>
      <c r="I124" s="297"/>
      <c r="J124" s="292"/>
      <c r="K124" s="90"/>
      <c r="L124" s="171"/>
      <c r="M124" s="172"/>
      <c r="N124" s="173"/>
      <c r="O124" s="173"/>
      <c r="P124" s="173"/>
      <c r="Q124" s="116"/>
      <c r="R124" s="120" t="str">
        <f t="shared" si="14"/>
        <v> </v>
      </c>
      <c r="S124" s="116"/>
      <c r="T124" s="275" t="str">
        <f t="shared" si="15"/>
        <v> </v>
      </c>
      <c r="U124" s="117" t="e">
        <f t="shared" si="20"/>
        <v>#DIV/0!</v>
      </c>
      <c r="V124" s="116"/>
      <c r="W124" s="275" t="str">
        <f t="shared" si="16"/>
        <v> </v>
      </c>
      <c r="X124" s="121" t="e">
        <f t="shared" si="17"/>
        <v>#DIV/0!</v>
      </c>
      <c r="Y124" s="116"/>
      <c r="Z124" s="120" t="str">
        <f t="shared" si="18"/>
        <v> </v>
      </c>
      <c r="AA124" s="121" t="e">
        <f t="shared" si="19"/>
        <v>#DIV/0!</v>
      </c>
      <c r="AB124" s="173"/>
      <c r="AC124" s="174"/>
      <c r="AD124" s="174"/>
      <c r="AE124" s="174"/>
      <c r="AF124" s="174"/>
      <c r="AG124" s="174"/>
      <c r="AH124" s="174"/>
      <c r="AI124" s="174"/>
      <c r="AJ124" s="174"/>
      <c r="AK124" s="174"/>
      <c r="AL124" s="174"/>
      <c r="AM124" s="174"/>
      <c r="AN124" s="174"/>
      <c r="AO124" s="174"/>
      <c r="AP124" s="174"/>
      <c r="AQ124" s="174"/>
      <c r="AR124" s="174"/>
      <c r="AS124" s="174"/>
    </row>
    <row r="125" spans="1:45" ht="63.75" customHeight="1" hidden="1">
      <c r="A125" s="633"/>
      <c r="B125" s="292"/>
      <c r="C125" s="292"/>
      <c r="D125" s="292"/>
      <c r="E125" s="292"/>
      <c r="F125" s="292"/>
      <c r="G125" s="292"/>
      <c r="H125" s="297"/>
      <c r="I125" s="297"/>
      <c r="J125" s="292"/>
      <c r="K125" s="90"/>
      <c r="L125" s="171"/>
      <c r="M125" s="172"/>
      <c r="N125" s="173"/>
      <c r="O125" s="173"/>
      <c r="P125" s="173"/>
      <c r="Q125" s="116"/>
      <c r="R125" s="120" t="str">
        <f t="shared" si="14"/>
        <v> </v>
      </c>
      <c r="S125" s="116"/>
      <c r="T125" s="275" t="str">
        <f t="shared" si="15"/>
        <v> </v>
      </c>
      <c r="U125" s="117" t="e">
        <f t="shared" si="20"/>
        <v>#DIV/0!</v>
      </c>
      <c r="V125" s="116"/>
      <c r="W125" s="275" t="str">
        <f t="shared" si="16"/>
        <v> </v>
      </c>
      <c r="X125" s="121" t="e">
        <f t="shared" si="17"/>
        <v>#DIV/0!</v>
      </c>
      <c r="Y125" s="116"/>
      <c r="Z125" s="120" t="str">
        <f t="shared" si="18"/>
        <v> </v>
      </c>
      <c r="AA125" s="121" t="e">
        <f t="shared" si="19"/>
        <v>#DIV/0!</v>
      </c>
      <c r="AB125" s="173"/>
      <c r="AC125" s="174"/>
      <c r="AD125" s="174"/>
      <c r="AE125" s="174"/>
      <c r="AF125" s="174"/>
      <c r="AG125" s="174"/>
      <c r="AH125" s="174"/>
      <c r="AI125" s="174"/>
      <c r="AJ125" s="174"/>
      <c r="AK125" s="174"/>
      <c r="AL125" s="174"/>
      <c r="AM125" s="174"/>
      <c r="AN125" s="174"/>
      <c r="AO125" s="174"/>
      <c r="AP125" s="174"/>
      <c r="AQ125" s="174"/>
      <c r="AR125" s="174"/>
      <c r="AS125" s="174"/>
    </row>
    <row r="126" spans="1:45" ht="63.75" customHeight="1" hidden="1">
      <c r="A126" s="633"/>
      <c r="B126" s="292"/>
      <c r="C126" s="292"/>
      <c r="D126" s="292"/>
      <c r="E126" s="292"/>
      <c r="F126" s="292"/>
      <c r="G126" s="292"/>
      <c r="H126" s="297"/>
      <c r="I126" s="297"/>
      <c r="J126" s="292"/>
      <c r="K126" s="90"/>
      <c r="L126" s="171"/>
      <c r="M126" s="172"/>
      <c r="N126" s="173"/>
      <c r="O126" s="173"/>
      <c r="P126" s="173"/>
      <c r="Q126" s="116"/>
      <c r="R126" s="120" t="str">
        <f t="shared" si="14"/>
        <v> </v>
      </c>
      <c r="S126" s="116"/>
      <c r="T126" s="275" t="str">
        <f t="shared" si="15"/>
        <v> </v>
      </c>
      <c r="U126" s="117" t="e">
        <f t="shared" si="20"/>
        <v>#DIV/0!</v>
      </c>
      <c r="V126" s="116"/>
      <c r="W126" s="275" t="str">
        <f t="shared" si="16"/>
        <v> </v>
      </c>
      <c r="X126" s="121" t="e">
        <f t="shared" si="17"/>
        <v>#DIV/0!</v>
      </c>
      <c r="Y126" s="116"/>
      <c r="Z126" s="120" t="str">
        <f t="shared" si="18"/>
        <v> </v>
      </c>
      <c r="AA126" s="121" t="e">
        <f t="shared" si="19"/>
        <v>#DIV/0!</v>
      </c>
      <c r="AB126" s="173"/>
      <c r="AC126" s="174"/>
      <c r="AD126" s="174"/>
      <c r="AE126" s="174"/>
      <c r="AF126" s="174"/>
      <c r="AG126" s="174"/>
      <c r="AH126" s="174"/>
      <c r="AI126" s="174"/>
      <c r="AJ126" s="174"/>
      <c r="AK126" s="174"/>
      <c r="AL126" s="174"/>
      <c r="AM126" s="174"/>
      <c r="AN126" s="174"/>
      <c r="AO126" s="174"/>
      <c r="AP126" s="174"/>
      <c r="AQ126" s="174"/>
      <c r="AR126" s="174"/>
      <c r="AS126" s="174"/>
    </row>
    <row r="127" spans="1:45" ht="63.75" customHeight="1" hidden="1">
      <c r="A127" s="634"/>
      <c r="B127" s="292"/>
      <c r="C127" s="292"/>
      <c r="D127" s="292"/>
      <c r="E127" s="292"/>
      <c r="F127" s="292"/>
      <c r="G127" s="292"/>
      <c r="H127" s="297"/>
      <c r="I127" s="297"/>
      <c r="J127" s="292"/>
      <c r="K127" s="90"/>
      <c r="L127" s="171"/>
      <c r="M127" s="172"/>
      <c r="N127" s="173"/>
      <c r="O127" s="173"/>
      <c r="P127" s="173"/>
      <c r="Q127" s="116"/>
      <c r="R127" s="120" t="str">
        <f t="shared" si="14"/>
        <v> </v>
      </c>
      <c r="S127" s="116"/>
      <c r="T127" s="275" t="str">
        <f t="shared" si="15"/>
        <v> </v>
      </c>
      <c r="U127" s="117" t="e">
        <f t="shared" si="20"/>
        <v>#DIV/0!</v>
      </c>
      <c r="V127" s="116"/>
      <c r="W127" s="275" t="str">
        <f t="shared" si="16"/>
        <v> </v>
      </c>
      <c r="X127" s="121" t="e">
        <f t="shared" si="17"/>
        <v>#DIV/0!</v>
      </c>
      <c r="Y127" s="116"/>
      <c r="Z127" s="120" t="str">
        <f t="shared" si="18"/>
        <v> </v>
      </c>
      <c r="AA127" s="121" t="e">
        <f t="shared" si="19"/>
        <v>#DIV/0!</v>
      </c>
      <c r="AB127" s="173"/>
      <c r="AC127" s="174"/>
      <c r="AD127" s="174"/>
      <c r="AE127" s="174"/>
      <c r="AF127" s="174"/>
      <c r="AG127" s="174"/>
      <c r="AH127" s="174"/>
      <c r="AI127" s="174"/>
      <c r="AJ127" s="174"/>
      <c r="AK127" s="174"/>
      <c r="AL127" s="174"/>
      <c r="AM127" s="174"/>
      <c r="AN127" s="174"/>
      <c r="AO127" s="174"/>
      <c r="AP127" s="174"/>
      <c r="AQ127" s="174"/>
      <c r="AR127" s="174"/>
      <c r="AS127" s="174"/>
    </row>
    <row r="128" spans="1:28" ht="34.5" customHeight="1">
      <c r="A128" s="648" t="s">
        <v>105</v>
      </c>
      <c r="B128" s="649"/>
      <c r="C128" s="649"/>
      <c r="D128" s="649"/>
      <c r="E128" s="649"/>
      <c r="F128" s="649"/>
      <c r="G128" s="649"/>
      <c r="H128" s="649"/>
      <c r="I128" s="649"/>
      <c r="J128" s="649"/>
      <c r="K128" s="649"/>
      <c r="L128" s="202">
        <v>0.004</v>
      </c>
      <c r="M128" s="176"/>
      <c r="N128" s="177"/>
      <c r="O128" s="177"/>
      <c r="P128" s="177"/>
      <c r="Q128" s="178">
        <f>$L128/4</f>
        <v>0.001</v>
      </c>
      <c r="R128" s="179">
        <v>1</v>
      </c>
      <c r="S128" s="178">
        <f>$L128/4</f>
        <v>0.001</v>
      </c>
      <c r="T128" s="179">
        <v>1</v>
      </c>
      <c r="U128" s="180">
        <f>AVERAGE(U95:U97)</f>
        <v>0.8926360377973283</v>
      </c>
      <c r="V128" s="178">
        <f>$L128/4</f>
        <v>0.001</v>
      </c>
      <c r="W128" s="179">
        <v>1</v>
      </c>
      <c r="X128" s="180">
        <f>AVERAGE(X95:X97)</f>
        <v>0.9128137453943905</v>
      </c>
      <c r="Y128" s="178">
        <f>$L128/4</f>
        <v>0.001</v>
      </c>
      <c r="Z128" s="179">
        <v>1</v>
      </c>
      <c r="AA128" s="180">
        <f>AVERAGE(AA95:AA97)</f>
        <v>0.8525</v>
      </c>
      <c r="AB128" s="181"/>
    </row>
    <row r="129" spans="1:28" ht="47.25" customHeight="1">
      <c r="A129" s="650" t="s">
        <v>106</v>
      </c>
      <c r="B129" s="651"/>
      <c r="C129" s="651"/>
      <c r="D129" s="651"/>
      <c r="E129" s="651"/>
      <c r="F129" s="651"/>
      <c r="G129" s="651"/>
      <c r="H129" s="651"/>
      <c r="I129" s="651"/>
      <c r="J129" s="651"/>
      <c r="K129" s="651"/>
      <c r="L129" s="182"/>
      <c r="M129" s="183"/>
      <c r="N129" s="184"/>
      <c r="O129" s="184"/>
      <c r="P129" s="184"/>
      <c r="Q129" s="185">
        <f>R129*Q128/R128</f>
        <v>0.000956989247311828</v>
      </c>
      <c r="R129" s="186">
        <f>AVERAGE(R95:R127)</f>
        <v>0.956989247311828</v>
      </c>
      <c r="S129" s="185">
        <f>T129*S128/T128</f>
        <v>0.0008282828282828285</v>
      </c>
      <c r="T129" s="186">
        <f>AVERAGE(T95:T127)</f>
        <v>0.8282828282828284</v>
      </c>
      <c r="U129" s="187">
        <f>SUM(Q129,S129)</f>
        <v>0.0017852720755946565</v>
      </c>
      <c r="V129" s="185">
        <f>W129*V128/W128</f>
        <v>0.0006041025641025641</v>
      </c>
      <c r="W129" s="186">
        <f>AVERAGE(W95:W127)</f>
        <v>0.604102564102564</v>
      </c>
      <c r="X129" s="187">
        <f>SUM(U129,V129)</f>
        <v>0.0023893746396972206</v>
      </c>
      <c r="Y129" s="185">
        <f>Z129*Y128/Z128</f>
        <v>0</v>
      </c>
      <c r="Z129" s="186">
        <f>AVERAGE(Z95:Z127)</f>
        <v>0</v>
      </c>
      <c r="AA129" s="187">
        <f>SUM(X129,Y129)</f>
        <v>0.0023893746396972206</v>
      </c>
      <c r="AB129" s="188"/>
    </row>
    <row r="130" spans="1:13" s="191" customFormat="1" ht="48" customHeight="1">
      <c r="A130" s="190"/>
      <c r="B130" s="190"/>
      <c r="C130" s="190"/>
      <c r="D130" s="190"/>
      <c r="E130" s="190"/>
      <c r="F130" s="190"/>
      <c r="G130" s="190"/>
      <c r="H130" s="190"/>
      <c r="I130" s="190"/>
      <c r="J130" s="190"/>
      <c r="K130" s="190"/>
      <c r="L130" s="190"/>
      <c r="M130" s="190"/>
    </row>
    <row r="131" spans="1:13" s="191" customFormat="1" ht="32.25" customHeight="1">
      <c r="A131" s="190"/>
      <c r="B131" s="190"/>
      <c r="C131" s="190"/>
      <c r="D131" s="190"/>
      <c r="E131" s="190"/>
      <c r="F131" s="190"/>
      <c r="G131" s="190"/>
      <c r="H131" s="190"/>
      <c r="I131" s="190"/>
      <c r="J131" s="190"/>
      <c r="K131" s="190"/>
      <c r="L131" s="190"/>
      <c r="M131" s="190"/>
    </row>
    <row r="132" spans="1:45" ht="42" customHeight="1">
      <c r="A132" s="642" t="s">
        <v>165</v>
      </c>
      <c r="B132" s="643"/>
      <c r="C132" s="643"/>
      <c r="D132" s="643"/>
      <c r="E132" s="643"/>
      <c r="F132" s="643"/>
      <c r="G132" s="643"/>
      <c r="H132" s="643"/>
      <c r="I132" s="643"/>
      <c r="J132" s="643"/>
      <c r="K132" s="643"/>
      <c r="L132" s="643"/>
      <c r="M132" s="643"/>
      <c r="N132" s="643"/>
      <c r="O132" s="643"/>
      <c r="P132" s="643"/>
      <c r="Q132" s="643"/>
      <c r="R132" s="643"/>
      <c r="S132" s="643"/>
      <c r="T132" s="643"/>
      <c r="U132" s="643"/>
      <c r="V132" s="643"/>
      <c r="W132" s="643"/>
      <c r="X132" s="643"/>
      <c r="Y132" s="643"/>
      <c r="Z132" s="643"/>
      <c r="AA132" s="643"/>
      <c r="AB132" s="643"/>
      <c r="AC132" s="643"/>
      <c r="AD132" s="643"/>
      <c r="AE132" s="643"/>
      <c r="AF132" s="643"/>
      <c r="AG132" s="643"/>
      <c r="AH132" s="643"/>
      <c r="AI132" s="643"/>
      <c r="AJ132" s="643"/>
      <c r="AK132" s="643"/>
      <c r="AL132" s="643"/>
      <c r="AM132" s="643"/>
      <c r="AN132" s="643"/>
      <c r="AO132" s="643"/>
      <c r="AP132" s="643"/>
      <c r="AQ132" s="643"/>
      <c r="AR132" s="643"/>
      <c r="AS132" s="643"/>
    </row>
    <row r="133" spans="1:45" ht="47.25" customHeight="1">
      <c r="A133" s="642" t="s">
        <v>25</v>
      </c>
      <c r="B133" s="643"/>
      <c r="C133" s="643"/>
      <c r="D133" s="643"/>
      <c r="E133" s="643"/>
      <c r="F133" s="643"/>
      <c r="G133" s="643"/>
      <c r="H133" s="643"/>
      <c r="I133" s="643"/>
      <c r="J133" s="643"/>
      <c r="K133" s="643"/>
      <c r="L133" s="643"/>
      <c r="M133" s="643"/>
      <c r="N133" s="643"/>
      <c r="O133" s="643"/>
      <c r="P133" s="643"/>
      <c r="Q133" s="658" t="s">
        <v>131</v>
      </c>
      <c r="R133" s="659"/>
      <c r="S133" s="659"/>
      <c r="T133" s="659"/>
      <c r="U133" s="659"/>
      <c r="V133" s="659"/>
      <c r="W133" s="659"/>
      <c r="X133" s="659"/>
      <c r="Y133" s="659"/>
      <c r="Z133" s="659"/>
      <c r="AA133" s="659"/>
      <c r="AB133" s="659"/>
      <c r="AC133" s="659"/>
      <c r="AD133" s="659"/>
      <c r="AE133" s="659"/>
      <c r="AF133" s="659"/>
      <c r="AG133" s="659"/>
      <c r="AH133" s="659"/>
      <c r="AI133" s="659"/>
      <c r="AJ133" s="659"/>
      <c r="AK133" s="659"/>
      <c r="AL133" s="659"/>
      <c r="AM133" s="659"/>
      <c r="AN133" s="659"/>
      <c r="AO133" s="659"/>
      <c r="AP133" s="659"/>
      <c r="AQ133" s="659"/>
      <c r="AR133" s="659"/>
      <c r="AS133" s="659"/>
    </row>
    <row r="134" spans="1:45" ht="33.75" customHeight="1">
      <c r="A134" s="652" t="s">
        <v>10</v>
      </c>
      <c r="B134" s="653" t="s">
        <v>99</v>
      </c>
      <c r="C134" s="653" t="s">
        <v>11</v>
      </c>
      <c r="D134" s="653" t="s">
        <v>12</v>
      </c>
      <c r="E134" s="671" t="s">
        <v>109</v>
      </c>
      <c r="F134" s="672"/>
      <c r="G134" s="672"/>
      <c r="H134" s="673"/>
      <c r="I134" s="667" t="s">
        <v>110</v>
      </c>
      <c r="J134" s="653" t="s">
        <v>13</v>
      </c>
      <c r="K134" s="653" t="s">
        <v>104</v>
      </c>
      <c r="L134" s="667" t="s">
        <v>14</v>
      </c>
      <c r="M134" s="281"/>
      <c r="N134" s="667" t="s">
        <v>149</v>
      </c>
      <c r="O134" s="667" t="s">
        <v>148</v>
      </c>
      <c r="P134" s="667" t="s">
        <v>150</v>
      </c>
      <c r="Q134" s="638" t="s">
        <v>132</v>
      </c>
      <c r="R134" s="639"/>
      <c r="S134" s="639"/>
      <c r="T134" s="639"/>
      <c r="U134" s="639"/>
      <c r="V134" s="639"/>
      <c r="W134" s="639"/>
      <c r="X134" s="639"/>
      <c r="Y134" s="639"/>
      <c r="Z134" s="639"/>
      <c r="AA134" s="639"/>
      <c r="AB134" s="638" t="s">
        <v>133</v>
      </c>
      <c r="AC134" s="639"/>
      <c r="AD134" s="639"/>
      <c r="AE134" s="639"/>
      <c r="AF134" s="639"/>
      <c r="AG134" s="639"/>
      <c r="AH134" s="639"/>
      <c r="AI134" s="657"/>
      <c r="AJ134" s="669" t="s">
        <v>134</v>
      </c>
      <c r="AK134" s="670"/>
      <c r="AL134" s="670"/>
      <c r="AM134" s="670"/>
      <c r="AN134" s="655" t="s">
        <v>138</v>
      </c>
      <c r="AO134" s="663" t="s">
        <v>139</v>
      </c>
      <c r="AP134" s="665" t="s">
        <v>141</v>
      </c>
      <c r="AQ134" s="666"/>
      <c r="AR134" s="666"/>
      <c r="AS134" s="666"/>
    </row>
    <row r="135" spans="1:45" ht="45" customHeight="1">
      <c r="A135" s="652"/>
      <c r="B135" s="653"/>
      <c r="C135" s="653"/>
      <c r="D135" s="653"/>
      <c r="E135" s="127" t="s">
        <v>100</v>
      </c>
      <c r="F135" s="127" t="s">
        <v>101</v>
      </c>
      <c r="G135" s="127" t="s">
        <v>102</v>
      </c>
      <c r="H135" s="127" t="s">
        <v>103</v>
      </c>
      <c r="I135" s="668"/>
      <c r="J135" s="653"/>
      <c r="K135" s="653"/>
      <c r="L135" s="668"/>
      <c r="M135" s="282"/>
      <c r="N135" s="668"/>
      <c r="O135" s="668"/>
      <c r="P135" s="668"/>
      <c r="Q135" s="89" t="s">
        <v>100</v>
      </c>
      <c r="R135" s="89" t="s">
        <v>135</v>
      </c>
      <c r="S135" s="89" t="s">
        <v>101</v>
      </c>
      <c r="T135" s="89" t="s">
        <v>135</v>
      </c>
      <c r="U135" s="89" t="s">
        <v>136</v>
      </c>
      <c r="V135" s="89" t="s">
        <v>102</v>
      </c>
      <c r="W135" s="89" t="s">
        <v>135</v>
      </c>
      <c r="X135" s="89" t="s">
        <v>137</v>
      </c>
      <c r="Y135" s="89" t="s">
        <v>103</v>
      </c>
      <c r="Z135" s="89" t="s">
        <v>135</v>
      </c>
      <c r="AA135" s="119" t="s">
        <v>157</v>
      </c>
      <c r="AB135" s="89" t="s">
        <v>100</v>
      </c>
      <c r="AC135" s="89" t="s">
        <v>135</v>
      </c>
      <c r="AD135" s="89" t="s">
        <v>101</v>
      </c>
      <c r="AE135" s="89" t="s">
        <v>135</v>
      </c>
      <c r="AF135" s="89" t="s">
        <v>102</v>
      </c>
      <c r="AG135" s="89" t="s">
        <v>135</v>
      </c>
      <c r="AH135" s="89" t="s">
        <v>103</v>
      </c>
      <c r="AI135" s="89" t="s">
        <v>135</v>
      </c>
      <c r="AJ135" s="89" t="s">
        <v>100</v>
      </c>
      <c r="AK135" s="89" t="s">
        <v>101</v>
      </c>
      <c r="AL135" s="89" t="s">
        <v>102</v>
      </c>
      <c r="AM135" s="89" t="s">
        <v>103</v>
      </c>
      <c r="AN135" s="656"/>
      <c r="AO135" s="664"/>
      <c r="AP135" s="128" t="s">
        <v>140</v>
      </c>
      <c r="AQ135" s="128" t="s">
        <v>142</v>
      </c>
      <c r="AR135" s="128" t="s">
        <v>143</v>
      </c>
      <c r="AS135" s="128" t="s">
        <v>144</v>
      </c>
    </row>
    <row r="136" spans="1:45" ht="115.5" customHeight="1">
      <c r="A136" s="629" t="s">
        <v>193</v>
      </c>
      <c r="B136" s="277" t="s">
        <v>194</v>
      </c>
      <c r="C136" s="645" t="s">
        <v>195</v>
      </c>
      <c r="D136" s="685">
        <v>350</v>
      </c>
      <c r="E136" s="660"/>
      <c r="F136" s="660">
        <v>88</v>
      </c>
      <c r="G136" s="660">
        <v>88</v>
      </c>
      <c r="H136" s="660">
        <v>174</v>
      </c>
      <c r="I136" s="660">
        <f>SUM(E136:H138)</f>
        <v>350</v>
      </c>
      <c r="J136" s="104" t="s">
        <v>196</v>
      </c>
      <c r="K136" s="93" t="s">
        <v>147</v>
      </c>
      <c r="L136" s="219"/>
      <c r="M136" s="220"/>
      <c r="N136" s="131"/>
      <c r="O136" s="131"/>
      <c r="P136" s="132"/>
      <c r="Q136" s="720"/>
      <c r="R136" s="623" t="str">
        <f aca="true" t="shared" si="21" ref="R136:R168">IF(Q136&lt;&gt;0,IF(Q136/E136&gt;100%,100%,Q136/E136)," ")</f>
        <v> </v>
      </c>
      <c r="S136" s="723">
        <v>25</v>
      </c>
      <c r="T136" s="623">
        <f aca="true" t="shared" si="22" ref="T136:T168">IF(S136&lt;&gt;0,IF(S136/F136&gt;100%,100%,S136/F136)," ")</f>
        <v>0.2840909090909091</v>
      </c>
      <c r="U136" s="627">
        <f>IF((IF(M136="promedio",AVERAGE(Q136,S136)/AVERAGE(E136,F136),SUM(Q136,S136)/SUM(E136,F136)))&gt;100%,100%,(IF(M136="promedio",AVERAGE(Q136,S136)/AVERAGE(E136,F136),SUM(Q136,S136)/SUM(E136,F136))))</f>
        <v>0.2840909090909091</v>
      </c>
      <c r="V136" s="723">
        <v>10</v>
      </c>
      <c r="W136" s="623">
        <f aca="true" t="shared" si="23" ref="W136:W168">IF(V136&lt;&gt;0,IF(V136/G136&gt;100%,100%,V136/G136)," ")</f>
        <v>0.11363636363636363</v>
      </c>
      <c r="X136" s="619">
        <f>IF((IF(M136="promedio",AVERAGE(Q136,S136,V136)/AVERAGE(E136,F136,G136),SUM(Q136,S136,V136)/SUM(E136,F136,G136)))&gt;100%,100%,(IF(M136="promedio",AVERAGE(Q136,S136,V136)/AVERAGE(E136,F136,G136),SUM(Q136,S136,V136)/SUM(E136,F136,G136))))</f>
        <v>0.19886363636363635</v>
      </c>
      <c r="Y136" s="660"/>
      <c r="Z136" s="623" t="str">
        <f aca="true" t="shared" si="24" ref="Z136:Z168">IF(Y136&lt;&gt;0,IF(Y136/H136&gt;100%,100%,Y136/H136)," ")</f>
        <v> </v>
      </c>
      <c r="AA136" s="619">
        <f aca="true" t="shared" si="25" ref="AA136:AA168">IF((IF(M136="promedio",AVERAGE(Q136,S136,V136,Y136)/I136,SUM(Q136,S136,V136,Y136)/I136))&gt;100%,100%,(IF(M136="promedio",AVERAGE(Q136,S136,V136,Y136)/I136,SUM(Q136,S136,V136,Y136)/I136)))</f>
        <v>0.1</v>
      </c>
      <c r="AB136" s="133"/>
      <c r="AC136" s="133"/>
      <c r="AD136" s="299"/>
      <c r="AE136" s="133"/>
      <c r="AF136" s="299"/>
      <c r="AG136" s="133"/>
      <c r="AH136" s="133"/>
      <c r="AI136" s="133"/>
      <c r="AJ136" s="133"/>
      <c r="AK136" s="514"/>
      <c r="AL136" s="514"/>
      <c r="AM136" s="514"/>
      <c r="AN136" s="514"/>
      <c r="AO136" s="514"/>
      <c r="AP136" s="158"/>
      <c r="AQ136" s="510" t="s">
        <v>321</v>
      </c>
      <c r="AR136" s="299"/>
      <c r="AS136" s="133"/>
    </row>
    <row r="137" spans="1:45" ht="109.5" customHeight="1">
      <c r="A137" s="630"/>
      <c r="B137" s="277" t="s">
        <v>197</v>
      </c>
      <c r="C137" s="683"/>
      <c r="D137" s="686"/>
      <c r="E137" s="661"/>
      <c r="F137" s="661"/>
      <c r="G137" s="661"/>
      <c r="H137" s="661"/>
      <c r="I137" s="661"/>
      <c r="J137" s="104" t="s">
        <v>198</v>
      </c>
      <c r="K137" s="93" t="s">
        <v>147</v>
      </c>
      <c r="L137" s="135"/>
      <c r="M137" s="136" t="s">
        <v>275</v>
      </c>
      <c r="N137" s="138"/>
      <c r="O137" s="138"/>
      <c r="P137" s="139"/>
      <c r="Q137" s="721"/>
      <c r="R137" s="677"/>
      <c r="S137" s="724"/>
      <c r="T137" s="677"/>
      <c r="U137" s="726"/>
      <c r="V137" s="724"/>
      <c r="W137" s="677"/>
      <c r="X137" s="716"/>
      <c r="Y137" s="661"/>
      <c r="Z137" s="677"/>
      <c r="AA137" s="716"/>
      <c r="AB137" s="133"/>
      <c r="AC137" s="193"/>
      <c r="AD137" s="312"/>
      <c r="AE137" s="193"/>
      <c r="AF137" s="312"/>
      <c r="AG137" s="193"/>
      <c r="AH137" s="193"/>
      <c r="AI137" s="193"/>
      <c r="AJ137" s="193"/>
      <c r="AK137" s="312"/>
      <c r="AL137" s="312"/>
      <c r="AM137" s="312"/>
      <c r="AN137" s="312"/>
      <c r="AO137" s="312"/>
      <c r="AP137" s="193"/>
      <c r="AQ137" s="312"/>
      <c r="AR137" s="312"/>
      <c r="AS137" s="193"/>
    </row>
    <row r="138" spans="1:45" ht="94.5" customHeight="1">
      <c r="A138" s="630"/>
      <c r="B138" s="277" t="s">
        <v>199</v>
      </c>
      <c r="C138" s="684"/>
      <c r="D138" s="687"/>
      <c r="E138" s="662"/>
      <c r="F138" s="662"/>
      <c r="G138" s="662"/>
      <c r="H138" s="662"/>
      <c r="I138" s="662"/>
      <c r="J138" s="104" t="s">
        <v>196</v>
      </c>
      <c r="K138" s="93" t="s">
        <v>147</v>
      </c>
      <c r="L138" s="135"/>
      <c r="M138" s="136"/>
      <c r="N138" s="138"/>
      <c r="O138" s="138"/>
      <c r="P138" s="139"/>
      <c r="Q138" s="722"/>
      <c r="R138" s="624"/>
      <c r="S138" s="725"/>
      <c r="T138" s="624"/>
      <c r="U138" s="628"/>
      <c r="V138" s="725"/>
      <c r="W138" s="624"/>
      <c r="X138" s="620"/>
      <c r="Y138" s="662"/>
      <c r="Z138" s="624"/>
      <c r="AA138" s="620"/>
      <c r="AB138" s="133"/>
      <c r="AC138" s="194"/>
      <c r="AD138" s="313"/>
      <c r="AE138" s="194"/>
      <c r="AF138" s="313"/>
      <c r="AG138" s="194"/>
      <c r="AH138" s="194"/>
      <c r="AI138" s="194"/>
      <c r="AJ138" s="194"/>
      <c r="AK138" s="313"/>
      <c r="AL138" s="313"/>
      <c r="AM138" s="313"/>
      <c r="AN138" s="313"/>
      <c r="AO138" s="313"/>
      <c r="AP138" s="194"/>
      <c r="AQ138" s="313"/>
      <c r="AR138" s="313"/>
      <c r="AS138" s="194"/>
    </row>
    <row r="139" spans="1:45" ht="87.75" customHeight="1" hidden="1">
      <c r="A139" s="630"/>
      <c r="B139" s="221"/>
      <c r="C139" s="222"/>
      <c r="D139" s="223"/>
      <c r="E139" s="223"/>
      <c r="F139" s="223"/>
      <c r="G139" s="223"/>
      <c r="H139" s="223"/>
      <c r="I139" s="223"/>
      <c r="J139" s="223"/>
      <c r="K139" s="223"/>
      <c r="L139" s="135"/>
      <c r="M139" s="224"/>
      <c r="N139" s="138"/>
      <c r="O139" s="138"/>
      <c r="P139" s="139"/>
      <c r="Q139" s="116"/>
      <c r="R139" s="120" t="str">
        <f t="shared" si="21"/>
        <v> </v>
      </c>
      <c r="S139" s="301"/>
      <c r="T139" s="275" t="str">
        <f t="shared" si="22"/>
        <v> </v>
      </c>
      <c r="U139" s="117"/>
      <c r="V139" s="116"/>
      <c r="W139" s="275" t="str">
        <f t="shared" si="23"/>
        <v> </v>
      </c>
      <c r="X139" s="121"/>
      <c r="Y139" s="116"/>
      <c r="Z139" s="120" t="str">
        <f t="shared" si="24"/>
        <v> </v>
      </c>
      <c r="AA139" s="121" t="e">
        <f t="shared" si="25"/>
        <v>#DIV/0!</v>
      </c>
      <c r="AB139" s="151"/>
      <c r="AC139" s="151"/>
      <c r="AD139" s="303"/>
      <c r="AE139" s="153"/>
      <c r="AF139" s="305"/>
      <c r="AG139" s="151"/>
      <c r="AH139" s="151"/>
      <c r="AI139" s="294"/>
      <c r="AJ139" s="153"/>
      <c r="AK139" s="305"/>
      <c r="AL139" s="302"/>
      <c r="AM139" s="302"/>
      <c r="AN139" s="303"/>
      <c r="AO139" s="304"/>
      <c r="AP139" s="294"/>
      <c r="AQ139" s="302"/>
      <c r="AR139" s="302"/>
      <c r="AS139" s="151"/>
    </row>
    <row r="140" spans="1:45" ht="87.75" customHeight="1" hidden="1">
      <c r="A140" s="630"/>
      <c r="B140" s="221"/>
      <c r="C140" s="222"/>
      <c r="D140" s="223"/>
      <c r="E140" s="223"/>
      <c r="F140" s="223"/>
      <c r="G140" s="223"/>
      <c r="H140" s="223"/>
      <c r="I140" s="223"/>
      <c r="J140" s="223"/>
      <c r="K140" s="223"/>
      <c r="L140" s="135"/>
      <c r="M140" s="224"/>
      <c r="N140" s="138"/>
      <c r="O140" s="138"/>
      <c r="P140" s="139"/>
      <c r="Q140" s="116"/>
      <c r="R140" s="120" t="str">
        <f t="shared" si="21"/>
        <v> </v>
      </c>
      <c r="S140" s="301"/>
      <c r="T140" s="275" t="str">
        <f t="shared" si="22"/>
        <v> </v>
      </c>
      <c r="U140" s="117"/>
      <c r="V140" s="116"/>
      <c r="W140" s="275" t="str">
        <f t="shared" si="23"/>
        <v> </v>
      </c>
      <c r="X140" s="121"/>
      <c r="Y140" s="116"/>
      <c r="Z140" s="120" t="str">
        <f t="shared" si="24"/>
        <v> </v>
      </c>
      <c r="AA140" s="121" t="e">
        <f t="shared" si="25"/>
        <v>#DIV/0!</v>
      </c>
      <c r="AB140" s="151"/>
      <c r="AC140" s="151"/>
      <c r="AD140" s="303"/>
      <c r="AE140" s="153"/>
      <c r="AF140" s="305"/>
      <c r="AG140" s="151"/>
      <c r="AH140" s="151"/>
      <c r="AI140" s="294"/>
      <c r="AJ140" s="153"/>
      <c r="AK140" s="305"/>
      <c r="AL140" s="302"/>
      <c r="AM140" s="302"/>
      <c r="AN140" s="303"/>
      <c r="AO140" s="304"/>
      <c r="AP140" s="294"/>
      <c r="AQ140" s="302"/>
      <c r="AR140" s="302"/>
      <c r="AS140" s="151"/>
    </row>
    <row r="141" spans="1:45" ht="87.75" customHeight="1" hidden="1">
      <c r="A141" s="630"/>
      <c r="B141" s="115"/>
      <c r="C141" s="225"/>
      <c r="D141" s="225"/>
      <c r="E141" s="225"/>
      <c r="F141" s="225"/>
      <c r="G141" s="226"/>
      <c r="H141" s="226"/>
      <c r="I141" s="226"/>
      <c r="J141" s="225"/>
      <c r="K141" s="227"/>
      <c r="L141" s="135"/>
      <c r="M141" s="224"/>
      <c r="N141" s="138"/>
      <c r="O141" s="138"/>
      <c r="P141" s="139"/>
      <c r="Q141" s="116"/>
      <c r="R141" s="120" t="str">
        <f t="shared" si="21"/>
        <v> </v>
      </c>
      <c r="S141" s="301"/>
      <c r="T141" s="275" t="str">
        <f t="shared" si="22"/>
        <v> </v>
      </c>
      <c r="U141" s="117"/>
      <c r="V141" s="116"/>
      <c r="W141" s="275" t="str">
        <f t="shared" si="23"/>
        <v> </v>
      </c>
      <c r="X141" s="121"/>
      <c r="Y141" s="116"/>
      <c r="Z141" s="120" t="str">
        <f t="shared" si="24"/>
        <v> </v>
      </c>
      <c r="AA141" s="121" t="e">
        <f t="shared" si="25"/>
        <v>#DIV/0!</v>
      </c>
      <c r="AB141" s="151"/>
      <c r="AC141" s="151"/>
      <c r="AD141" s="303"/>
      <c r="AE141" s="153"/>
      <c r="AF141" s="305"/>
      <c r="AG141" s="151"/>
      <c r="AH141" s="151"/>
      <c r="AI141" s="294"/>
      <c r="AJ141" s="153"/>
      <c r="AK141" s="305"/>
      <c r="AL141" s="302"/>
      <c r="AM141" s="302"/>
      <c r="AN141" s="303"/>
      <c r="AO141" s="304"/>
      <c r="AP141" s="294"/>
      <c r="AQ141" s="302"/>
      <c r="AR141" s="302"/>
      <c r="AS141" s="151"/>
    </row>
    <row r="142" spans="1:45" ht="87.75" customHeight="1" hidden="1">
      <c r="A142" s="630"/>
      <c r="B142" s="99"/>
      <c r="C142" s="228"/>
      <c r="D142" s="228"/>
      <c r="E142" s="228"/>
      <c r="F142" s="228"/>
      <c r="G142" s="229"/>
      <c r="H142" s="229"/>
      <c r="I142" s="229"/>
      <c r="J142" s="228"/>
      <c r="K142" s="230"/>
      <c r="L142" s="155"/>
      <c r="M142" s="224"/>
      <c r="N142" s="138"/>
      <c r="O142" s="138"/>
      <c r="P142" s="139"/>
      <c r="Q142" s="116"/>
      <c r="R142" s="120" t="str">
        <f t="shared" si="21"/>
        <v> </v>
      </c>
      <c r="S142" s="301"/>
      <c r="T142" s="275" t="str">
        <f t="shared" si="22"/>
        <v> </v>
      </c>
      <c r="U142" s="117"/>
      <c r="V142" s="116"/>
      <c r="W142" s="275" t="str">
        <f t="shared" si="23"/>
        <v> </v>
      </c>
      <c r="X142" s="121"/>
      <c r="Y142" s="116"/>
      <c r="Z142" s="120" t="str">
        <f t="shared" si="24"/>
        <v> </v>
      </c>
      <c r="AA142" s="121" t="e">
        <f t="shared" si="25"/>
        <v>#DIV/0!</v>
      </c>
      <c r="AB142" s="151"/>
      <c r="AC142" s="151"/>
      <c r="AD142" s="303"/>
      <c r="AE142" s="153"/>
      <c r="AF142" s="305"/>
      <c r="AG142" s="151"/>
      <c r="AH142" s="151"/>
      <c r="AI142" s="294"/>
      <c r="AJ142" s="153"/>
      <c r="AK142" s="305"/>
      <c r="AL142" s="302"/>
      <c r="AM142" s="302"/>
      <c r="AN142" s="303"/>
      <c r="AO142" s="304"/>
      <c r="AP142" s="294"/>
      <c r="AQ142" s="302"/>
      <c r="AR142" s="302"/>
      <c r="AS142" s="151"/>
    </row>
    <row r="143" spans="1:45" ht="74.25" customHeight="1" hidden="1">
      <c r="A143" s="630"/>
      <c r="B143" s="231"/>
      <c r="C143" s="232"/>
      <c r="D143" s="233"/>
      <c r="E143" s="232"/>
      <c r="F143" s="232"/>
      <c r="G143" s="232"/>
      <c r="H143" s="233"/>
      <c r="I143" s="233"/>
      <c r="J143" s="234"/>
      <c r="K143" s="232"/>
      <c r="L143" s="135"/>
      <c r="M143" s="224"/>
      <c r="N143" s="138"/>
      <c r="O143" s="138"/>
      <c r="P143" s="139"/>
      <c r="Q143" s="116"/>
      <c r="R143" s="120" t="str">
        <f t="shared" si="21"/>
        <v> </v>
      </c>
      <c r="S143" s="301"/>
      <c r="T143" s="275" t="str">
        <f t="shared" si="22"/>
        <v> </v>
      </c>
      <c r="U143" s="117"/>
      <c r="V143" s="116"/>
      <c r="W143" s="275" t="str">
        <f t="shared" si="23"/>
        <v> </v>
      </c>
      <c r="X143" s="121"/>
      <c r="Y143" s="116"/>
      <c r="Z143" s="120" t="str">
        <f t="shared" si="24"/>
        <v> </v>
      </c>
      <c r="AA143" s="121" t="e">
        <f t="shared" si="25"/>
        <v>#DIV/0!</v>
      </c>
      <c r="AB143" s="151"/>
      <c r="AC143" s="151"/>
      <c r="AD143" s="303"/>
      <c r="AE143" s="153"/>
      <c r="AF143" s="305"/>
      <c r="AG143" s="151"/>
      <c r="AH143" s="151"/>
      <c r="AI143" s="294"/>
      <c r="AJ143" s="153"/>
      <c r="AK143" s="305"/>
      <c r="AL143" s="302"/>
      <c r="AM143" s="302"/>
      <c r="AN143" s="303"/>
      <c r="AO143" s="304"/>
      <c r="AP143" s="294"/>
      <c r="AQ143" s="302"/>
      <c r="AR143" s="302"/>
      <c r="AS143" s="151"/>
    </row>
    <row r="144" spans="1:45" ht="74.25" customHeight="1" hidden="1">
      <c r="A144" s="631"/>
      <c r="B144" s="231"/>
      <c r="C144" s="235"/>
      <c r="D144" s="236"/>
      <c r="E144" s="235"/>
      <c r="F144" s="235"/>
      <c r="G144" s="235"/>
      <c r="H144" s="236"/>
      <c r="I144" s="236"/>
      <c r="J144" s="237"/>
      <c r="K144" s="235"/>
      <c r="L144" s="155"/>
      <c r="M144" s="224"/>
      <c r="N144" s="138"/>
      <c r="O144" s="138"/>
      <c r="P144" s="139"/>
      <c r="Q144" s="116"/>
      <c r="R144" s="120" t="str">
        <f t="shared" si="21"/>
        <v> </v>
      </c>
      <c r="S144" s="301"/>
      <c r="T144" s="275" t="str">
        <f t="shared" si="22"/>
        <v> </v>
      </c>
      <c r="U144" s="117"/>
      <c r="V144" s="116"/>
      <c r="W144" s="275" t="str">
        <f t="shared" si="23"/>
        <v> </v>
      </c>
      <c r="X144" s="121"/>
      <c r="Y144" s="116"/>
      <c r="Z144" s="120" t="str">
        <f t="shared" si="24"/>
        <v> </v>
      </c>
      <c r="AA144" s="121" t="e">
        <f t="shared" si="25"/>
        <v>#DIV/0!</v>
      </c>
      <c r="AB144" s="151"/>
      <c r="AC144" s="151"/>
      <c r="AD144" s="303"/>
      <c r="AE144" s="153"/>
      <c r="AF144" s="305"/>
      <c r="AG144" s="151"/>
      <c r="AH144" s="151"/>
      <c r="AI144" s="294"/>
      <c r="AJ144" s="153"/>
      <c r="AK144" s="305"/>
      <c r="AL144" s="302"/>
      <c r="AM144" s="302"/>
      <c r="AN144" s="303"/>
      <c r="AO144" s="304"/>
      <c r="AP144" s="294"/>
      <c r="AQ144" s="302"/>
      <c r="AR144" s="302"/>
      <c r="AS144" s="151"/>
    </row>
    <row r="145" spans="1:45" ht="87.75" customHeight="1">
      <c r="A145" s="629" t="s">
        <v>200</v>
      </c>
      <c r="B145" s="105" t="s">
        <v>201</v>
      </c>
      <c r="C145" s="292" t="s">
        <v>202</v>
      </c>
      <c r="D145" s="292" t="s">
        <v>111</v>
      </c>
      <c r="E145" s="106"/>
      <c r="F145" s="294">
        <v>1</v>
      </c>
      <c r="G145" s="293"/>
      <c r="H145" s="293"/>
      <c r="I145" s="294">
        <v>1</v>
      </c>
      <c r="J145" s="105" t="s">
        <v>203</v>
      </c>
      <c r="K145" s="93" t="s">
        <v>147</v>
      </c>
      <c r="L145" s="135"/>
      <c r="M145" s="224" t="s">
        <v>275</v>
      </c>
      <c r="N145" s="138"/>
      <c r="O145" s="138"/>
      <c r="P145" s="139"/>
      <c r="Q145" s="116"/>
      <c r="R145" s="120" t="str">
        <f t="shared" si="21"/>
        <v> </v>
      </c>
      <c r="S145" s="301">
        <v>1</v>
      </c>
      <c r="T145" s="275">
        <f t="shared" si="22"/>
        <v>1</v>
      </c>
      <c r="U145" s="117">
        <f>IF((IF(M145="promedio",AVERAGE(Q145,S145)/AVERAGE(E145,F145),SUM(Q145,S145)/SUM(E145,F145)))&gt;100%,100%,(IF(M145="promedio",AVERAGE(Q145,S145)/AVERAGE(E145,F145),SUM(Q145,S145)/SUM(E145,F145))))</f>
        <v>1</v>
      </c>
      <c r="V145" s="116"/>
      <c r="W145" s="275" t="str">
        <f t="shared" si="23"/>
        <v> </v>
      </c>
      <c r="X145" s="121">
        <f>IF((IF(M145="promedio",AVERAGE(Q145,S145,V145)/AVERAGE(E145,F145,G145),SUM(Q145,S145,V145)/SUM(E145,F145,G145)))&gt;100%,100%,(IF(M145="promedio",AVERAGE(Q145,S145,V145)/AVERAGE(E145,F145,G145),SUM(Q145,S145,V145)/SUM(E145,F145,G145))))</f>
        <v>1</v>
      </c>
      <c r="Y145" s="116"/>
      <c r="Z145" s="120" t="str">
        <f t="shared" si="24"/>
        <v> </v>
      </c>
      <c r="AA145" s="121">
        <f t="shared" si="25"/>
        <v>1</v>
      </c>
      <c r="AB145" s="133"/>
      <c r="AC145" s="163"/>
      <c r="AD145" s="306"/>
      <c r="AE145" s="163"/>
      <c r="AF145" s="306"/>
      <c r="AG145" s="163"/>
      <c r="AH145" s="163"/>
      <c r="AI145" s="163"/>
      <c r="AJ145" s="163"/>
      <c r="AK145" s="515"/>
      <c r="AL145" s="515"/>
      <c r="AM145" s="515"/>
      <c r="AN145" s="515"/>
      <c r="AO145" s="307"/>
      <c r="AP145" s="134"/>
      <c r="AQ145" s="516" t="s">
        <v>326</v>
      </c>
      <c r="AR145" s="309"/>
      <c r="AS145" s="165"/>
    </row>
    <row r="146" spans="1:45" ht="71.25" customHeight="1">
      <c r="A146" s="630"/>
      <c r="B146" s="105" t="s">
        <v>204</v>
      </c>
      <c r="C146" s="692" t="s">
        <v>205</v>
      </c>
      <c r="D146" s="692" t="s">
        <v>111</v>
      </c>
      <c r="E146" s="660"/>
      <c r="F146" s="696"/>
      <c r="G146" s="688"/>
      <c r="H146" s="688">
        <v>1</v>
      </c>
      <c r="I146" s="690">
        <v>1</v>
      </c>
      <c r="J146" s="698" t="s">
        <v>206</v>
      </c>
      <c r="K146" s="93" t="s">
        <v>147</v>
      </c>
      <c r="L146" s="707">
        <f>50000000/1000000-19280000/1000000</f>
        <v>30.72</v>
      </c>
      <c r="M146" s="289" t="s">
        <v>275</v>
      </c>
      <c r="N146" s="138"/>
      <c r="O146" s="138"/>
      <c r="P146" s="139"/>
      <c r="Q146" s="640"/>
      <c r="R146" s="623" t="str">
        <f t="shared" si="21"/>
        <v> </v>
      </c>
      <c r="S146" s="640"/>
      <c r="T146" s="623" t="str">
        <f t="shared" si="22"/>
        <v> </v>
      </c>
      <c r="U146" s="627"/>
      <c r="V146" s="640"/>
      <c r="W146" s="623" t="str">
        <f t="shared" si="23"/>
        <v> </v>
      </c>
      <c r="X146" s="619"/>
      <c r="Y146" s="640"/>
      <c r="Z146" s="623" t="str">
        <f t="shared" si="24"/>
        <v> </v>
      </c>
      <c r="AA146" s="619">
        <f t="shared" si="25"/>
        <v>0</v>
      </c>
      <c r="AB146" s="133"/>
      <c r="AC146" s="163"/>
      <c r="AD146" s="306"/>
      <c r="AE146" s="163"/>
      <c r="AF146" s="306"/>
      <c r="AG146" s="163"/>
      <c r="AH146" s="163"/>
      <c r="AI146" s="163"/>
      <c r="AJ146" s="163"/>
      <c r="AK146" s="515"/>
      <c r="AL146" s="515"/>
      <c r="AM146" s="515"/>
      <c r="AN146" s="515"/>
      <c r="AO146" s="307"/>
      <c r="AP146" s="517"/>
      <c r="AQ146" s="308"/>
      <c r="AR146" s="307"/>
      <c r="AS146" s="165"/>
    </row>
    <row r="147" spans="1:45" ht="75" customHeight="1">
      <c r="A147" s="630"/>
      <c r="B147" s="105" t="s">
        <v>207</v>
      </c>
      <c r="C147" s="693"/>
      <c r="D147" s="693"/>
      <c r="E147" s="662"/>
      <c r="F147" s="697"/>
      <c r="G147" s="689"/>
      <c r="H147" s="689"/>
      <c r="I147" s="691"/>
      <c r="J147" s="699"/>
      <c r="K147" s="93" t="s">
        <v>147</v>
      </c>
      <c r="L147" s="707"/>
      <c r="M147" s="289"/>
      <c r="N147" s="138"/>
      <c r="O147" s="138"/>
      <c r="P147" s="139"/>
      <c r="Q147" s="641"/>
      <c r="R147" s="624"/>
      <c r="S147" s="641"/>
      <c r="T147" s="624"/>
      <c r="U147" s="628"/>
      <c r="V147" s="641"/>
      <c r="W147" s="624"/>
      <c r="X147" s="620"/>
      <c r="Y147" s="641"/>
      <c r="Z147" s="624"/>
      <c r="AA147" s="620"/>
      <c r="AB147" s="133"/>
      <c r="AC147" s="167"/>
      <c r="AD147" s="310"/>
      <c r="AE147" s="167"/>
      <c r="AF147" s="310"/>
      <c r="AG147" s="167"/>
      <c r="AH147" s="167"/>
      <c r="AI147" s="167"/>
      <c r="AJ147" s="168"/>
      <c r="AK147" s="311"/>
      <c r="AL147" s="518"/>
      <c r="AM147" s="518"/>
      <c r="AN147" s="515"/>
      <c r="AO147" s="307"/>
      <c r="AP147" s="134"/>
      <c r="AQ147" s="309"/>
      <c r="AR147" s="309"/>
      <c r="AS147" s="165"/>
    </row>
    <row r="148" spans="1:45" ht="74.25" customHeight="1" hidden="1">
      <c r="A148" s="630"/>
      <c r="B148" s="70"/>
      <c r="C148" s="70"/>
      <c r="D148" s="200"/>
      <c r="E148" s="70"/>
      <c r="F148" s="200"/>
      <c r="G148" s="70"/>
      <c r="H148" s="200"/>
      <c r="I148" s="200"/>
      <c r="J148" s="144"/>
      <c r="K148" s="70"/>
      <c r="L148" s="155"/>
      <c r="M148" s="238"/>
      <c r="N148" s="138"/>
      <c r="O148" s="138"/>
      <c r="P148" s="139"/>
      <c r="Q148" s="116"/>
      <c r="R148" s="120" t="str">
        <f t="shared" si="21"/>
        <v> </v>
      </c>
      <c r="S148" s="116"/>
      <c r="T148" s="275" t="str">
        <f t="shared" si="22"/>
        <v> </v>
      </c>
      <c r="U148" s="117"/>
      <c r="V148" s="116"/>
      <c r="W148" s="275" t="str">
        <f t="shared" si="23"/>
        <v> </v>
      </c>
      <c r="X148" s="121"/>
      <c r="Y148" s="116"/>
      <c r="Z148" s="120" t="str">
        <f t="shared" si="24"/>
        <v> </v>
      </c>
      <c r="AA148" s="121" t="e">
        <f t="shared" si="25"/>
        <v>#DIV/0!</v>
      </c>
      <c r="AB148" s="133"/>
      <c r="AC148" s="167"/>
      <c r="AD148" s="310"/>
      <c r="AE148" s="167"/>
      <c r="AF148" s="310"/>
      <c r="AG148" s="167"/>
      <c r="AH148" s="167"/>
      <c r="AI148" s="167"/>
      <c r="AJ148" s="168"/>
      <c r="AK148" s="311"/>
      <c r="AL148" s="518"/>
      <c r="AM148" s="518"/>
      <c r="AN148" s="515"/>
      <c r="AO148" s="515"/>
      <c r="AP148" s="517"/>
      <c r="AQ148" s="515"/>
      <c r="AR148" s="306"/>
      <c r="AS148" s="163"/>
    </row>
    <row r="149" spans="1:45" ht="74.25" customHeight="1" hidden="1">
      <c r="A149" s="630"/>
      <c r="B149" s="70"/>
      <c r="C149" s="70"/>
      <c r="D149" s="70"/>
      <c r="E149" s="70"/>
      <c r="F149" s="70"/>
      <c r="G149" s="70"/>
      <c r="H149" s="200"/>
      <c r="I149" s="200"/>
      <c r="J149" s="70"/>
      <c r="K149" s="70"/>
      <c r="L149" s="170"/>
      <c r="M149" s="170"/>
      <c r="N149" s="138"/>
      <c r="O149" s="138"/>
      <c r="P149" s="139"/>
      <c r="Q149" s="116"/>
      <c r="R149" s="120" t="str">
        <f t="shared" si="21"/>
        <v> </v>
      </c>
      <c r="S149" s="116"/>
      <c r="T149" s="275" t="str">
        <f t="shared" si="22"/>
        <v> </v>
      </c>
      <c r="U149" s="117"/>
      <c r="V149" s="116"/>
      <c r="W149" s="275" t="str">
        <f t="shared" si="23"/>
        <v> </v>
      </c>
      <c r="X149" s="121"/>
      <c r="Y149" s="116"/>
      <c r="Z149" s="120" t="str">
        <f t="shared" si="24"/>
        <v> </v>
      </c>
      <c r="AA149" s="121" t="e">
        <f t="shared" si="25"/>
        <v>#DIV/0!</v>
      </c>
      <c r="AB149" s="133"/>
      <c r="AC149" s="167"/>
      <c r="AD149" s="310"/>
      <c r="AE149" s="167"/>
      <c r="AF149" s="310"/>
      <c r="AG149" s="167"/>
      <c r="AH149" s="167"/>
      <c r="AI149" s="167"/>
      <c r="AJ149" s="168"/>
      <c r="AK149" s="311"/>
      <c r="AL149" s="518"/>
      <c r="AM149" s="518"/>
      <c r="AN149" s="515"/>
      <c r="AO149" s="515"/>
      <c r="AP149" s="517"/>
      <c r="AQ149" s="515"/>
      <c r="AR149" s="306"/>
      <c r="AS149" s="163"/>
    </row>
    <row r="150" spans="1:45" ht="74.25" customHeight="1" hidden="1">
      <c r="A150" s="630"/>
      <c r="B150" s="70"/>
      <c r="C150" s="70"/>
      <c r="D150" s="200"/>
      <c r="E150" s="70"/>
      <c r="F150" s="200"/>
      <c r="G150" s="70"/>
      <c r="H150" s="200"/>
      <c r="I150" s="200"/>
      <c r="J150" s="144"/>
      <c r="K150" s="70"/>
      <c r="L150" s="155"/>
      <c r="M150" s="238"/>
      <c r="N150" s="138"/>
      <c r="O150" s="138"/>
      <c r="P150" s="139"/>
      <c r="Q150" s="116"/>
      <c r="R150" s="120" t="str">
        <f t="shared" si="21"/>
        <v> </v>
      </c>
      <c r="S150" s="116"/>
      <c r="T150" s="275" t="str">
        <f t="shared" si="22"/>
        <v> </v>
      </c>
      <c r="U150" s="117"/>
      <c r="V150" s="116"/>
      <c r="W150" s="275" t="str">
        <f t="shared" si="23"/>
        <v> </v>
      </c>
      <c r="X150" s="121"/>
      <c r="Y150" s="116"/>
      <c r="Z150" s="120" t="str">
        <f t="shared" si="24"/>
        <v> </v>
      </c>
      <c r="AA150" s="121" t="e">
        <f t="shared" si="25"/>
        <v>#DIV/0!</v>
      </c>
      <c r="AB150" s="133"/>
      <c r="AC150" s="167"/>
      <c r="AD150" s="310"/>
      <c r="AE150" s="167"/>
      <c r="AF150" s="310"/>
      <c r="AG150" s="167"/>
      <c r="AH150" s="167"/>
      <c r="AI150" s="167"/>
      <c r="AJ150" s="168"/>
      <c r="AK150" s="311"/>
      <c r="AL150" s="518"/>
      <c r="AM150" s="518"/>
      <c r="AN150" s="515"/>
      <c r="AO150" s="515"/>
      <c r="AP150" s="517"/>
      <c r="AQ150" s="515"/>
      <c r="AR150" s="306"/>
      <c r="AS150" s="163"/>
    </row>
    <row r="151" spans="1:45" ht="74.25" customHeight="1" hidden="1">
      <c r="A151" s="630"/>
      <c r="B151" s="70"/>
      <c r="C151" s="70"/>
      <c r="D151" s="200"/>
      <c r="E151" s="70"/>
      <c r="F151" s="200"/>
      <c r="G151" s="70"/>
      <c r="H151" s="200"/>
      <c r="I151" s="200"/>
      <c r="J151" s="144"/>
      <c r="K151" s="70"/>
      <c r="L151" s="155"/>
      <c r="M151" s="238"/>
      <c r="N151" s="138"/>
      <c r="O151" s="138"/>
      <c r="P151" s="139"/>
      <c r="Q151" s="116"/>
      <c r="R151" s="120" t="str">
        <f t="shared" si="21"/>
        <v> </v>
      </c>
      <c r="S151" s="116"/>
      <c r="T151" s="275" t="str">
        <f t="shared" si="22"/>
        <v> </v>
      </c>
      <c r="U151" s="117"/>
      <c r="V151" s="116"/>
      <c r="W151" s="275" t="str">
        <f t="shared" si="23"/>
        <v> </v>
      </c>
      <c r="X151" s="121"/>
      <c r="Y151" s="116"/>
      <c r="Z151" s="120" t="str">
        <f t="shared" si="24"/>
        <v> </v>
      </c>
      <c r="AA151" s="121" t="e">
        <f t="shared" si="25"/>
        <v>#DIV/0!</v>
      </c>
      <c r="AB151" s="133"/>
      <c r="AC151" s="167"/>
      <c r="AD151" s="310"/>
      <c r="AE151" s="167"/>
      <c r="AF151" s="310"/>
      <c r="AG151" s="167"/>
      <c r="AH151" s="167"/>
      <c r="AI151" s="167"/>
      <c r="AJ151" s="168"/>
      <c r="AK151" s="311"/>
      <c r="AL151" s="518"/>
      <c r="AM151" s="518"/>
      <c r="AN151" s="515"/>
      <c r="AO151" s="515"/>
      <c r="AP151" s="517"/>
      <c r="AQ151" s="515"/>
      <c r="AR151" s="306"/>
      <c r="AS151" s="163"/>
    </row>
    <row r="152" spans="1:45" ht="63.75" customHeight="1" hidden="1">
      <c r="A152" s="631"/>
      <c r="B152" s="70"/>
      <c r="C152" s="70"/>
      <c r="D152" s="70"/>
      <c r="E152" s="70"/>
      <c r="F152" s="70"/>
      <c r="G152" s="70"/>
      <c r="H152" s="200"/>
      <c r="I152" s="200"/>
      <c r="J152" s="70"/>
      <c r="K152" s="70"/>
      <c r="L152" s="170"/>
      <c r="M152" s="170"/>
      <c r="N152" s="138"/>
      <c r="O152" s="138"/>
      <c r="P152" s="139"/>
      <c r="Q152" s="116"/>
      <c r="R152" s="120" t="str">
        <f t="shared" si="21"/>
        <v> </v>
      </c>
      <c r="S152" s="116"/>
      <c r="T152" s="275" t="str">
        <f t="shared" si="22"/>
        <v> </v>
      </c>
      <c r="U152" s="117"/>
      <c r="V152" s="116"/>
      <c r="W152" s="275" t="str">
        <f t="shared" si="23"/>
        <v> </v>
      </c>
      <c r="X152" s="121"/>
      <c r="Y152" s="116"/>
      <c r="Z152" s="120" t="str">
        <f t="shared" si="24"/>
        <v> </v>
      </c>
      <c r="AA152" s="121" t="e">
        <f t="shared" si="25"/>
        <v>#DIV/0!</v>
      </c>
      <c r="AB152" s="133"/>
      <c r="AC152" s="163"/>
      <c r="AD152" s="306"/>
      <c r="AE152" s="163"/>
      <c r="AF152" s="306"/>
      <c r="AG152" s="163"/>
      <c r="AH152" s="163"/>
      <c r="AI152" s="163"/>
      <c r="AJ152" s="163"/>
      <c r="AK152" s="515"/>
      <c r="AL152" s="515"/>
      <c r="AM152" s="515"/>
      <c r="AN152" s="515"/>
      <c r="AO152" s="515"/>
      <c r="AP152" s="517"/>
      <c r="AQ152" s="515"/>
      <c r="AR152" s="306"/>
      <c r="AS152" s="163"/>
    </row>
    <row r="153" spans="1:45" ht="99.75" customHeight="1">
      <c r="A153" s="107" t="s">
        <v>208</v>
      </c>
      <c r="B153" s="280" t="s">
        <v>209</v>
      </c>
      <c r="C153" s="280" t="s">
        <v>210</v>
      </c>
      <c r="D153" s="280" t="s">
        <v>111</v>
      </c>
      <c r="E153" s="280"/>
      <c r="F153" s="280"/>
      <c r="G153" s="280"/>
      <c r="H153" s="280">
        <v>1</v>
      </c>
      <c r="I153" s="280">
        <v>1</v>
      </c>
      <c r="J153" s="280" t="s">
        <v>211</v>
      </c>
      <c r="K153" s="93" t="s">
        <v>147</v>
      </c>
      <c r="L153" s="171"/>
      <c r="M153" s="172" t="s">
        <v>275</v>
      </c>
      <c r="N153" s="118" t="s">
        <v>278</v>
      </c>
      <c r="O153" s="118" t="s">
        <v>279</v>
      </c>
      <c r="P153" s="118">
        <v>3</v>
      </c>
      <c r="Q153" s="239"/>
      <c r="R153" s="120" t="str">
        <f t="shared" si="21"/>
        <v> </v>
      </c>
      <c r="S153" s="239"/>
      <c r="T153" s="275" t="str">
        <f t="shared" si="22"/>
        <v> </v>
      </c>
      <c r="U153" s="117"/>
      <c r="V153" s="239"/>
      <c r="W153" s="275" t="str">
        <f t="shared" si="23"/>
        <v> </v>
      </c>
      <c r="X153" s="121"/>
      <c r="Y153" s="280"/>
      <c r="Z153" s="120" t="str">
        <f t="shared" si="24"/>
        <v> </v>
      </c>
      <c r="AA153" s="121">
        <f t="shared" si="25"/>
        <v>0</v>
      </c>
      <c r="AB153" s="133"/>
      <c r="AC153" s="167"/>
      <c r="AD153" s="310"/>
      <c r="AE153" s="167"/>
      <c r="AF153" s="310"/>
      <c r="AG153" s="167"/>
      <c r="AH153" s="167"/>
      <c r="AI153" s="167"/>
      <c r="AJ153" s="168"/>
      <c r="AK153" s="311"/>
      <c r="AL153" s="518"/>
      <c r="AM153" s="518"/>
      <c r="AN153" s="515"/>
      <c r="AO153" s="307"/>
      <c r="AP153" s="134"/>
      <c r="AQ153" s="309"/>
      <c r="AR153" s="528"/>
      <c r="AS153" s="174"/>
    </row>
    <row r="154" spans="1:45" ht="63.75" customHeight="1" hidden="1">
      <c r="A154" s="107"/>
      <c r="B154" s="280"/>
      <c r="C154" s="280"/>
      <c r="D154" s="280"/>
      <c r="E154" s="280"/>
      <c r="F154" s="280"/>
      <c r="G154" s="280"/>
      <c r="H154" s="280"/>
      <c r="I154" s="280"/>
      <c r="J154" s="280"/>
      <c r="K154" s="93"/>
      <c r="L154" s="171"/>
      <c r="M154" s="172"/>
      <c r="N154" s="173"/>
      <c r="O154" s="173"/>
      <c r="P154" s="173"/>
      <c r="Q154" s="116"/>
      <c r="R154" s="120" t="str">
        <f t="shared" si="21"/>
        <v> </v>
      </c>
      <c r="S154" s="116"/>
      <c r="T154" s="275" t="str">
        <f t="shared" si="22"/>
        <v> </v>
      </c>
      <c r="U154" s="117"/>
      <c r="V154" s="116"/>
      <c r="W154" s="275" t="str">
        <f t="shared" si="23"/>
        <v> </v>
      </c>
      <c r="X154" s="121"/>
      <c r="Y154" s="116"/>
      <c r="Z154" s="120" t="str">
        <f t="shared" si="24"/>
        <v> </v>
      </c>
      <c r="AA154" s="121" t="e">
        <f t="shared" si="25"/>
        <v>#DIV/0!</v>
      </c>
      <c r="AB154" s="173"/>
      <c r="AC154" s="174"/>
      <c r="AD154" s="174"/>
      <c r="AE154" s="174"/>
      <c r="AF154" s="174"/>
      <c r="AG154" s="174"/>
      <c r="AH154" s="174"/>
      <c r="AI154" s="174"/>
      <c r="AJ154" s="174"/>
      <c r="AK154" s="174"/>
      <c r="AL154" s="174"/>
      <c r="AM154" s="174"/>
      <c r="AN154" s="174"/>
      <c r="AO154" s="174"/>
      <c r="AP154" s="174"/>
      <c r="AQ154" s="174"/>
      <c r="AR154" s="174"/>
      <c r="AS154" s="174"/>
    </row>
    <row r="155" spans="1:45" ht="63.75" customHeight="1" hidden="1">
      <c r="A155" s="107"/>
      <c r="B155" s="280"/>
      <c r="C155" s="280"/>
      <c r="D155" s="280"/>
      <c r="E155" s="280"/>
      <c r="F155" s="280"/>
      <c r="G155" s="280"/>
      <c r="H155" s="280"/>
      <c r="I155" s="280"/>
      <c r="J155" s="280"/>
      <c r="K155" s="93"/>
      <c r="L155" s="171"/>
      <c r="M155" s="172"/>
      <c r="N155" s="173"/>
      <c r="O155" s="173"/>
      <c r="P155" s="173"/>
      <c r="Q155" s="116"/>
      <c r="R155" s="120" t="str">
        <f t="shared" si="21"/>
        <v> </v>
      </c>
      <c r="S155" s="116"/>
      <c r="T155" s="275" t="str">
        <f t="shared" si="22"/>
        <v> </v>
      </c>
      <c r="U155" s="117"/>
      <c r="V155" s="116"/>
      <c r="W155" s="275" t="str">
        <f t="shared" si="23"/>
        <v> </v>
      </c>
      <c r="X155" s="121"/>
      <c r="Y155" s="116"/>
      <c r="Z155" s="120" t="str">
        <f t="shared" si="24"/>
        <v> </v>
      </c>
      <c r="AA155" s="121" t="e">
        <f t="shared" si="25"/>
        <v>#DIV/0!</v>
      </c>
      <c r="AB155" s="173"/>
      <c r="AC155" s="174"/>
      <c r="AD155" s="174"/>
      <c r="AE155" s="174"/>
      <c r="AF155" s="174"/>
      <c r="AG155" s="174"/>
      <c r="AH155" s="174"/>
      <c r="AI155" s="174"/>
      <c r="AJ155" s="174"/>
      <c r="AK155" s="174"/>
      <c r="AL155" s="174"/>
      <c r="AM155" s="174"/>
      <c r="AN155" s="174"/>
      <c r="AO155" s="174"/>
      <c r="AP155" s="174"/>
      <c r="AQ155" s="174"/>
      <c r="AR155" s="174"/>
      <c r="AS155" s="174"/>
    </row>
    <row r="156" spans="1:45" ht="63.75" customHeight="1" hidden="1">
      <c r="A156" s="107"/>
      <c r="B156" s="280"/>
      <c r="C156" s="280"/>
      <c r="D156" s="280"/>
      <c r="E156" s="280"/>
      <c r="F156" s="280"/>
      <c r="G156" s="280"/>
      <c r="H156" s="280"/>
      <c r="I156" s="280"/>
      <c r="J156" s="280"/>
      <c r="K156" s="93"/>
      <c r="L156" s="171"/>
      <c r="M156" s="172"/>
      <c r="N156" s="173"/>
      <c r="O156" s="173"/>
      <c r="P156" s="173"/>
      <c r="Q156" s="116"/>
      <c r="R156" s="120" t="str">
        <f t="shared" si="21"/>
        <v> </v>
      </c>
      <c r="S156" s="116"/>
      <c r="T156" s="275" t="str">
        <f t="shared" si="22"/>
        <v> </v>
      </c>
      <c r="U156" s="117"/>
      <c r="V156" s="116"/>
      <c r="W156" s="275" t="str">
        <f t="shared" si="23"/>
        <v> </v>
      </c>
      <c r="X156" s="121"/>
      <c r="Y156" s="116"/>
      <c r="Z156" s="120" t="str">
        <f t="shared" si="24"/>
        <v> </v>
      </c>
      <c r="AA156" s="121" t="e">
        <f t="shared" si="25"/>
        <v>#DIV/0!</v>
      </c>
      <c r="AB156" s="173"/>
      <c r="AC156" s="174"/>
      <c r="AD156" s="174"/>
      <c r="AE156" s="174"/>
      <c r="AF156" s="174"/>
      <c r="AG156" s="174"/>
      <c r="AH156" s="174"/>
      <c r="AI156" s="174"/>
      <c r="AJ156" s="174"/>
      <c r="AK156" s="174"/>
      <c r="AL156" s="174"/>
      <c r="AM156" s="174"/>
      <c r="AN156" s="174"/>
      <c r="AO156" s="174"/>
      <c r="AP156" s="174"/>
      <c r="AQ156" s="174"/>
      <c r="AR156" s="174"/>
      <c r="AS156" s="174"/>
    </row>
    <row r="157" spans="1:45" ht="63.75" customHeight="1" hidden="1">
      <c r="A157" s="107"/>
      <c r="B157" s="280"/>
      <c r="C157" s="280"/>
      <c r="D157" s="280"/>
      <c r="E157" s="280"/>
      <c r="F157" s="280"/>
      <c r="G157" s="280"/>
      <c r="H157" s="280"/>
      <c r="I157" s="280"/>
      <c r="J157" s="280"/>
      <c r="K157" s="93"/>
      <c r="L157" s="171"/>
      <c r="M157" s="172"/>
      <c r="N157" s="173"/>
      <c r="O157" s="173"/>
      <c r="P157" s="173"/>
      <c r="Q157" s="116"/>
      <c r="R157" s="120" t="str">
        <f t="shared" si="21"/>
        <v> </v>
      </c>
      <c r="S157" s="116"/>
      <c r="T157" s="275" t="str">
        <f t="shared" si="22"/>
        <v> </v>
      </c>
      <c r="U157" s="117"/>
      <c r="V157" s="116"/>
      <c r="W157" s="275" t="str">
        <f t="shared" si="23"/>
        <v> </v>
      </c>
      <c r="X157" s="121"/>
      <c r="Y157" s="116"/>
      <c r="Z157" s="120" t="str">
        <f t="shared" si="24"/>
        <v> </v>
      </c>
      <c r="AA157" s="121" t="e">
        <f t="shared" si="25"/>
        <v>#DIV/0!</v>
      </c>
      <c r="AB157" s="173"/>
      <c r="AC157" s="174"/>
      <c r="AD157" s="174"/>
      <c r="AE157" s="174"/>
      <c r="AF157" s="174"/>
      <c r="AG157" s="174"/>
      <c r="AH157" s="174"/>
      <c r="AI157" s="174"/>
      <c r="AJ157" s="174"/>
      <c r="AK157" s="174"/>
      <c r="AL157" s="174"/>
      <c r="AM157" s="174"/>
      <c r="AN157" s="174"/>
      <c r="AO157" s="174"/>
      <c r="AP157" s="174"/>
      <c r="AQ157" s="174"/>
      <c r="AR157" s="174"/>
      <c r="AS157" s="174"/>
    </row>
    <row r="158" spans="1:45" ht="63.75" customHeight="1" hidden="1">
      <c r="A158" s="107"/>
      <c r="B158" s="280"/>
      <c r="C158" s="280"/>
      <c r="D158" s="280"/>
      <c r="E158" s="280"/>
      <c r="F158" s="280"/>
      <c r="G158" s="280"/>
      <c r="H158" s="280"/>
      <c r="I158" s="280"/>
      <c r="J158" s="280"/>
      <c r="K158" s="93"/>
      <c r="L158" s="171"/>
      <c r="M158" s="172"/>
      <c r="N158" s="173"/>
      <c r="O158" s="173"/>
      <c r="P158" s="173"/>
      <c r="Q158" s="116"/>
      <c r="R158" s="120" t="str">
        <f t="shared" si="21"/>
        <v> </v>
      </c>
      <c r="S158" s="116"/>
      <c r="T158" s="275" t="str">
        <f t="shared" si="22"/>
        <v> </v>
      </c>
      <c r="U158" s="117"/>
      <c r="V158" s="116"/>
      <c r="W158" s="275" t="str">
        <f t="shared" si="23"/>
        <v> </v>
      </c>
      <c r="X158" s="121"/>
      <c r="Y158" s="116"/>
      <c r="Z158" s="120" t="str">
        <f t="shared" si="24"/>
        <v> </v>
      </c>
      <c r="AA158" s="121" t="e">
        <f t="shared" si="25"/>
        <v>#DIV/0!</v>
      </c>
      <c r="AB158" s="173"/>
      <c r="AC158" s="174"/>
      <c r="AD158" s="174"/>
      <c r="AE158" s="174"/>
      <c r="AF158" s="174"/>
      <c r="AG158" s="174"/>
      <c r="AH158" s="174"/>
      <c r="AI158" s="174"/>
      <c r="AJ158" s="174"/>
      <c r="AK158" s="174"/>
      <c r="AL158" s="174"/>
      <c r="AM158" s="174"/>
      <c r="AN158" s="174"/>
      <c r="AO158" s="174"/>
      <c r="AP158" s="174"/>
      <c r="AQ158" s="174"/>
      <c r="AR158" s="174"/>
      <c r="AS158" s="174"/>
    </row>
    <row r="159" spans="1:45" ht="63.75" customHeight="1" hidden="1">
      <c r="A159" s="107"/>
      <c r="B159" s="280"/>
      <c r="C159" s="280"/>
      <c r="D159" s="280"/>
      <c r="E159" s="280"/>
      <c r="F159" s="280"/>
      <c r="G159" s="280"/>
      <c r="H159" s="280"/>
      <c r="I159" s="280"/>
      <c r="J159" s="280"/>
      <c r="K159" s="93"/>
      <c r="L159" s="171"/>
      <c r="M159" s="172"/>
      <c r="N159" s="173"/>
      <c r="O159" s="173"/>
      <c r="P159" s="173"/>
      <c r="Q159" s="116"/>
      <c r="R159" s="120" t="str">
        <f t="shared" si="21"/>
        <v> </v>
      </c>
      <c r="S159" s="116"/>
      <c r="T159" s="275" t="str">
        <f t="shared" si="22"/>
        <v> </v>
      </c>
      <c r="U159" s="117"/>
      <c r="V159" s="116"/>
      <c r="W159" s="275" t="str">
        <f t="shared" si="23"/>
        <v> </v>
      </c>
      <c r="X159" s="121"/>
      <c r="Y159" s="116"/>
      <c r="Z159" s="120" t="str">
        <f t="shared" si="24"/>
        <v> </v>
      </c>
      <c r="AA159" s="121" t="e">
        <f t="shared" si="25"/>
        <v>#DIV/0!</v>
      </c>
      <c r="AB159" s="173"/>
      <c r="AC159" s="174"/>
      <c r="AD159" s="174"/>
      <c r="AE159" s="174"/>
      <c r="AF159" s="174"/>
      <c r="AG159" s="174"/>
      <c r="AH159" s="174"/>
      <c r="AI159" s="174"/>
      <c r="AJ159" s="174"/>
      <c r="AK159" s="174"/>
      <c r="AL159" s="174"/>
      <c r="AM159" s="174"/>
      <c r="AN159" s="174"/>
      <c r="AO159" s="174"/>
      <c r="AP159" s="174"/>
      <c r="AQ159" s="174"/>
      <c r="AR159" s="174"/>
      <c r="AS159" s="174"/>
    </row>
    <row r="160" spans="1:45" ht="63.75" customHeight="1" hidden="1">
      <c r="A160" s="107"/>
      <c r="B160" s="280"/>
      <c r="C160" s="280"/>
      <c r="D160" s="280"/>
      <c r="E160" s="280"/>
      <c r="F160" s="280"/>
      <c r="G160" s="280"/>
      <c r="H160" s="280"/>
      <c r="I160" s="280"/>
      <c r="J160" s="280"/>
      <c r="K160" s="93"/>
      <c r="L160" s="171"/>
      <c r="M160" s="172"/>
      <c r="N160" s="173"/>
      <c r="O160" s="173"/>
      <c r="P160" s="173"/>
      <c r="Q160" s="116"/>
      <c r="R160" s="120" t="str">
        <f t="shared" si="21"/>
        <v> </v>
      </c>
      <c r="S160" s="116"/>
      <c r="T160" s="275" t="str">
        <f t="shared" si="22"/>
        <v> </v>
      </c>
      <c r="U160" s="117"/>
      <c r="V160" s="116"/>
      <c r="W160" s="275" t="str">
        <f t="shared" si="23"/>
        <v> </v>
      </c>
      <c r="X160" s="121"/>
      <c r="Y160" s="116"/>
      <c r="Z160" s="120" t="str">
        <f t="shared" si="24"/>
        <v> </v>
      </c>
      <c r="AA160" s="121" t="e">
        <f t="shared" si="25"/>
        <v>#DIV/0!</v>
      </c>
      <c r="AB160" s="173"/>
      <c r="AC160" s="174"/>
      <c r="AD160" s="174"/>
      <c r="AE160" s="174"/>
      <c r="AF160" s="174"/>
      <c r="AG160" s="174"/>
      <c r="AH160" s="174"/>
      <c r="AI160" s="174"/>
      <c r="AJ160" s="174"/>
      <c r="AK160" s="174"/>
      <c r="AL160" s="174"/>
      <c r="AM160" s="174"/>
      <c r="AN160" s="174"/>
      <c r="AO160" s="174"/>
      <c r="AP160" s="174"/>
      <c r="AQ160" s="174"/>
      <c r="AR160" s="174"/>
      <c r="AS160" s="174"/>
    </row>
    <row r="161" spans="1:45" ht="63.75" customHeight="1" hidden="1">
      <c r="A161" s="632"/>
      <c r="B161" s="70"/>
      <c r="C161" s="70"/>
      <c r="D161" s="70"/>
      <c r="E161" s="70"/>
      <c r="F161" s="70"/>
      <c r="G161" s="70"/>
      <c r="H161" s="200"/>
      <c r="I161" s="200"/>
      <c r="J161" s="70"/>
      <c r="K161" s="70"/>
      <c r="L161" s="171"/>
      <c r="M161" s="172"/>
      <c r="N161" s="173"/>
      <c r="O161" s="173"/>
      <c r="P161" s="173"/>
      <c r="Q161" s="116"/>
      <c r="R161" s="120" t="str">
        <f t="shared" si="21"/>
        <v> </v>
      </c>
      <c r="S161" s="116"/>
      <c r="T161" s="275" t="str">
        <f t="shared" si="22"/>
        <v> </v>
      </c>
      <c r="U161" s="117"/>
      <c r="V161" s="116"/>
      <c r="W161" s="275" t="str">
        <f t="shared" si="23"/>
        <v> </v>
      </c>
      <c r="X161" s="121"/>
      <c r="Y161" s="116"/>
      <c r="Z161" s="120" t="str">
        <f t="shared" si="24"/>
        <v> </v>
      </c>
      <c r="AA161" s="121" t="e">
        <f t="shared" si="25"/>
        <v>#DIV/0!</v>
      </c>
      <c r="AB161" s="173"/>
      <c r="AC161" s="174"/>
      <c r="AD161" s="174"/>
      <c r="AE161" s="174"/>
      <c r="AF161" s="174"/>
      <c r="AG161" s="174"/>
      <c r="AH161" s="174"/>
      <c r="AI161" s="174"/>
      <c r="AJ161" s="174"/>
      <c r="AK161" s="174"/>
      <c r="AL161" s="174"/>
      <c r="AM161" s="174"/>
      <c r="AN161" s="174"/>
      <c r="AO161" s="174"/>
      <c r="AP161" s="174"/>
      <c r="AQ161" s="174"/>
      <c r="AR161" s="174"/>
      <c r="AS161" s="174"/>
    </row>
    <row r="162" spans="1:45" ht="63.75" customHeight="1" hidden="1">
      <c r="A162" s="633"/>
      <c r="B162" s="70"/>
      <c r="C162" s="70"/>
      <c r="D162" s="70"/>
      <c r="E162" s="70"/>
      <c r="F162" s="70"/>
      <c r="G162" s="70"/>
      <c r="H162" s="200"/>
      <c r="I162" s="200"/>
      <c r="J162" s="70"/>
      <c r="K162" s="70"/>
      <c r="L162" s="171"/>
      <c r="M162" s="172"/>
      <c r="N162" s="173"/>
      <c r="O162" s="173"/>
      <c r="P162" s="173"/>
      <c r="Q162" s="116"/>
      <c r="R162" s="120" t="str">
        <f t="shared" si="21"/>
        <v> </v>
      </c>
      <c r="S162" s="116"/>
      <c r="T162" s="275" t="str">
        <f t="shared" si="22"/>
        <v> </v>
      </c>
      <c r="U162" s="117"/>
      <c r="V162" s="116"/>
      <c r="W162" s="275" t="str">
        <f t="shared" si="23"/>
        <v> </v>
      </c>
      <c r="X162" s="121"/>
      <c r="Y162" s="116"/>
      <c r="Z162" s="120" t="str">
        <f t="shared" si="24"/>
        <v> </v>
      </c>
      <c r="AA162" s="121" t="e">
        <f t="shared" si="25"/>
        <v>#DIV/0!</v>
      </c>
      <c r="AB162" s="173"/>
      <c r="AC162" s="174"/>
      <c r="AD162" s="174"/>
      <c r="AE162" s="174"/>
      <c r="AF162" s="174"/>
      <c r="AG162" s="174"/>
      <c r="AH162" s="174"/>
      <c r="AI162" s="174"/>
      <c r="AJ162" s="174"/>
      <c r="AK162" s="174"/>
      <c r="AL162" s="174"/>
      <c r="AM162" s="174"/>
      <c r="AN162" s="174"/>
      <c r="AO162" s="174"/>
      <c r="AP162" s="174"/>
      <c r="AQ162" s="174"/>
      <c r="AR162" s="174"/>
      <c r="AS162" s="174"/>
    </row>
    <row r="163" spans="1:45" ht="63.75" customHeight="1" hidden="1">
      <c r="A163" s="633"/>
      <c r="B163" s="70"/>
      <c r="C163" s="70"/>
      <c r="D163" s="70"/>
      <c r="E163" s="70"/>
      <c r="F163" s="70"/>
      <c r="G163" s="70"/>
      <c r="H163" s="200"/>
      <c r="I163" s="200"/>
      <c r="J163" s="70"/>
      <c r="K163" s="70"/>
      <c r="L163" s="171"/>
      <c r="M163" s="172"/>
      <c r="N163" s="173"/>
      <c r="O163" s="173"/>
      <c r="P163" s="173"/>
      <c r="Q163" s="116"/>
      <c r="R163" s="120" t="str">
        <f t="shared" si="21"/>
        <v> </v>
      </c>
      <c r="S163" s="116"/>
      <c r="T163" s="275" t="str">
        <f t="shared" si="22"/>
        <v> </v>
      </c>
      <c r="U163" s="117"/>
      <c r="V163" s="116"/>
      <c r="W163" s="275" t="str">
        <f t="shared" si="23"/>
        <v> </v>
      </c>
      <c r="X163" s="121"/>
      <c r="Y163" s="116"/>
      <c r="Z163" s="120" t="str">
        <f t="shared" si="24"/>
        <v> </v>
      </c>
      <c r="AA163" s="121" t="e">
        <f t="shared" si="25"/>
        <v>#DIV/0!</v>
      </c>
      <c r="AB163" s="173"/>
      <c r="AC163" s="174"/>
      <c r="AD163" s="174"/>
      <c r="AE163" s="174"/>
      <c r="AF163" s="174"/>
      <c r="AG163" s="174"/>
      <c r="AH163" s="174"/>
      <c r="AI163" s="174"/>
      <c r="AJ163" s="174"/>
      <c r="AK163" s="174"/>
      <c r="AL163" s="174"/>
      <c r="AM163" s="174"/>
      <c r="AN163" s="174"/>
      <c r="AO163" s="174"/>
      <c r="AP163" s="174"/>
      <c r="AQ163" s="174"/>
      <c r="AR163" s="174"/>
      <c r="AS163" s="174"/>
    </row>
    <row r="164" spans="1:45" ht="63.75" customHeight="1" hidden="1">
      <c r="A164" s="633"/>
      <c r="B164" s="70"/>
      <c r="C164" s="70"/>
      <c r="D164" s="70"/>
      <c r="E164" s="70"/>
      <c r="F164" s="70"/>
      <c r="G164" s="70"/>
      <c r="H164" s="200"/>
      <c r="I164" s="200"/>
      <c r="J164" s="70"/>
      <c r="K164" s="70"/>
      <c r="L164" s="171"/>
      <c r="M164" s="172"/>
      <c r="N164" s="173"/>
      <c r="O164" s="173"/>
      <c r="P164" s="173"/>
      <c r="Q164" s="116"/>
      <c r="R164" s="120" t="str">
        <f t="shared" si="21"/>
        <v> </v>
      </c>
      <c r="S164" s="116"/>
      <c r="T164" s="275" t="str">
        <f t="shared" si="22"/>
        <v> </v>
      </c>
      <c r="U164" s="117"/>
      <c r="V164" s="116"/>
      <c r="W164" s="275" t="str">
        <f t="shared" si="23"/>
        <v> </v>
      </c>
      <c r="X164" s="121"/>
      <c r="Y164" s="116"/>
      <c r="Z164" s="120" t="str">
        <f t="shared" si="24"/>
        <v> </v>
      </c>
      <c r="AA164" s="121" t="e">
        <f t="shared" si="25"/>
        <v>#DIV/0!</v>
      </c>
      <c r="AB164" s="173"/>
      <c r="AC164" s="174"/>
      <c r="AD164" s="174"/>
      <c r="AE164" s="174"/>
      <c r="AF164" s="174"/>
      <c r="AG164" s="174"/>
      <c r="AH164" s="174"/>
      <c r="AI164" s="174"/>
      <c r="AJ164" s="174"/>
      <c r="AK164" s="174"/>
      <c r="AL164" s="174"/>
      <c r="AM164" s="174"/>
      <c r="AN164" s="174"/>
      <c r="AO164" s="174"/>
      <c r="AP164" s="174"/>
      <c r="AQ164" s="174"/>
      <c r="AR164" s="174"/>
      <c r="AS164" s="174"/>
    </row>
    <row r="165" spans="1:45" ht="63.75" customHeight="1" hidden="1">
      <c r="A165" s="633"/>
      <c r="B165" s="70"/>
      <c r="C165" s="70"/>
      <c r="D165" s="70"/>
      <c r="E165" s="70"/>
      <c r="F165" s="70"/>
      <c r="G165" s="70"/>
      <c r="H165" s="200"/>
      <c r="I165" s="200"/>
      <c r="J165" s="70"/>
      <c r="K165" s="70"/>
      <c r="L165" s="171"/>
      <c r="M165" s="172"/>
      <c r="N165" s="173"/>
      <c r="O165" s="173"/>
      <c r="P165" s="173"/>
      <c r="Q165" s="116"/>
      <c r="R165" s="120" t="str">
        <f t="shared" si="21"/>
        <v> </v>
      </c>
      <c r="S165" s="116"/>
      <c r="T165" s="275" t="str">
        <f t="shared" si="22"/>
        <v> </v>
      </c>
      <c r="U165" s="117"/>
      <c r="V165" s="116"/>
      <c r="W165" s="275" t="str">
        <f t="shared" si="23"/>
        <v> </v>
      </c>
      <c r="X165" s="121"/>
      <c r="Y165" s="116"/>
      <c r="Z165" s="120" t="str">
        <f t="shared" si="24"/>
        <v> </v>
      </c>
      <c r="AA165" s="121" t="e">
        <f t="shared" si="25"/>
        <v>#DIV/0!</v>
      </c>
      <c r="AB165" s="173"/>
      <c r="AC165" s="174"/>
      <c r="AD165" s="174"/>
      <c r="AE165" s="174"/>
      <c r="AF165" s="174"/>
      <c r="AG165" s="174"/>
      <c r="AH165" s="174"/>
      <c r="AI165" s="174"/>
      <c r="AJ165" s="174"/>
      <c r="AK165" s="174"/>
      <c r="AL165" s="174"/>
      <c r="AM165" s="174"/>
      <c r="AN165" s="174"/>
      <c r="AO165" s="174"/>
      <c r="AP165" s="174"/>
      <c r="AQ165" s="174"/>
      <c r="AR165" s="174"/>
      <c r="AS165" s="174"/>
    </row>
    <row r="166" spans="1:45" ht="63.75" customHeight="1" hidden="1">
      <c r="A166" s="633"/>
      <c r="B166" s="70"/>
      <c r="C166" s="70"/>
      <c r="D166" s="70"/>
      <c r="E166" s="70"/>
      <c r="F166" s="70"/>
      <c r="G166" s="70"/>
      <c r="H166" s="200"/>
      <c r="I166" s="200"/>
      <c r="J166" s="70"/>
      <c r="K166" s="70"/>
      <c r="L166" s="171"/>
      <c r="M166" s="172"/>
      <c r="N166" s="173"/>
      <c r="O166" s="173"/>
      <c r="P166" s="173"/>
      <c r="Q166" s="116"/>
      <c r="R166" s="120" t="str">
        <f t="shared" si="21"/>
        <v> </v>
      </c>
      <c r="S166" s="116"/>
      <c r="T166" s="275" t="str">
        <f t="shared" si="22"/>
        <v> </v>
      </c>
      <c r="U166" s="117"/>
      <c r="V166" s="116"/>
      <c r="W166" s="275" t="str">
        <f t="shared" si="23"/>
        <v> </v>
      </c>
      <c r="X166" s="121"/>
      <c r="Y166" s="116"/>
      <c r="Z166" s="120" t="str">
        <f t="shared" si="24"/>
        <v> </v>
      </c>
      <c r="AA166" s="121" t="e">
        <f t="shared" si="25"/>
        <v>#DIV/0!</v>
      </c>
      <c r="AB166" s="173"/>
      <c r="AC166" s="174"/>
      <c r="AD166" s="174"/>
      <c r="AE166" s="174"/>
      <c r="AF166" s="174"/>
      <c r="AG166" s="174"/>
      <c r="AH166" s="174"/>
      <c r="AI166" s="174"/>
      <c r="AJ166" s="174"/>
      <c r="AK166" s="174"/>
      <c r="AL166" s="174"/>
      <c r="AM166" s="174"/>
      <c r="AN166" s="174"/>
      <c r="AO166" s="174"/>
      <c r="AP166" s="174"/>
      <c r="AQ166" s="174"/>
      <c r="AR166" s="174"/>
      <c r="AS166" s="174"/>
    </row>
    <row r="167" spans="1:45" ht="63.75" customHeight="1" hidden="1">
      <c r="A167" s="633"/>
      <c r="B167" s="70"/>
      <c r="C167" s="70"/>
      <c r="D167" s="70"/>
      <c r="E167" s="70"/>
      <c r="F167" s="70"/>
      <c r="G167" s="70"/>
      <c r="H167" s="200"/>
      <c r="I167" s="200"/>
      <c r="J167" s="70"/>
      <c r="K167" s="70"/>
      <c r="L167" s="171"/>
      <c r="M167" s="172"/>
      <c r="N167" s="173"/>
      <c r="O167" s="173"/>
      <c r="P167" s="173"/>
      <c r="Q167" s="116"/>
      <c r="R167" s="120" t="str">
        <f t="shared" si="21"/>
        <v> </v>
      </c>
      <c r="S167" s="116"/>
      <c r="T167" s="275" t="str">
        <f t="shared" si="22"/>
        <v> </v>
      </c>
      <c r="U167" s="117"/>
      <c r="V167" s="116"/>
      <c r="W167" s="275" t="str">
        <f t="shared" si="23"/>
        <v> </v>
      </c>
      <c r="X167" s="121"/>
      <c r="Y167" s="116"/>
      <c r="Z167" s="120" t="str">
        <f t="shared" si="24"/>
        <v> </v>
      </c>
      <c r="AA167" s="121" t="e">
        <f t="shared" si="25"/>
        <v>#DIV/0!</v>
      </c>
      <c r="AB167" s="173"/>
      <c r="AC167" s="174"/>
      <c r="AD167" s="174"/>
      <c r="AE167" s="174"/>
      <c r="AF167" s="174"/>
      <c r="AG167" s="174"/>
      <c r="AH167" s="174"/>
      <c r="AI167" s="174"/>
      <c r="AJ167" s="174"/>
      <c r="AK167" s="174"/>
      <c r="AL167" s="174"/>
      <c r="AM167" s="174"/>
      <c r="AN167" s="174"/>
      <c r="AO167" s="174"/>
      <c r="AP167" s="174"/>
      <c r="AQ167" s="174"/>
      <c r="AR167" s="174"/>
      <c r="AS167" s="174"/>
    </row>
    <row r="168" spans="1:45" ht="13.5" customHeight="1" hidden="1">
      <c r="A168" s="634"/>
      <c r="B168" s="70"/>
      <c r="C168" s="70"/>
      <c r="D168" s="70"/>
      <c r="E168" s="70"/>
      <c r="F168" s="70"/>
      <c r="G168" s="70"/>
      <c r="H168" s="200"/>
      <c r="I168" s="200"/>
      <c r="J168" s="70"/>
      <c r="K168" s="70"/>
      <c r="L168" s="171"/>
      <c r="M168" s="172"/>
      <c r="N168" s="173"/>
      <c r="O168" s="173"/>
      <c r="P168" s="173"/>
      <c r="Q168" s="116"/>
      <c r="R168" s="120" t="str">
        <f t="shared" si="21"/>
        <v> </v>
      </c>
      <c r="S168" s="116"/>
      <c r="T168" s="275" t="str">
        <f t="shared" si="22"/>
        <v> </v>
      </c>
      <c r="U168" s="117"/>
      <c r="V168" s="116"/>
      <c r="W168" s="275" t="str">
        <f t="shared" si="23"/>
        <v> </v>
      </c>
      <c r="X168" s="121"/>
      <c r="Y168" s="116"/>
      <c r="Z168" s="120" t="str">
        <f t="shared" si="24"/>
        <v> </v>
      </c>
      <c r="AA168" s="121" t="e">
        <f t="shared" si="25"/>
        <v>#DIV/0!</v>
      </c>
      <c r="AB168" s="173"/>
      <c r="AC168" s="174"/>
      <c r="AD168" s="174"/>
      <c r="AE168" s="174"/>
      <c r="AF168" s="174"/>
      <c r="AG168" s="174"/>
      <c r="AH168" s="174"/>
      <c r="AI168" s="174"/>
      <c r="AJ168" s="174"/>
      <c r="AK168" s="174"/>
      <c r="AL168" s="174"/>
      <c r="AM168" s="174"/>
      <c r="AN168" s="174"/>
      <c r="AO168" s="174"/>
      <c r="AP168" s="174"/>
      <c r="AQ168" s="174"/>
      <c r="AR168" s="174"/>
      <c r="AS168" s="174"/>
    </row>
    <row r="169" spans="1:28" ht="34.5" customHeight="1">
      <c r="A169" s="648" t="s">
        <v>105</v>
      </c>
      <c r="B169" s="649"/>
      <c r="C169" s="649"/>
      <c r="D169" s="649"/>
      <c r="E169" s="649"/>
      <c r="F169" s="649"/>
      <c r="G169" s="649"/>
      <c r="H169" s="649"/>
      <c r="I169" s="649"/>
      <c r="J169" s="649"/>
      <c r="K169" s="649"/>
      <c r="L169" s="202">
        <v>0.0016</v>
      </c>
      <c r="M169" s="176"/>
      <c r="N169" s="177"/>
      <c r="O169" s="177"/>
      <c r="P169" s="177"/>
      <c r="Q169" s="178"/>
      <c r="R169" s="179"/>
      <c r="S169" s="178">
        <f>$L169/3</f>
        <v>0.0005333333333333334</v>
      </c>
      <c r="T169" s="179">
        <v>1</v>
      </c>
      <c r="U169" s="180">
        <f>AVERAGE(U136:U153)</f>
        <v>0.6420454545454546</v>
      </c>
      <c r="V169" s="178">
        <f>$L169/3</f>
        <v>0.0005333333333333334</v>
      </c>
      <c r="W169" s="179">
        <v>1</v>
      </c>
      <c r="X169" s="180">
        <f>AVERAGE(X136:X153)</f>
        <v>0.5994318181818181</v>
      </c>
      <c r="Y169" s="178">
        <f>$L169/3</f>
        <v>0.0005333333333333334</v>
      </c>
      <c r="Z169" s="179">
        <v>1</v>
      </c>
      <c r="AA169" s="180" t="e">
        <f>AVERAGE(AA136:AA153)</f>
        <v>#DIV/0!</v>
      </c>
      <c r="AB169" s="181"/>
    </row>
    <row r="170" spans="1:28" ht="47.25" customHeight="1">
      <c r="A170" s="650" t="s">
        <v>106</v>
      </c>
      <c r="B170" s="651"/>
      <c r="C170" s="651"/>
      <c r="D170" s="651"/>
      <c r="E170" s="651"/>
      <c r="F170" s="651"/>
      <c r="G170" s="651"/>
      <c r="H170" s="651"/>
      <c r="I170" s="651"/>
      <c r="J170" s="651"/>
      <c r="K170" s="651"/>
      <c r="L170" s="182"/>
      <c r="M170" s="183"/>
      <c r="N170" s="184"/>
      <c r="O170" s="184"/>
      <c r="P170" s="184"/>
      <c r="Q170" s="185"/>
      <c r="R170" s="186"/>
      <c r="S170" s="185">
        <f>T170*S169/T169</f>
        <v>0.00034242424242424244</v>
      </c>
      <c r="T170" s="186">
        <f>AVERAGE(T136:T153)</f>
        <v>0.6420454545454546</v>
      </c>
      <c r="U170" s="187">
        <f>SUM(Q170,S170)</f>
        <v>0.00034242424242424244</v>
      </c>
      <c r="V170" s="185">
        <f>W170*V169/W169</f>
        <v>6.0606060606060605E-05</v>
      </c>
      <c r="W170" s="186">
        <f>AVERAGE(W136:W153)</f>
        <v>0.11363636363636363</v>
      </c>
      <c r="X170" s="187">
        <f>SUM(U170,V170)</f>
        <v>0.000403030303030303</v>
      </c>
      <c r="Y170" s="185" t="e">
        <f>Z170*Y169/Z169</f>
        <v>#DIV/0!</v>
      </c>
      <c r="Z170" s="186" t="e">
        <f>AVERAGE(Z136:Z153)</f>
        <v>#DIV/0!</v>
      </c>
      <c r="AA170" s="187" t="e">
        <f>SUM(X170,Y170)</f>
        <v>#DIV/0!</v>
      </c>
      <c r="AB170" s="188"/>
    </row>
    <row r="171" spans="1:28" s="191" customFormat="1" ht="81.75" customHeight="1">
      <c r="A171" s="190"/>
      <c r="B171" s="190"/>
      <c r="C171" s="190"/>
      <c r="D171" s="190"/>
      <c r="E171" s="190"/>
      <c r="F171" s="190"/>
      <c r="G171" s="190"/>
      <c r="H171" s="190"/>
      <c r="I171" s="190"/>
      <c r="J171" s="190"/>
      <c r="K171" s="190"/>
      <c r="L171" s="190"/>
      <c r="M171" s="190"/>
      <c r="N171" s="240"/>
      <c r="O171" s="240"/>
      <c r="P171" s="240"/>
      <c r="Q171" s="241"/>
      <c r="R171" s="242"/>
      <c r="S171" s="241"/>
      <c r="T171" s="242"/>
      <c r="U171" s="243"/>
      <c r="V171" s="244"/>
      <c r="W171" s="242"/>
      <c r="X171" s="243"/>
      <c r="Y171" s="241"/>
      <c r="Z171" s="242"/>
      <c r="AA171" s="243"/>
      <c r="AB171" s="245"/>
    </row>
    <row r="172" spans="1:45" ht="42" customHeight="1">
      <c r="A172" s="642" t="s">
        <v>166</v>
      </c>
      <c r="B172" s="643"/>
      <c r="C172" s="643"/>
      <c r="D172" s="643"/>
      <c r="E172" s="643"/>
      <c r="F172" s="643"/>
      <c r="G172" s="643"/>
      <c r="H172" s="643"/>
      <c r="I172" s="643"/>
      <c r="J172" s="643"/>
      <c r="K172" s="643"/>
      <c r="L172" s="643"/>
      <c r="M172" s="643"/>
      <c r="N172" s="643"/>
      <c r="O172" s="643"/>
      <c r="P172" s="643"/>
      <c r="Q172" s="643"/>
      <c r="R172" s="643"/>
      <c r="S172" s="643"/>
      <c r="T172" s="643"/>
      <c r="U172" s="643"/>
      <c r="V172" s="643"/>
      <c r="W172" s="643"/>
      <c r="X172" s="643"/>
      <c r="Y172" s="643"/>
      <c r="Z172" s="643"/>
      <c r="AA172" s="643"/>
      <c r="AB172" s="643"/>
      <c r="AC172" s="643"/>
      <c r="AD172" s="643"/>
      <c r="AE172" s="643"/>
      <c r="AF172" s="643"/>
      <c r="AG172" s="643"/>
      <c r="AH172" s="643"/>
      <c r="AI172" s="643"/>
      <c r="AJ172" s="643"/>
      <c r="AK172" s="643"/>
      <c r="AL172" s="643"/>
      <c r="AM172" s="643"/>
      <c r="AN172" s="643"/>
      <c r="AO172" s="643"/>
      <c r="AP172" s="643"/>
      <c r="AQ172" s="643"/>
      <c r="AR172" s="643"/>
      <c r="AS172" s="643"/>
    </row>
    <row r="173" spans="1:45" ht="47.25" customHeight="1">
      <c r="A173" s="642" t="s">
        <v>25</v>
      </c>
      <c r="B173" s="643"/>
      <c r="C173" s="643"/>
      <c r="D173" s="643"/>
      <c r="E173" s="643"/>
      <c r="F173" s="643"/>
      <c r="G173" s="643"/>
      <c r="H173" s="643"/>
      <c r="I173" s="643"/>
      <c r="J173" s="643"/>
      <c r="K173" s="643"/>
      <c r="L173" s="643"/>
      <c r="M173" s="643"/>
      <c r="N173" s="643"/>
      <c r="O173" s="643"/>
      <c r="P173" s="643"/>
      <c r="Q173" s="658" t="s">
        <v>131</v>
      </c>
      <c r="R173" s="659"/>
      <c r="S173" s="659"/>
      <c r="T173" s="659"/>
      <c r="U173" s="659"/>
      <c r="V173" s="659"/>
      <c r="W173" s="659"/>
      <c r="X173" s="659"/>
      <c r="Y173" s="659"/>
      <c r="Z173" s="659"/>
      <c r="AA173" s="659"/>
      <c r="AB173" s="659"/>
      <c r="AC173" s="659"/>
      <c r="AD173" s="659"/>
      <c r="AE173" s="659"/>
      <c r="AF173" s="659"/>
      <c r="AG173" s="659"/>
      <c r="AH173" s="659"/>
      <c r="AI173" s="659"/>
      <c r="AJ173" s="659"/>
      <c r="AK173" s="659"/>
      <c r="AL173" s="659"/>
      <c r="AM173" s="659"/>
      <c r="AN173" s="659"/>
      <c r="AO173" s="659"/>
      <c r="AP173" s="659"/>
      <c r="AQ173" s="659"/>
      <c r="AR173" s="659"/>
      <c r="AS173" s="659"/>
    </row>
    <row r="174" spans="1:45" ht="48" customHeight="1">
      <c r="A174" s="652" t="s">
        <v>10</v>
      </c>
      <c r="B174" s="653" t="s">
        <v>99</v>
      </c>
      <c r="C174" s="653" t="s">
        <v>11</v>
      </c>
      <c r="D174" s="653" t="s">
        <v>12</v>
      </c>
      <c r="E174" s="671" t="s">
        <v>109</v>
      </c>
      <c r="F174" s="672"/>
      <c r="G174" s="672"/>
      <c r="H174" s="673"/>
      <c r="I174" s="667" t="s">
        <v>110</v>
      </c>
      <c r="J174" s="653" t="s">
        <v>13</v>
      </c>
      <c r="K174" s="653" t="s">
        <v>104</v>
      </c>
      <c r="L174" s="667" t="s">
        <v>14</v>
      </c>
      <c r="M174" s="281"/>
      <c r="N174" s="667" t="s">
        <v>149</v>
      </c>
      <c r="O174" s="667" t="s">
        <v>148</v>
      </c>
      <c r="P174" s="667" t="s">
        <v>150</v>
      </c>
      <c r="Q174" s="638" t="s">
        <v>132</v>
      </c>
      <c r="R174" s="639"/>
      <c r="S174" s="639"/>
      <c r="T174" s="639"/>
      <c r="U174" s="639"/>
      <c r="V174" s="639"/>
      <c r="W174" s="639"/>
      <c r="X174" s="639"/>
      <c r="Y174" s="639"/>
      <c r="Z174" s="639"/>
      <c r="AA174" s="639"/>
      <c r="AB174" s="638" t="s">
        <v>133</v>
      </c>
      <c r="AC174" s="639"/>
      <c r="AD174" s="639"/>
      <c r="AE174" s="639"/>
      <c r="AF174" s="639"/>
      <c r="AG174" s="639"/>
      <c r="AH174" s="639"/>
      <c r="AI174" s="657"/>
      <c r="AJ174" s="681" t="s">
        <v>134</v>
      </c>
      <c r="AK174" s="682"/>
      <c r="AL174" s="682"/>
      <c r="AM174" s="682"/>
      <c r="AN174" s="607" t="s">
        <v>138</v>
      </c>
      <c r="AO174" s="607" t="s">
        <v>139</v>
      </c>
      <c r="AP174" s="609" t="s">
        <v>141</v>
      </c>
      <c r="AQ174" s="610"/>
      <c r="AR174" s="89"/>
      <c r="AS174" s="89"/>
    </row>
    <row r="175" spans="1:45" ht="45" customHeight="1">
      <c r="A175" s="652"/>
      <c r="B175" s="653"/>
      <c r="C175" s="653"/>
      <c r="D175" s="653"/>
      <c r="E175" s="127" t="s">
        <v>100</v>
      </c>
      <c r="F175" s="127" t="s">
        <v>101</v>
      </c>
      <c r="G175" s="127" t="s">
        <v>102</v>
      </c>
      <c r="H175" s="127" t="s">
        <v>103</v>
      </c>
      <c r="I175" s="668"/>
      <c r="J175" s="653"/>
      <c r="K175" s="653"/>
      <c r="L175" s="668"/>
      <c r="M175" s="282"/>
      <c r="N175" s="668"/>
      <c r="O175" s="668"/>
      <c r="P175" s="668"/>
      <c r="Q175" s="89" t="s">
        <v>100</v>
      </c>
      <c r="R175" s="89" t="s">
        <v>135</v>
      </c>
      <c r="S175" s="89" t="s">
        <v>101</v>
      </c>
      <c r="T175" s="89" t="s">
        <v>135</v>
      </c>
      <c r="U175" s="89" t="s">
        <v>136</v>
      </c>
      <c r="V175" s="89" t="s">
        <v>102</v>
      </c>
      <c r="W175" s="89" t="s">
        <v>135</v>
      </c>
      <c r="X175" s="89" t="s">
        <v>137</v>
      </c>
      <c r="Y175" s="89" t="s">
        <v>103</v>
      </c>
      <c r="Z175" s="89" t="s">
        <v>135</v>
      </c>
      <c r="AA175" s="119" t="s">
        <v>157</v>
      </c>
      <c r="AB175" s="89" t="s">
        <v>100</v>
      </c>
      <c r="AC175" s="89" t="s">
        <v>135</v>
      </c>
      <c r="AD175" s="89" t="s">
        <v>101</v>
      </c>
      <c r="AE175" s="89" t="s">
        <v>135</v>
      </c>
      <c r="AF175" s="89" t="s">
        <v>102</v>
      </c>
      <c r="AG175" s="89" t="s">
        <v>135</v>
      </c>
      <c r="AH175" s="89" t="s">
        <v>103</v>
      </c>
      <c r="AI175" s="89" t="s">
        <v>135</v>
      </c>
      <c r="AJ175" s="89" t="s">
        <v>100</v>
      </c>
      <c r="AK175" s="89" t="s">
        <v>101</v>
      </c>
      <c r="AL175" s="89" t="s">
        <v>102</v>
      </c>
      <c r="AM175" s="89" t="s">
        <v>103</v>
      </c>
      <c r="AN175" s="608"/>
      <c r="AO175" s="608"/>
      <c r="AP175" s="89" t="s">
        <v>140</v>
      </c>
      <c r="AQ175" s="89" t="s">
        <v>142</v>
      </c>
      <c r="AR175" s="89" t="s">
        <v>143</v>
      </c>
      <c r="AS175" s="89" t="s">
        <v>144</v>
      </c>
    </row>
    <row r="176" spans="1:46" ht="91.5" customHeight="1">
      <c r="A176" s="629" t="s">
        <v>212</v>
      </c>
      <c r="B176" s="108" t="s">
        <v>213</v>
      </c>
      <c r="C176" s="635" t="s">
        <v>214</v>
      </c>
      <c r="D176" s="635">
        <v>0.96</v>
      </c>
      <c r="E176" s="635">
        <v>1</v>
      </c>
      <c r="F176" s="635">
        <v>1</v>
      </c>
      <c r="G176" s="635">
        <v>1</v>
      </c>
      <c r="H176" s="635">
        <v>1</v>
      </c>
      <c r="I176" s="635">
        <f>H176</f>
        <v>1</v>
      </c>
      <c r="J176" s="99" t="s">
        <v>215</v>
      </c>
      <c r="K176" s="93" t="s">
        <v>147</v>
      </c>
      <c r="L176" s="135"/>
      <c r="M176" s="135"/>
      <c r="N176" s="130"/>
      <c r="O176" s="131"/>
      <c r="P176" s="132"/>
      <c r="Q176" s="674">
        <v>0.93</v>
      </c>
      <c r="R176" s="623">
        <f>IF(Q176&lt;&gt;0,IF(Q176/E176&gt;100%,100%,Q176/E176)," ")</f>
        <v>0.93</v>
      </c>
      <c r="S176" s="678">
        <v>0.93</v>
      </c>
      <c r="T176" s="623">
        <f>IF(S176&lt;&gt;0,IF(S176/F176&gt;100%,100%,S176/F176)," ")</f>
        <v>0.93</v>
      </c>
      <c r="U176" s="627">
        <f>IF((IF(M176="promedio",AVERAGE(Q176,S176)/AVERAGE(E176,F176),SUM(Q176,S176)/SUM(E176,F176)))&gt;100%,100%,(IF(M176="promedio",AVERAGE(Q176,S176)/AVERAGE(E176,F176),SUM(Q176,S176)/SUM(E176,F176))))</f>
        <v>0.93</v>
      </c>
      <c r="V176" s="678">
        <v>0.85</v>
      </c>
      <c r="W176" s="623">
        <f>IF(V176&lt;&gt;0,IF(V176/G176&gt;100%,100%,V176/G176)," ")</f>
        <v>0.85</v>
      </c>
      <c r="X176" s="619">
        <f>IF((IF(M176="promedio",AVERAGE(Q176,S176,V176)/AVERAGE(E176,F176,G176),SUM(Q176,S176,V176)/SUM(E176,F176,G176)))&gt;100%,100%,(IF(M176="promedio",AVERAGE(Q176,S176,V176)/AVERAGE(E176,F176,G176),SUM(Q176,S176,V176)/SUM(E176,F176,G176))))</f>
        <v>0.9033333333333333</v>
      </c>
      <c r="Y176" s="660"/>
      <c r="Z176" s="623" t="str">
        <f>IF(Y176&lt;&gt;0,IF(Y176/H176&gt;100%,100%,Y176/H176)," ")</f>
        <v> </v>
      </c>
      <c r="AA176" s="619">
        <f>IF((IF(M176="promedio",AVERAGE(Q176,S176,V176,Y176)/I176,SUM(Q176,S176,V176,Y176)/I176))&gt;100%,100%,(IF(M176="promedio",AVERAGE(Q176,S176,V176,Y176)/I176,SUM(Q176,S176,V176,Y176)/I176)))</f>
        <v>1</v>
      </c>
      <c r="AB176" s="611"/>
      <c r="AC176" s="611"/>
      <c r="AD176" s="604"/>
      <c r="AE176" s="611"/>
      <c r="AF176" s="299"/>
      <c r="AG176" s="133"/>
      <c r="AH176" s="133"/>
      <c r="AI176" s="133"/>
      <c r="AJ176" s="611"/>
      <c r="AK176" s="604"/>
      <c r="AL176" s="299"/>
      <c r="AM176" s="299"/>
      <c r="AN176" s="604"/>
      <c r="AO176" s="604"/>
      <c r="AQ176" s="600" t="s">
        <v>320</v>
      </c>
      <c r="AR176" s="529"/>
      <c r="AS176" s="246"/>
      <c r="AT176" s="247"/>
    </row>
    <row r="177" spans="1:45" ht="109.5" customHeight="1">
      <c r="A177" s="630"/>
      <c r="B177" s="108" t="s">
        <v>216</v>
      </c>
      <c r="C177" s="636"/>
      <c r="D177" s="636"/>
      <c r="E177" s="636"/>
      <c r="F177" s="636"/>
      <c r="G177" s="636"/>
      <c r="H177" s="636"/>
      <c r="I177" s="636"/>
      <c r="J177" s="99" t="s">
        <v>215</v>
      </c>
      <c r="K177" s="93" t="s">
        <v>147</v>
      </c>
      <c r="L177" s="135"/>
      <c r="M177" s="136" t="s">
        <v>294</v>
      </c>
      <c r="N177" s="137"/>
      <c r="O177" s="138"/>
      <c r="P177" s="139"/>
      <c r="Q177" s="675"/>
      <c r="R177" s="677"/>
      <c r="S177" s="679"/>
      <c r="T177" s="677"/>
      <c r="U177" s="726"/>
      <c r="V177" s="679"/>
      <c r="W177" s="677"/>
      <c r="X177" s="716"/>
      <c r="Y177" s="661"/>
      <c r="Z177" s="677"/>
      <c r="AA177" s="716"/>
      <c r="AB177" s="612"/>
      <c r="AC177" s="612"/>
      <c r="AD177" s="605"/>
      <c r="AE177" s="612"/>
      <c r="AF177" s="312"/>
      <c r="AG177" s="193"/>
      <c r="AH177" s="193"/>
      <c r="AI177" s="193"/>
      <c r="AJ177" s="612"/>
      <c r="AK177" s="605"/>
      <c r="AL177" s="312"/>
      <c r="AM177" s="312"/>
      <c r="AN177" s="605"/>
      <c r="AO177" s="605"/>
      <c r="AP177" s="270" t="s">
        <v>309</v>
      </c>
      <c r="AQ177" s="601"/>
      <c r="AR177" s="510" t="s">
        <v>340</v>
      </c>
      <c r="AS177" s="193"/>
    </row>
    <row r="178" spans="1:45" ht="94.5" customHeight="1">
      <c r="A178" s="630"/>
      <c r="B178" s="108" t="s">
        <v>217</v>
      </c>
      <c r="C178" s="637"/>
      <c r="D178" s="637"/>
      <c r="E178" s="637"/>
      <c r="F178" s="637"/>
      <c r="G178" s="637"/>
      <c r="H178" s="637"/>
      <c r="I178" s="637"/>
      <c r="J178" s="99" t="s">
        <v>215</v>
      </c>
      <c r="K178" s="93" t="s">
        <v>147</v>
      </c>
      <c r="L178" s="135"/>
      <c r="M178" s="135"/>
      <c r="N178" s="141"/>
      <c r="O178" s="142"/>
      <c r="P178" s="143"/>
      <c r="Q178" s="676"/>
      <c r="R178" s="624"/>
      <c r="S178" s="680"/>
      <c r="T178" s="624"/>
      <c r="U178" s="628"/>
      <c r="V178" s="680"/>
      <c r="W178" s="624"/>
      <c r="X178" s="620"/>
      <c r="Y178" s="662"/>
      <c r="Z178" s="624"/>
      <c r="AA178" s="620"/>
      <c r="AB178" s="613"/>
      <c r="AC178" s="613"/>
      <c r="AD178" s="606"/>
      <c r="AE178" s="613"/>
      <c r="AF178" s="313"/>
      <c r="AG178" s="194"/>
      <c r="AH178" s="194"/>
      <c r="AI178" s="194"/>
      <c r="AJ178" s="613"/>
      <c r="AK178" s="606"/>
      <c r="AL178" s="313"/>
      <c r="AM178" s="313"/>
      <c r="AN178" s="606"/>
      <c r="AO178" s="606"/>
      <c r="AP178" s="194"/>
      <c r="AQ178" s="602"/>
      <c r="AR178" s="313"/>
      <c r="AS178" s="194"/>
    </row>
    <row r="179" spans="1:45" ht="87.75" customHeight="1" hidden="1">
      <c r="A179" s="630"/>
      <c r="B179" s="221"/>
      <c r="C179" s="222"/>
      <c r="D179" s="223"/>
      <c r="E179" s="223"/>
      <c r="F179" s="223"/>
      <c r="G179" s="223"/>
      <c r="H179" s="223"/>
      <c r="I179" s="223"/>
      <c r="J179" s="223"/>
      <c r="K179" s="223"/>
      <c r="L179" s="135"/>
      <c r="M179" s="148"/>
      <c r="N179" s="149"/>
      <c r="O179" s="150"/>
      <c r="P179" s="133"/>
      <c r="Q179" s="239"/>
      <c r="R179" s="120" t="str">
        <f aca="true" t="shared" si="26" ref="R179:R208">IF(Q179&lt;&gt;0,IF(Q179/E179&gt;100%,100%,Q179/E179)," ")</f>
        <v> </v>
      </c>
      <c r="S179" s="116"/>
      <c r="T179" s="275" t="str">
        <f aca="true" t="shared" si="27" ref="T179:T208">IF(S179&lt;&gt;0,IF(S179/F179&gt;100%,100%,S179/F179)," ")</f>
        <v> </v>
      </c>
      <c r="U179" s="117" t="e">
        <f aca="true" t="shared" si="28" ref="U179:U208">IF((IF(M179="promedio",AVERAGE(Q179,S179)/AVERAGE(E179,F179),SUM(Q179,S179)/SUM(E179,F179)))&gt;100%,100%,(IF(M179="promedio",AVERAGE(Q179,S179)/AVERAGE(E179,F179),SUM(Q179,S179)/SUM(E179,F179))))</f>
        <v>#DIV/0!</v>
      </c>
      <c r="V179" s="116"/>
      <c r="W179" s="275" t="str">
        <f aca="true" t="shared" si="29" ref="W179:W208">IF(V179&lt;&gt;0,IF(V179/G179&gt;100%,100%,V179/G179)," ")</f>
        <v> </v>
      </c>
      <c r="X179" s="121" t="e">
        <f aca="true" t="shared" si="30" ref="X179:X208">IF((IF(M179="promedio",AVERAGE(Q179,S179,V179)/AVERAGE(E179,F179,G179),SUM(Q179,S179,V179)/SUM(E179,F179,G179)))&gt;100%,100%,(IF(M179="promedio",AVERAGE(Q179,S179,V179)/AVERAGE(E179,F179,G179),SUM(Q179,S179,V179)/SUM(E179,F179,G179))))</f>
        <v>#DIV/0!</v>
      </c>
      <c r="Y179" s="116"/>
      <c r="Z179" s="120" t="str">
        <f aca="true" t="shared" si="31" ref="Z179:Z208">IF(Y179&lt;&gt;0,IF(Y179/H179&gt;100%,100%,Y179/H179)," ")</f>
        <v> </v>
      </c>
      <c r="AA179" s="121" t="e">
        <f aca="true" t="shared" si="32" ref="AA179:AA208">IF((IF(M179="promedio",AVERAGE(Q179,S179,V179,Y179)/I179,SUM(Q179,S179,V179,Y179)/I179))&gt;100%,100%,(IF(M179="promedio",AVERAGE(Q179,S179,V179,Y179)/I179,SUM(Q179,S179,V179,Y179)/I179)))</f>
        <v>#DIV/0!</v>
      </c>
      <c r="AB179" s="151"/>
      <c r="AC179" s="151"/>
      <c r="AD179" s="152"/>
      <c r="AE179" s="153"/>
      <c r="AF179" s="294"/>
      <c r="AG179" s="151"/>
      <c r="AH179" s="151"/>
      <c r="AI179" s="294"/>
      <c r="AJ179" s="153"/>
      <c r="AK179" s="294"/>
      <c r="AL179" s="151"/>
      <c r="AM179" s="151"/>
      <c r="AN179" s="152"/>
      <c r="AO179" s="153"/>
      <c r="AP179" s="294"/>
      <c r="AQ179" s="151"/>
      <c r="AR179" s="151"/>
      <c r="AS179" s="151"/>
    </row>
    <row r="180" spans="1:45" ht="87.75" customHeight="1" hidden="1">
      <c r="A180" s="630"/>
      <c r="B180" s="221"/>
      <c r="C180" s="222"/>
      <c r="D180" s="223"/>
      <c r="E180" s="223"/>
      <c r="F180" s="223"/>
      <c r="G180" s="223"/>
      <c r="H180" s="223"/>
      <c r="I180" s="223"/>
      <c r="J180" s="223"/>
      <c r="K180" s="223"/>
      <c r="L180" s="135"/>
      <c r="M180" s="148"/>
      <c r="N180" s="156"/>
      <c r="O180" s="157"/>
      <c r="P180" s="158"/>
      <c r="Q180" s="239"/>
      <c r="R180" s="120" t="str">
        <f t="shared" si="26"/>
        <v> </v>
      </c>
      <c r="S180" s="116"/>
      <c r="T180" s="275" t="str">
        <f t="shared" si="27"/>
        <v> </v>
      </c>
      <c r="U180" s="117" t="e">
        <f t="shared" si="28"/>
        <v>#DIV/0!</v>
      </c>
      <c r="V180" s="116"/>
      <c r="W180" s="275" t="str">
        <f t="shared" si="29"/>
        <v> </v>
      </c>
      <c r="X180" s="121" t="e">
        <f t="shared" si="30"/>
        <v>#DIV/0!</v>
      </c>
      <c r="Y180" s="116"/>
      <c r="Z180" s="120" t="str">
        <f t="shared" si="31"/>
        <v> </v>
      </c>
      <c r="AA180" s="121" t="e">
        <f t="shared" si="32"/>
        <v>#DIV/0!</v>
      </c>
      <c r="AB180" s="151"/>
      <c r="AC180" s="151"/>
      <c r="AD180" s="152"/>
      <c r="AE180" s="153"/>
      <c r="AF180" s="294"/>
      <c r="AG180" s="151"/>
      <c r="AH180" s="151"/>
      <c r="AI180" s="294"/>
      <c r="AJ180" s="153"/>
      <c r="AK180" s="294"/>
      <c r="AL180" s="151"/>
      <c r="AM180" s="151"/>
      <c r="AN180" s="152"/>
      <c r="AO180" s="153"/>
      <c r="AP180" s="294"/>
      <c r="AQ180" s="151"/>
      <c r="AR180" s="151"/>
      <c r="AS180" s="151"/>
    </row>
    <row r="181" spans="1:45" ht="87.75" customHeight="1" hidden="1">
      <c r="A181" s="630"/>
      <c r="B181" s="115"/>
      <c r="C181" s="225"/>
      <c r="D181" s="225"/>
      <c r="E181" s="225"/>
      <c r="F181" s="225"/>
      <c r="G181" s="226"/>
      <c r="H181" s="226"/>
      <c r="I181" s="226"/>
      <c r="J181" s="225"/>
      <c r="K181" s="227"/>
      <c r="L181" s="135"/>
      <c r="M181" s="148"/>
      <c r="N181" s="160"/>
      <c r="O181" s="150"/>
      <c r="P181" s="133"/>
      <c r="Q181" s="239"/>
      <c r="R181" s="120" t="str">
        <f t="shared" si="26"/>
        <v> </v>
      </c>
      <c r="S181" s="116"/>
      <c r="T181" s="275" t="str">
        <f t="shared" si="27"/>
        <v> </v>
      </c>
      <c r="U181" s="117" t="e">
        <f t="shared" si="28"/>
        <v>#DIV/0!</v>
      </c>
      <c r="V181" s="116"/>
      <c r="W181" s="275" t="str">
        <f t="shared" si="29"/>
        <v> </v>
      </c>
      <c r="X181" s="121" t="e">
        <f t="shared" si="30"/>
        <v>#DIV/0!</v>
      </c>
      <c r="Y181" s="116"/>
      <c r="Z181" s="120" t="str">
        <f t="shared" si="31"/>
        <v> </v>
      </c>
      <c r="AA181" s="121" t="e">
        <f t="shared" si="32"/>
        <v>#DIV/0!</v>
      </c>
      <c r="AB181" s="151"/>
      <c r="AC181" s="151"/>
      <c r="AD181" s="152"/>
      <c r="AE181" s="153"/>
      <c r="AF181" s="294"/>
      <c r="AG181" s="151"/>
      <c r="AH181" s="151"/>
      <c r="AI181" s="294"/>
      <c r="AJ181" s="153"/>
      <c r="AK181" s="294"/>
      <c r="AL181" s="151"/>
      <c r="AM181" s="151"/>
      <c r="AN181" s="152"/>
      <c r="AO181" s="153"/>
      <c r="AP181" s="294"/>
      <c r="AQ181" s="151"/>
      <c r="AR181" s="151"/>
      <c r="AS181" s="151"/>
    </row>
    <row r="182" spans="1:45" ht="87.75" customHeight="1" hidden="1">
      <c r="A182" s="630"/>
      <c r="B182" s="99"/>
      <c r="C182" s="228"/>
      <c r="D182" s="228"/>
      <c r="E182" s="228"/>
      <c r="F182" s="228"/>
      <c r="G182" s="229"/>
      <c r="H182" s="229"/>
      <c r="I182" s="229"/>
      <c r="J182" s="228"/>
      <c r="K182" s="230"/>
      <c r="L182" s="155"/>
      <c r="M182" s="148"/>
      <c r="N182" s="160"/>
      <c r="O182" s="150"/>
      <c r="P182" s="133"/>
      <c r="Q182" s="239"/>
      <c r="R182" s="120" t="str">
        <f t="shared" si="26"/>
        <v> </v>
      </c>
      <c r="S182" s="116"/>
      <c r="T182" s="275" t="str">
        <f t="shared" si="27"/>
        <v> </v>
      </c>
      <c r="U182" s="117" t="e">
        <f t="shared" si="28"/>
        <v>#DIV/0!</v>
      </c>
      <c r="V182" s="116"/>
      <c r="W182" s="275" t="str">
        <f t="shared" si="29"/>
        <v> </v>
      </c>
      <c r="X182" s="121" t="e">
        <f t="shared" si="30"/>
        <v>#DIV/0!</v>
      </c>
      <c r="Y182" s="116"/>
      <c r="Z182" s="120" t="str">
        <f t="shared" si="31"/>
        <v> </v>
      </c>
      <c r="AA182" s="121" t="e">
        <f t="shared" si="32"/>
        <v>#DIV/0!</v>
      </c>
      <c r="AB182" s="151"/>
      <c r="AC182" s="151"/>
      <c r="AD182" s="152"/>
      <c r="AE182" s="153"/>
      <c r="AF182" s="294"/>
      <c r="AG182" s="151"/>
      <c r="AH182" s="151"/>
      <c r="AI182" s="294"/>
      <c r="AJ182" s="153"/>
      <c r="AK182" s="294"/>
      <c r="AL182" s="151"/>
      <c r="AM182" s="151"/>
      <c r="AN182" s="152"/>
      <c r="AO182" s="153"/>
      <c r="AP182" s="294"/>
      <c r="AQ182" s="151"/>
      <c r="AR182" s="151"/>
      <c r="AS182" s="151"/>
    </row>
    <row r="183" spans="1:45" ht="74.25" customHeight="1" hidden="1">
      <c r="A183" s="630"/>
      <c r="B183" s="231"/>
      <c r="C183" s="232"/>
      <c r="D183" s="233"/>
      <c r="E183" s="232"/>
      <c r="F183" s="232"/>
      <c r="G183" s="232"/>
      <c r="H183" s="233"/>
      <c r="I183" s="233"/>
      <c r="J183" s="234"/>
      <c r="K183" s="232"/>
      <c r="L183" s="135"/>
      <c r="M183" s="148"/>
      <c r="N183" s="156"/>
      <c r="O183" s="157"/>
      <c r="P183" s="158"/>
      <c r="Q183" s="239"/>
      <c r="R183" s="120" t="str">
        <f t="shared" si="26"/>
        <v> </v>
      </c>
      <c r="S183" s="116"/>
      <c r="T183" s="275" t="str">
        <f t="shared" si="27"/>
        <v> </v>
      </c>
      <c r="U183" s="117" t="e">
        <f t="shared" si="28"/>
        <v>#DIV/0!</v>
      </c>
      <c r="V183" s="116"/>
      <c r="W183" s="275" t="str">
        <f t="shared" si="29"/>
        <v> </v>
      </c>
      <c r="X183" s="121" t="e">
        <f t="shared" si="30"/>
        <v>#DIV/0!</v>
      </c>
      <c r="Y183" s="116"/>
      <c r="Z183" s="120" t="str">
        <f t="shared" si="31"/>
        <v> </v>
      </c>
      <c r="AA183" s="121" t="e">
        <f t="shared" si="32"/>
        <v>#DIV/0!</v>
      </c>
      <c r="AB183" s="151"/>
      <c r="AC183" s="151"/>
      <c r="AD183" s="152"/>
      <c r="AE183" s="153"/>
      <c r="AF183" s="294"/>
      <c r="AG183" s="151"/>
      <c r="AH183" s="151"/>
      <c r="AI183" s="294"/>
      <c r="AJ183" s="153"/>
      <c r="AK183" s="294"/>
      <c r="AL183" s="151"/>
      <c r="AM183" s="151"/>
      <c r="AN183" s="152"/>
      <c r="AO183" s="153"/>
      <c r="AP183" s="294"/>
      <c r="AQ183" s="151"/>
      <c r="AR183" s="151"/>
      <c r="AS183" s="151"/>
    </row>
    <row r="184" spans="1:45" ht="74.25" customHeight="1" hidden="1">
      <c r="A184" s="631"/>
      <c r="B184" s="231"/>
      <c r="C184" s="235"/>
      <c r="D184" s="236"/>
      <c r="E184" s="235"/>
      <c r="F184" s="235"/>
      <c r="G184" s="235"/>
      <c r="H184" s="236"/>
      <c r="I184" s="236"/>
      <c r="J184" s="237"/>
      <c r="K184" s="235"/>
      <c r="L184" s="155"/>
      <c r="M184" s="148"/>
      <c r="N184" s="156"/>
      <c r="O184" s="157"/>
      <c r="P184" s="158"/>
      <c r="Q184" s="239"/>
      <c r="R184" s="120" t="str">
        <f t="shared" si="26"/>
        <v> </v>
      </c>
      <c r="S184" s="116"/>
      <c r="T184" s="275" t="str">
        <f t="shared" si="27"/>
        <v> </v>
      </c>
      <c r="U184" s="117" t="e">
        <f t="shared" si="28"/>
        <v>#DIV/0!</v>
      </c>
      <c r="V184" s="116"/>
      <c r="W184" s="275" t="str">
        <f t="shared" si="29"/>
        <v> </v>
      </c>
      <c r="X184" s="121" t="e">
        <f t="shared" si="30"/>
        <v>#DIV/0!</v>
      </c>
      <c r="Y184" s="116"/>
      <c r="Z184" s="120" t="str">
        <f t="shared" si="31"/>
        <v> </v>
      </c>
      <c r="AA184" s="121" t="e">
        <f t="shared" si="32"/>
        <v>#DIV/0!</v>
      </c>
      <c r="AB184" s="151"/>
      <c r="AC184" s="151"/>
      <c r="AD184" s="152"/>
      <c r="AE184" s="153"/>
      <c r="AF184" s="294"/>
      <c r="AG184" s="151"/>
      <c r="AH184" s="151"/>
      <c r="AI184" s="294"/>
      <c r="AJ184" s="153"/>
      <c r="AK184" s="294"/>
      <c r="AL184" s="151"/>
      <c r="AM184" s="151"/>
      <c r="AN184" s="152"/>
      <c r="AO184" s="153"/>
      <c r="AP184" s="294"/>
      <c r="AQ184" s="151"/>
      <c r="AR184" s="151"/>
      <c r="AS184" s="151"/>
    </row>
    <row r="185" spans="1:45" ht="87.75" customHeight="1" hidden="1">
      <c r="A185" s="629"/>
      <c r="B185" s="115"/>
      <c r="C185" s="115"/>
      <c r="D185" s="248"/>
      <c r="E185" s="249"/>
      <c r="F185" s="249"/>
      <c r="G185" s="249"/>
      <c r="H185" s="249"/>
      <c r="I185" s="249"/>
      <c r="J185" s="104"/>
      <c r="K185" s="70"/>
      <c r="L185" s="135"/>
      <c r="M185" s="148"/>
      <c r="N185" s="150"/>
      <c r="O185" s="150"/>
      <c r="P185" s="133"/>
      <c r="Q185" s="239"/>
      <c r="R185" s="120" t="str">
        <f t="shared" si="26"/>
        <v> </v>
      </c>
      <c r="S185" s="116"/>
      <c r="T185" s="275" t="str">
        <f t="shared" si="27"/>
        <v> </v>
      </c>
      <c r="U185" s="117" t="e">
        <f t="shared" si="28"/>
        <v>#DIV/0!</v>
      </c>
      <c r="V185" s="116"/>
      <c r="W185" s="275" t="str">
        <f t="shared" si="29"/>
        <v> </v>
      </c>
      <c r="X185" s="121" t="e">
        <f t="shared" si="30"/>
        <v>#DIV/0!</v>
      </c>
      <c r="Y185" s="116"/>
      <c r="Z185" s="120" t="str">
        <f t="shared" si="31"/>
        <v> </v>
      </c>
      <c r="AA185" s="121" t="e">
        <f t="shared" si="32"/>
        <v>#DIV/0!</v>
      </c>
      <c r="AB185" s="163"/>
      <c r="AC185" s="163"/>
      <c r="AD185" s="163"/>
      <c r="AE185" s="163"/>
      <c r="AF185" s="163"/>
      <c r="AG185" s="163"/>
      <c r="AH185" s="163"/>
      <c r="AI185" s="163"/>
      <c r="AJ185" s="163"/>
      <c r="AK185" s="163"/>
      <c r="AL185" s="163"/>
      <c r="AM185" s="163"/>
      <c r="AN185" s="163"/>
      <c r="AO185" s="164"/>
      <c r="AP185" s="134"/>
      <c r="AQ185" s="163"/>
      <c r="AR185" s="165"/>
      <c r="AS185" s="165"/>
    </row>
    <row r="186" spans="1:45" ht="71.25" customHeight="1" hidden="1">
      <c r="A186" s="630"/>
      <c r="B186" s="144"/>
      <c r="C186" s="70"/>
      <c r="D186" s="201"/>
      <c r="E186" s="70"/>
      <c r="F186" s="200"/>
      <c r="G186" s="70"/>
      <c r="H186" s="200"/>
      <c r="I186" s="200"/>
      <c r="J186" s="70"/>
      <c r="K186" s="70"/>
      <c r="L186" s="135"/>
      <c r="M186" s="148"/>
      <c r="N186" s="150"/>
      <c r="O186" s="150"/>
      <c r="P186" s="133"/>
      <c r="Q186" s="239"/>
      <c r="R186" s="120" t="str">
        <f t="shared" si="26"/>
        <v> </v>
      </c>
      <c r="S186" s="116"/>
      <c r="T186" s="275" t="str">
        <f t="shared" si="27"/>
        <v> </v>
      </c>
      <c r="U186" s="117" t="e">
        <f t="shared" si="28"/>
        <v>#DIV/0!</v>
      </c>
      <c r="V186" s="116"/>
      <c r="W186" s="275" t="str">
        <f t="shared" si="29"/>
        <v> </v>
      </c>
      <c r="X186" s="121" t="e">
        <f t="shared" si="30"/>
        <v>#DIV/0!</v>
      </c>
      <c r="Y186" s="116"/>
      <c r="Z186" s="120" t="str">
        <f t="shared" si="31"/>
        <v> </v>
      </c>
      <c r="AA186" s="121" t="e">
        <f t="shared" si="32"/>
        <v>#DIV/0!</v>
      </c>
      <c r="AB186" s="163"/>
      <c r="AC186" s="163"/>
      <c r="AD186" s="163"/>
      <c r="AE186" s="163"/>
      <c r="AF186" s="163"/>
      <c r="AG186" s="163"/>
      <c r="AH186" s="163"/>
      <c r="AI186" s="163"/>
      <c r="AJ186" s="163"/>
      <c r="AK186" s="163"/>
      <c r="AL186" s="163"/>
      <c r="AM186" s="163"/>
      <c r="AN186" s="163"/>
      <c r="AO186" s="164"/>
      <c r="AP186" s="163"/>
      <c r="AQ186" s="134"/>
      <c r="AR186" s="164"/>
      <c r="AS186" s="165"/>
    </row>
    <row r="187" spans="1:45" ht="75" customHeight="1" hidden="1">
      <c r="A187" s="630"/>
      <c r="B187" s="70"/>
      <c r="C187" s="70"/>
      <c r="D187" s="70"/>
      <c r="E187" s="295"/>
      <c r="F187" s="295"/>
      <c r="G187" s="295"/>
      <c r="H187" s="295"/>
      <c r="I187" s="295"/>
      <c r="J187" s="70"/>
      <c r="K187" s="70"/>
      <c r="L187" s="135"/>
      <c r="M187" s="148"/>
      <c r="N187" s="150"/>
      <c r="O187" s="150"/>
      <c r="P187" s="133"/>
      <c r="Q187" s="239"/>
      <c r="R187" s="120" t="str">
        <f t="shared" si="26"/>
        <v> </v>
      </c>
      <c r="S187" s="116"/>
      <c r="T187" s="275" t="str">
        <f t="shared" si="27"/>
        <v> </v>
      </c>
      <c r="U187" s="117" t="e">
        <f t="shared" si="28"/>
        <v>#DIV/0!</v>
      </c>
      <c r="V187" s="116"/>
      <c r="W187" s="275" t="str">
        <f t="shared" si="29"/>
        <v> </v>
      </c>
      <c r="X187" s="121" t="e">
        <f t="shared" si="30"/>
        <v>#DIV/0!</v>
      </c>
      <c r="Y187" s="116"/>
      <c r="Z187" s="120" t="str">
        <f t="shared" si="31"/>
        <v> </v>
      </c>
      <c r="AA187" s="121" t="e">
        <f t="shared" si="32"/>
        <v>#DIV/0!</v>
      </c>
      <c r="AB187" s="167"/>
      <c r="AC187" s="167"/>
      <c r="AD187" s="167"/>
      <c r="AE187" s="167"/>
      <c r="AF187" s="167"/>
      <c r="AG187" s="167"/>
      <c r="AH187" s="167"/>
      <c r="AI187" s="167"/>
      <c r="AJ187" s="168"/>
      <c r="AK187" s="168"/>
      <c r="AL187" s="169"/>
      <c r="AM187" s="169"/>
      <c r="AN187" s="163"/>
      <c r="AO187" s="164"/>
      <c r="AP187" s="134"/>
      <c r="AQ187" s="165"/>
      <c r="AR187" s="165"/>
      <c r="AS187" s="165"/>
    </row>
    <row r="188" spans="1:45" ht="74.25" customHeight="1" hidden="1">
      <c r="A188" s="630"/>
      <c r="B188" s="70"/>
      <c r="C188" s="70"/>
      <c r="D188" s="200"/>
      <c r="E188" s="70"/>
      <c r="F188" s="200"/>
      <c r="G188" s="70"/>
      <c r="H188" s="200"/>
      <c r="I188" s="200"/>
      <c r="J188" s="144"/>
      <c r="K188" s="70"/>
      <c r="L188" s="155"/>
      <c r="M188" s="155"/>
      <c r="N188" s="164" t="s">
        <v>152</v>
      </c>
      <c r="O188" s="164" t="s">
        <v>155</v>
      </c>
      <c r="P188" s="164" t="s">
        <v>156</v>
      </c>
      <c r="Q188" s="239"/>
      <c r="R188" s="120" t="str">
        <f t="shared" si="26"/>
        <v> </v>
      </c>
      <c r="S188" s="116"/>
      <c r="T188" s="275" t="str">
        <f t="shared" si="27"/>
        <v> </v>
      </c>
      <c r="U188" s="117" t="e">
        <f t="shared" si="28"/>
        <v>#DIV/0!</v>
      </c>
      <c r="V188" s="116"/>
      <c r="W188" s="275" t="str">
        <f t="shared" si="29"/>
        <v> </v>
      </c>
      <c r="X188" s="121" t="e">
        <f t="shared" si="30"/>
        <v>#DIV/0!</v>
      </c>
      <c r="Y188" s="116"/>
      <c r="Z188" s="120" t="str">
        <f t="shared" si="31"/>
        <v> </v>
      </c>
      <c r="AA188" s="121" t="e">
        <f t="shared" si="32"/>
        <v>#DIV/0!</v>
      </c>
      <c r="AB188" s="133"/>
      <c r="AC188" s="167"/>
      <c r="AD188" s="167"/>
      <c r="AE188" s="167"/>
      <c r="AF188" s="167"/>
      <c r="AG188" s="167"/>
      <c r="AH188" s="167"/>
      <c r="AI188" s="167"/>
      <c r="AJ188" s="168"/>
      <c r="AK188" s="168"/>
      <c r="AL188" s="169"/>
      <c r="AM188" s="169"/>
      <c r="AN188" s="163"/>
      <c r="AO188" s="163"/>
      <c r="AP188" s="163"/>
      <c r="AQ188" s="163"/>
      <c r="AR188" s="163"/>
      <c r="AS188" s="163"/>
    </row>
    <row r="189" spans="1:45" ht="74.25" customHeight="1" hidden="1">
      <c r="A189" s="630"/>
      <c r="B189" s="70"/>
      <c r="C189" s="70"/>
      <c r="D189" s="70"/>
      <c r="E189" s="70"/>
      <c r="F189" s="70"/>
      <c r="G189" s="70"/>
      <c r="H189" s="200"/>
      <c r="I189" s="200"/>
      <c r="J189" s="70"/>
      <c r="K189" s="70"/>
      <c r="L189" s="170"/>
      <c r="M189" s="170"/>
      <c r="N189" s="164"/>
      <c r="O189" s="164"/>
      <c r="P189" s="164"/>
      <c r="Q189" s="239"/>
      <c r="R189" s="120" t="str">
        <f t="shared" si="26"/>
        <v> </v>
      </c>
      <c r="S189" s="116"/>
      <c r="T189" s="275" t="str">
        <f t="shared" si="27"/>
        <v> </v>
      </c>
      <c r="U189" s="117" t="e">
        <f t="shared" si="28"/>
        <v>#DIV/0!</v>
      </c>
      <c r="V189" s="116"/>
      <c r="W189" s="275" t="str">
        <f t="shared" si="29"/>
        <v> </v>
      </c>
      <c r="X189" s="121" t="e">
        <f t="shared" si="30"/>
        <v>#DIV/0!</v>
      </c>
      <c r="Y189" s="116"/>
      <c r="Z189" s="120" t="str">
        <f t="shared" si="31"/>
        <v> </v>
      </c>
      <c r="AA189" s="121" t="e">
        <f t="shared" si="32"/>
        <v>#DIV/0!</v>
      </c>
      <c r="AB189" s="133"/>
      <c r="AC189" s="167"/>
      <c r="AD189" s="167"/>
      <c r="AE189" s="167"/>
      <c r="AF189" s="167"/>
      <c r="AG189" s="167"/>
      <c r="AH189" s="167"/>
      <c r="AI189" s="167"/>
      <c r="AJ189" s="168"/>
      <c r="AK189" s="168"/>
      <c r="AL189" s="169"/>
      <c r="AM189" s="169"/>
      <c r="AN189" s="163"/>
      <c r="AO189" s="163"/>
      <c r="AP189" s="163"/>
      <c r="AQ189" s="163"/>
      <c r="AR189" s="163"/>
      <c r="AS189" s="163"/>
    </row>
    <row r="190" spans="1:45" ht="74.25" customHeight="1" hidden="1">
      <c r="A190" s="630"/>
      <c r="B190" s="70"/>
      <c r="C190" s="70"/>
      <c r="D190" s="200"/>
      <c r="E190" s="70"/>
      <c r="F190" s="200"/>
      <c r="G190" s="70"/>
      <c r="H190" s="200"/>
      <c r="I190" s="200"/>
      <c r="J190" s="144"/>
      <c r="K190" s="70"/>
      <c r="L190" s="155"/>
      <c r="M190" s="155"/>
      <c r="N190" s="164"/>
      <c r="O190" s="164"/>
      <c r="P190" s="164"/>
      <c r="Q190" s="239"/>
      <c r="R190" s="120" t="str">
        <f t="shared" si="26"/>
        <v> </v>
      </c>
      <c r="S190" s="116"/>
      <c r="T190" s="275" t="str">
        <f t="shared" si="27"/>
        <v> </v>
      </c>
      <c r="U190" s="117" t="e">
        <f t="shared" si="28"/>
        <v>#DIV/0!</v>
      </c>
      <c r="V190" s="116"/>
      <c r="W190" s="275" t="str">
        <f t="shared" si="29"/>
        <v> </v>
      </c>
      <c r="X190" s="121" t="e">
        <f t="shared" si="30"/>
        <v>#DIV/0!</v>
      </c>
      <c r="Y190" s="116"/>
      <c r="Z190" s="120" t="str">
        <f t="shared" si="31"/>
        <v> </v>
      </c>
      <c r="AA190" s="121" t="e">
        <f t="shared" si="32"/>
        <v>#DIV/0!</v>
      </c>
      <c r="AB190" s="133"/>
      <c r="AC190" s="167"/>
      <c r="AD190" s="167"/>
      <c r="AE190" s="167"/>
      <c r="AF190" s="167"/>
      <c r="AG190" s="167"/>
      <c r="AH190" s="167"/>
      <c r="AI190" s="167"/>
      <c r="AJ190" s="168"/>
      <c r="AK190" s="168"/>
      <c r="AL190" s="169"/>
      <c r="AM190" s="169"/>
      <c r="AN190" s="163"/>
      <c r="AO190" s="163"/>
      <c r="AP190" s="163"/>
      <c r="AQ190" s="163"/>
      <c r="AR190" s="163"/>
      <c r="AS190" s="163"/>
    </row>
    <row r="191" spans="1:45" ht="74.25" customHeight="1" hidden="1">
      <c r="A191" s="630"/>
      <c r="B191" s="70"/>
      <c r="C191" s="70"/>
      <c r="D191" s="200"/>
      <c r="E191" s="70"/>
      <c r="F191" s="200"/>
      <c r="G191" s="70"/>
      <c r="H191" s="200"/>
      <c r="I191" s="200"/>
      <c r="J191" s="144"/>
      <c r="K191" s="70"/>
      <c r="L191" s="155"/>
      <c r="M191" s="155"/>
      <c r="N191" s="164"/>
      <c r="O191" s="164"/>
      <c r="P191" s="164"/>
      <c r="Q191" s="239"/>
      <c r="R191" s="120" t="str">
        <f t="shared" si="26"/>
        <v> </v>
      </c>
      <c r="S191" s="116"/>
      <c r="T191" s="275" t="str">
        <f t="shared" si="27"/>
        <v> </v>
      </c>
      <c r="U191" s="117" t="e">
        <f t="shared" si="28"/>
        <v>#DIV/0!</v>
      </c>
      <c r="V191" s="116"/>
      <c r="W191" s="275" t="str">
        <f t="shared" si="29"/>
        <v> </v>
      </c>
      <c r="X191" s="121" t="e">
        <f t="shared" si="30"/>
        <v>#DIV/0!</v>
      </c>
      <c r="Y191" s="116"/>
      <c r="Z191" s="120" t="str">
        <f t="shared" si="31"/>
        <v> </v>
      </c>
      <c r="AA191" s="121" t="e">
        <f t="shared" si="32"/>
        <v>#DIV/0!</v>
      </c>
      <c r="AB191" s="133"/>
      <c r="AC191" s="167"/>
      <c r="AD191" s="167"/>
      <c r="AE191" s="167"/>
      <c r="AF191" s="167"/>
      <c r="AG191" s="167"/>
      <c r="AH191" s="167"/>
      <c r="AI191" s="167"/>
      <c r="AJ191" s="168"/>
      <c r="AK191" s="168"/>
      <c r="AL191" s="169"/>
      <c r="AM191" s="169"/>
      <c r="AN191" s="163"/>
      <c r="AO191" s="163"/>
      <c r="AP191" s="163"/>
      <c r="AQ191" s="163"/>
      <c r="AR191" s="163"/>
      <c r="AS191" s="163"/>
    </row>
    <row r="192" spans="1:45" ht="63.75" customHeight="1" hidden="1">
      <c r="A192" s="631"/>
      <c r="B192" s="70"/>
      <c r="C192" s="70"/>
      <c r="D192" s="70"/>
      <c r="E192" s="70"/>
      <c r="F192" s="70"/>
      <c r="G192" s="70"/>
      <c r="H192" s="200"/>
      <c r="I192" s="200"/>
      <c r="J192" s="70"/>
      <c r="K192" s="70"/>
      <c r="L192" s="170"/>
      <c r="M192" s="170"/>
      <c r="N192" s="133"/>
      <c r="O192" s="133"/>
      <c r="P192" s="133"/>
      <c r="Q192" s="239"/>
      <c r="R192" s="120" t="str">
        <f t="shared" si="26"/>
        <v> </v>
      </c>
      <c r="S192" s="116"/>
      <c r="T192" s="275" t="str">
        <f t="shared" si="27"/>
        <v> </v>
      </c>
      <c r="U192" s="117" t="e">
        <f t="shared" si="28"/>
        <v>#DIV/0!</v>
      </c>
      <c r="V192" s="116"/>
      <c r="W192" s="275" t="str">
        <f t="shared" si="29"/>
        <v> </v>
      </c>
      <c r="X192" s="121" t="e">
        <f t="shared" si="30"/>
        <v>#DIV/0!</v>
      </c>
      <c r="Y192" s="116"/>
      <c r="Z192" s="120" t="str">
        <f t="shared" si="31"/>
        <v> </v>
      </c>
      <c r="AA192" s="121" t="e">
        <f t="shared" si="32"/>
        <v>#DIV/0!</v>
      </c>
      <c r="AB192" s="133"/>
      <c r="AC192" s="163"/>
      <c r="AD192" s="163"/>
      <c r="AE192" s="163"/>
      <c r="AF192" s="163"/>
      <c r="AG192" s="163"/>
      <c r="AH192" s="163"/>
      <c r="AI192" s="163"/>
      <c r="AJ192" s="163"/>
      <c r="AK192" s="163"/>
      <c r="AL192" s="163"/>
      <c r="AM192" s="163"/>
      <c r="AN192" s="163"/>
      <c r="AO192" s="163"/>
      <c r="AP192" s="163"/>
      <c r="AQ192" s="163"/>
      <c r="AR192" s="163"/>
      <c r="AS192" s="163"/>
    </row>
    <row r="193" spans="1:45" ht="63.75" customHeight="1" hidden="1">
      <c r="A193" s="632"/>
      <c r="B193" s="70"/>
      <c r="C193" s="70"/>
      <c r="D193" s="70"/>
      <c r="E193" s="70"/>
      <c r="F193" s="70"/>
      <c r="G193" s="70"/>
      <c r="H193" s="200"/>
      <c r="I193" s="200"/>
      <c r="J193" s="70"/>
      <c r="K193" s="70"/>
      <c r="L193" s="171"/>
      <c r="M193" s="172"/>
      <c r="N193" s="173"/>
      <c r="O193" s="173"/>
      <c r="P193" s="173"/>
      <c r="Q193" s="239"/>
      <c r="R193" s="120" t="str">
        <f t="shared" si="26"/>
        <v> </v>
      </c>
      <c r="S193" s="116"/>
      <c r="T193" s="275" t="str">
        <f t="shared" si="27"/>
        <v> </v>
      </c>
      <c r="U193" s="117" t="e">
        <f t="shared" si="28"/>
        <v>#DIV/0!</v>
      </c>
      <c r="V193" s="116"/>
      <c r="W193" s="275" t="str">
        <f t="shared" si="29"/>
        <v> </v>
      </c>
      <c r="X193" s="121" t="e">
        <f t="shared" si="30"/>
        <v>#DIV/0!</v>
      </c>
      <c r="Y193" s="116"/>
      <c r="Z193" s="120" t="str">
        <f t="shared" si="31"/>
        <v> </v>
      </c>
      <c r="AA193" s="121" t="e">
        <f t="shared" si="32"/>
        <v>#DIV/0!</v>
      </c>
      <c r="AB193" s="173"/>
      <c r="AC193" s="174"/>
      <c r="AD193" s="174"/>
      <c r="AE193" s="174"/>
      <c r="AF193" s="174"/>
      <c r="AG193" s="174"/>
      <c r="AH193" s="174"/>
      <c r="AI193" s="174"/>
      <c r="AJ193" s="174"/>
      <c r="AK193" s="174"/>
      <c r="AL193" s="174"/>
      <c r="AM193" s="174"/>
      <c r="AN193" s="174"/>
      <c r="AO193" s="174"/>
      <c r="AP193" s="174"/>
      <c r="AQ193" s="174"/>
      <c r="AR193" s="174"/>
      <c r="AS193" s="174"/>
    </row>
    <row r="194" spans="1:45" ht="63.75" customHeight="1" hidden="1">
      <c r="A194" s="633"/>
      <c r="B194" s="70"/>
      <c r="C194" s="70"/>
      <c r="D194" s="70"/>
      <c r="E194" s="70"/>
      <c r="F194" s="70"/>
      <c r="G194" s="70"/>
      <c r="H194" s="200"/>
      <c r="I194" s="200"/>
      <c r="J194" s="70"/>
      <c r="K194" s="70"/>
      <c r="L194" s="171"/>
      <c r="M194" s="172"/>
      <c r="N194" s="173"/>
      <c r="O194" s="173"/>
      <c r="P194" s="173"/>
      <c r="Q194" s="239"/>
      <c r="R194" s="120" t="str">
        <f t="shared" si="26"/>
        <v> </v>
      </c>
      <c r="S194" s="116"/>
      <c r="T194" s="275" t="str">
        <f t="shared" si="27"/>
        <v> </v>
      </c>
      <c r="U194" s="117" t="e">
        <f t="shared" si="28"/>
        <v>#DIV/0!</v>
      </c>
      <c r="V194" s="116"/>
      <c r="W194" s="275" t="str">
        <f t="shared" si="29"/>
        <v> </v>
      </c>
      <c r="X194" s="121" t="e">
        <f t="shared" si="30"/>
        <v>#DIV/0!</v>
      </c>
      <c r="Y194" s="116"/>
      <c r="Z194" s="120" t="str">
        <f t="shared" si="31"/>
        <v> </v>
      </c>
      <c r="AA194" s="121" t="e">
        <f t="shared" si="32"/>
        <v>#DIV/0!</v>
      </c>
      <c r="AB194" s="173"/>
      <c r="AC194" s="174"/>
      <c r="AD194" s="174"/>
      <c r="AE194" s="174"/>
      <c r="AF194" s="174"/>
      <c r="AG194" s="174"/>
      <c r="AH194" s="174"/>
      <c r="AI194" s="174"/>
      <c r="AJ194" s="174"/>
      <c r="AK194" s="174"/>
      <c r="AL194" s="174"/>
      <c r="AM194" s="174"/>
      <c r="AN194" s="174"/>
      <c r="AO194" s="174"/>
      <c r="AP194" s="174"/>
      <c r="AQ194" s="174"/>
      <c r="AR194" s="174"/>
      <c r="AS194" s="174"/>
    </row>
    <row r="195" spans="1:45" ht="63.75" customHeight="1" hidden="1">
      <c r="A195" s="633"/>
      <c r="B195" s="70"/>
      <c r="C195" s="70"/>
      <c r="D195" s="70"/>
      <c r="E195" s="70"/>
      <c r="F195" s="70"/>
      <c r="G195" s="70"/>
      <c r="H195" s="200"/>
      <c r="I195" s="200"/>
      <c r="J195" s="70"/>
      <c r="K195" s="70"/>
      <c r="L195" s="171"/>
      <c r="M195" s="172"/>
      <c r="N195" s="173"/>
      <c r="O195" s="173"/>
      <c r="P195" s="173"/>
      <c r="Q195" s="239"/>
      <c r="R195" s="120" t="str">
        <f t="shared" si="26"/>
        <v> </v>
      </c>
      <c r="S195" s="116"/>
      <c r="T195" s="275" t="str">
        <f t="shared" si="27"/>
        <v> </v>
      </c>
      <c r="U195" s="117" t="e">
        <f t="shared" si="28"/>
        <v>#DIV/0!</v>
      </c>
      <c r="V195" s="116"/>
      <c r="W195" s="275" t="str">
        <f t="shared" si="29"/>
        <v> </v>
      </c>
      <c r="X195" s="121" t="e">
        <f t="shared" si="30"/>
        <v>#DIV/0!</v>
      </c>
      <c r="Y195" s="116"/>
      <c r="Z195" s="120" t="str">
        <f t="shared" si="31"/>
        <v> </v>
      </c>
      <c r="AA195" s="121" t="e">
        <f t="shared" si="32"/>
        <v>#DIV/0!</v>
      </c>
      <c r="AB195" s="173"/>
      <c r="AC195" s="174"/>
      <c r="AD195" s="174"/>
      <c r="AE195" s="174"/>
      <c r="AF195" s="174"/>
      <c r="AG195" s="174"/>
      <c r="AH195" s="174"/>
      <c r="AI195" s="174"/>
      <c r="AJ195" s="174"/>
      <c r="AK195" s="174"/>
      <c r="AL195" s="174"/>
      <c r="AM195" s="174"/>
      <c r="AN195" s="174"/>
      <c r="AO195" s="174"/>
      <c r="AP195" s="174"/>
      <c r="AQ195" s="174"/>
      <c r="AR195" s="174"/>
      <c r="AS195" s="174"/>
    </row>
    <row r="196" spans="1:45" ht="63.75" customHeight="1" hidden="1">
      <c r="A196" s="633"/>
      <c r="B196" s="70"/>
      <c r="C196" s="70"/>
      <c r="D196" s="70"/>
      <c r="E196" s="70"/>
      <c r="F196" s="70"/>
      <c r="G196" s="70"/>
      <c r="H196" s="200"/>
      <c r="I196" s="200"/>
      <c r="J196" s="70"/>
      <c r="K196" s="70"/>
      <c r="L196" s="171"/>
      <c r="M196" s="172"/>
      <c r="N196" s="173"/>
      <c r="O196" s="173"/>
      <c r="P196" s="173"/>
      <c r="Q196" s="239"/>
      <c r="R196" s="120" t="str">
        <f t="shared" si="26"/>
        <v> </v>
      </c>
      <c r="S196" s="116"/>
      <c r="T196" s="275" t="str">
        <f t="shared" si="27"/>
        <v> </v>
      </c>
      <c r="U196" s="117" t="e">
        <f t="shared" si="28"/>
        <v>#DIV/0!</v>
      </c>
      <c r="V196" s="116"/>
      <c r="W196" s="275" t="str">
        <f t="shared" si="29"/>
        <v> </v>
      </c>
      <c r="X196" s="121" t="e">
        <f t="shared" si="30"/>
        <v>#DIV/0!</v>
      </c>
      <c r="Y196" s="116"/>
      <c r="Z196" s="120" t="str">
        <f t="shared" si="31"/>
        <v> </v>
      </c>
      <c r="AA196" s="121" t="e">
        <f t="shared" si="32"/>
        <v>#DIV/0!</v>
      </c>
      <c r="AB196" s="173"/>
      <c r="AC196" s="174"/>
      <c r="AD196" s="174"/>
      <c r="AE196" s="174"/>
      <c r="AF196" s="174"/>
      <c r="AG196" s="174"/>
      <c r="AH196" s="174"/>
      <c r="AI196" s="174"/>
      <c r="AJ196" s="174"/>
      <c r="AK196" s="174"/>
      <c r="AL196" s="174"/>
      <c r="AM196" s="174"/>
      <c r="AN196" s="174"/>
      <c r="AO196" s="174"/>
      <c r="AP196" s="174"/>
      <c r="AQ196" s="174"/>
      <c r="AR196" s="174"/>
      <c r="AS196" s="174"/>
    </row>
    <row r="197" spans="1:45" ht="63.75" customHeight="1" hidden="1">
      <c r="A197" s="633"/>
      <c r="B197" s="70"/>
      <c r="C197" s="70"/>
      <c r="D197" s="70"/>
      <c r="E197" s="70"/>
      <c r="F197" s="70"/>
      <c r="G197" s="70"/>
      <c r="H197" s="200"/>
      <c r="I197" s="200"/>
      <c r="J197" s="70"/>
      <c r="K197" s="70"/>
      <c r="L197" s="171"/>
      <c r="M197" s="172"/>
      <c r="N197" s="173"/>
      <c r="O197" s="173"/>
      <c r="P197" s="173"/>
      <c r="Q197" s="239"/>
      <c r="R197" s="120" t="str">
        <f t="shared" si="26"/>
        <v> </v>
      </c>
      <c r="S197" s="116"/>
      <c r="T197" s="275" t="str">
        <f t="shared" si="27"/>
        <v> </v>
      </c>
      <c r="U197" s="117" t="e">
        <f t="shared" si="28"/>
        <v>#DIV/0!</v>
      </c>
      <c r="V197" s="116"/>
      <c r="W197" s="275" t="str">
        <f t="shared" si="29"/>
        <v> </v>
      </c>
      <c r="X197" s="121" t="e">
        <f t="shared" si="30"/>
        <v>#DIV/0!</v>
      </c>
      <c r="Y197" s="116"/>
      <c r="Z197" s="120" t="str">
        <f t="shared" si="31"/>
        <v> </v>
      </c>
      <c r="AA197" s="121" t="e">
        <f t="shared" si="32"/>
        <v>#DIV/0!</v>
      </c>
      <c r="AB197" s="173"/>
      <c r="AC197" s="174"/>
      <c r="AD197" s="174"/>
      <c r="AE197" s="174"/>
      <c r="AF197" s="174"/>
      <c r="AG197" s="174"/>
      <c r="AH197" s="174"/>
      <c r="AI197" s="174"/>
      <c r="AJ197" s="174"/>
      <c r="AK197" s="174"/>
      <c r="AL197" s="174"/>
      <c r="AM197" s="174"/>
      <c r="AN197" s="174"/>
      <c r="AO197" s="174"/>
      <c r="AP197" s="174"/>
      <c r="AQ197" s="174"/>
      <c r="AR197" s="174"/>
      <c r="AS197" s="174"/>
    </row>
    <row r="198" spans="1:45" ht="63.75" customHeight="1" hidden="1">
      <c r="A198" s="633"/>
      <c r="B198" s="70"/>
      <c r="C198" s="70"/>
      <c r="D198" s="70"/>
      <c r="E198" s="70"/>
      <c r="F198" s="70"/>
      <c r="G198" s="70"/>
      <c r="H198" s="200"/>
      <c r="I198" s="200"/>
      <c r="J198" s="70"/>
      <c r="K198" s="70"/>
      <c r="L198" s="171"/>
      <c r="M198" s="172"/>
      <c r="N198" s="173"/>
      <c r="O198" s="173"/>
      <c r="P198" s="173"/>
      <c r="Q198" s="239"/>
      <c r="R198" s="120" t="str">
        <f t="shared" si="26"/>
        <v> </v>
      </c>
      <c r="S198" s="116"/>
      <c r="T198" s="275" t="str">
        <f t="shared" si="27"/>
        <v> </v>
      </c>
      <c r="U198" s="117" t="e">
        <f t="shared" si="28"/>
        <v>#DIV/0!</v>
      </c>
      <c r="V198" s="116"/>
      <c r="W198" s="275" t="str">
        <f t="shared" si="29"/>
        <v> </v>
      </c>
      <c r="X198" s="121" t="e">
        <f t="shared" si="30"/>
        <v>#DIV/0!</v>
      </c>
      <c r="Y198" s="116"/>
      <c r="Z198" s="120" t="str">
        <f t="shared" si="31"/>
        <v> </v>
      </c>
      <c r="AA198" s="121" t="e">
        <f t="shared" si="32"/>
        <v>#DIV/0!</v>
      </c>
      <c r="AB198" s="173"/>
      <c r="AC198" s="174"/>
      <c r="AD198" s="174"/>
      <c r="AE198" s="174"/>
      <c r="AF198" s="174"/>
      <c r="AG198" s="174"/>
      <c r="AH198" s="174"/>
      <c r="AI198" s="174"/>
      <c r="AJ198" s="174"/>
      <c r="AK198" s="174"/>
      <c r="AL198" s="174"/>
      <c r="AM198" s="174"/>
      <c r="AN198" s="174"/>
      <c r="AO198" s="174"/>
      <c r="AP198" s="174"/>
      <c r="AQ198" s="174"/>
      <c r="AR198" s="174"/>
      <c r="AS198" s="174"/>
    </row>
    <row r="199" spans="1:45" ht="63.75" customHeight="1" hidden="1">
      <c r="A199" s="633"/>
      <c r="B199" s="70"/>
      <c r="C199" s="70"/>
      <c r="D199" s="70"/>
      <c r="E199" s="70"/>
      <c r="F199" s="70"/>
      <c r="G199" s="70"/>
      <c r="H199" s="200"/>
      <c r="I199" s="200"/>
      <c r="J199" s="70"/>
      <c r="K199" s="70"/>
      <c r="L199" s="171"/>
      <c r="M199" s="172"/>
      <c r="N199" s="173"/>
      <c r="O199" s="173"/>
      <c r="P199" s="173"/>
      <c r="Q199" s="239"/>
      <c r="R199" s="120" t="str">
        <f t="shared" si="26"/>
        <v> </v>
      </c>
      <c r="S199" s="116"/>
      <c r="T199" s="275" t="str">
        <f t="shared" si="27"/>
        <v> </v>
      </c>
      <c r="U199" s="117" t="e">
        <f t="shared" si="28"/>
        <v>#DIV/0!</v>
      </c>
      <c r="V199" s="116"/>
      <c r="W199" s="275" t="str">
        <f t="shared" si="29"/>
        <v> </v>
      </c>
      <c r="X199" s="121" t="e">
        <f t="shared" si="30"/>
        <v>#DIV/0!</v>
      </c>
      <c r="Y199" s="116"/>
      <c r="Z199" s="120" t="str">
        <f t="shared" si="31"/>
        <v> </v>
      </c>
      <c r="AA199" s="121" t="e">
        <f t="shared" si="32"/>
        <v>#DIV/0!</v>
      </c>
      <c r="AB199" s="173"/>
      <c r="AC199" s="174"/>
      <c r="AD199" s="174"/>
      <c r="AE199" s="174"/>
      <c r="AF199" s="174"/>
      <c r="AG199" s="174"/>
      <c r="AH199" s="174"/>
      <c r="AI199" s="174"/>
      <c r="AJ199" s="174"/>
      <c r="AK199" s="174"/>
      <c r="AL199" s="174"/>
      <c r="AM199" s="174"/>
      <c r="AN199" s="174"/>
      <c r="AO199" s="174"/>
      <c r="AP199" s="174"/>
      <c r="AQ199" s="174"/>
      <c r="AR199" s="174"/>
      <c r="AS199" s="174"/>
    </row>
    <row r="200" spans="1:45" ht="63.75" customHeight="1" hidden="1">
      <c r="A200" s="634"/>
      <c r="B200" s="70"/>
      <c r="C200" s="70"/>
      <c r="D200" s="70"/>
      <c r="E200" s="70"/>
      <c r="F200" s="70"/>
      <c r="G200" s="70"/>
      <c r="H200" s="200"/>
      <c r="I200" s="200"/>
      <c r="J200" s="70"/>
      <c r="K200" s="70"/>
      <c r="L200" s="171"/>
      <c r="M200" s="172"/>
      <c r="N200" s="173"/>
      <c r="O200" s="173"/>
      <c r="P200" s="173"/>
      <c r="Q200" s="239"/>
      <c r="R200" s="120" t="str">
        <f t="shared" si="26"/>
        <v> </v>
      </c>
      <c r="S200" s="116"/>
      <c r="T200" s="275" t="str">
        <f t="shared" si="27"/>
        <v> </v>
      </c>
      <c r="U200" s="117" t="e">
        <f t="shared" si="28"/>
        <v>#DIV/0!</v>
      </c>
      <c r="V200" s="116"/>
      <c r="W200" s="275" t="str">
        <f t="shared" si="29"/>
        <v> </v>
      </c>
      <c r="X200" s="121" t="e">
        <f t="shared" si="30"/>
        <v>#DIV/0!</v>
      </c>
      <c r="Y200" s="116"/>
      <c r="Z200" s="120" t="str">
        <f t="shared" si="31"/>
        <v> </v>
      </c>
      <c r="AA200" s="121" t="e">
        <f t="shared" si="32"/>
        <v>#DIV/0!</v>
      </c>
      <c r="AB200" s="173"/>
      <c r="AC200" s="174"/>
      <c r="AD200" s="174"/>
      <c r="AE200" s="174"/>
      <c r="AF200" s="174"/>
      <c r="AG200" s="174"/>
      <c r="AH200" s="174"/>
      <c r="AI200" s="174"/>
      <c r="AJ200" s="174"/>
      <c r="AK200" s="174"/>
      <c r="AL200" s="174"/>
      <c r="AM200" s="174"/>
      <c r="AN200" s="174"/>
      <c r="AO200" s="174"/>
      <c r="AP200" s="174"/>
      <c r="AQ200" s="174"/>
      <c r="AR200" s="174"/>
      <c r="AS200" s="174"/>
    </row>
    <row r="201" spans="1:45" ht="63.75" customHeight="1" hidden="1">
      <c r="A201" s="632"/>
      <c r="B201" s="70"/>
      <c r="C201" s="70"/>
      <c r="D201" s="70"/>
      <c r="E201" s="70"/>
      <c r="F201" s="70"/>
      <c r="G201" s="70"/>
      <c r="H201" s="200"/>
      <c r="I201" s="200"/>
      <c r="J201" s="70"/>
      <c r="K201" s="70"/>
      <c r="L201" s="171"/>
      <c r="M201" s="172"/>
      <c r="N201" s="173"/>
      <c r="O201" s="173"/>
      <c r="P201" s="173"/>
      <c r="Q201" s="239"/>
      <c r="R201" s="120" t="str">
        <f t="shared" si="26"/>
        <v> </v>
      </c>
      <c r="S201" s="116"/>
      <c r="T201" s="275" t="str">
        <f t="shared" si="27"/>
        <v> </v>
      </c>
      <c r="U201" s="117" t="e">
        <f t="shared" si="28"/>
        <v>#DIV/0!</v>
      </c>
      <c r="V201" s="116"/>
      <c r="W201" s="275" t="str">
        <f t="shared" si="29"/>
        <v> </v>
      </c>
      <c r="X201" s="121" t="e">
        <f t="shared" si="30"/>
        <v>#DIV/0!</v>
      </c>
      <c r="Y201" s="116"/>
      <c r="Z201" s="120" t="str">
        <f t="shared" si="31"/>
        <v> </v>
      </c>
      <c r="AA201" s="121" t="e">
        <f t="shared" si="32"/>
        <v>#DIV/0!</v>
      </c>
      <c r="AB201" s="173"/>
      <c r="AC201" s="174"/>
      <c r="AD201" s="174"/>
      <c r="AE201" s="174"/>
      <c r="AF201" s="174"/>
      <c r="AG201" s="174"/>
      <c r="AH201" s="174"/>
      <c r="AI201" s="174"/>
      <c r="AJ201" s="174"/>
      <c r="AK201" s="174"/>
      <c r="AL201" s="174"/>
      <c r="AM201" s="174"/>
      <c r="AN201" s="174"/>
      <c r="AO201" s="174"/>
      <c r="AP201" s="174"/>
      <c r="AQ201" s="174"/>
      <c r="AR201" s="174"/>
      <c r="AS201" s="174"/>
    </row>
    <row r="202" spans="1:45" ht="63.75" customHeight="1" hidden="1">
      <c r="A202" s="633"/>
      <c r="B202" s="70"/>
      <c r="C202" s="70"/>
      <c r="D202" s="70"/>
      <c r="E202" s="70"/>
      <c r="F202" s="70"/>
      <c r="G202" s="70"/>
      <c r="H202" s="200"/>
      <c r="I202" s="200"/>
      <c r="J202" s="70"/>
      <c r="K202" s="70"/>
      <c r="L202" s="171"/>
      <c r="M202" s="172"/>
      <c r="N202" s="173"/>
      <c r="O202" s="173"/>
      <c r="P202" s="173"/>
      <c r="Q202" s="239"/>
      <c r="R202" s="120" t="str">
        <f t="shared" si="26"/>
        <v> </v>
      </c>
      <c r="S202" s="116"/>
      <c r="T202" s="275" t="str">
        <f t="shared" si="27"/>
        <v> </v>
      </c>
      <c r="U202" s="117" t="e">
        <f t="shared" si="28"/>
        <v>#DIV/0!</v>
      </c>
      <c r="V202" s="116"/>
      <c r="W202" s="275" t="str">
        <f t="shared" si="29"/>
        <v> </v>
      </c>
      <c r="X202" s="121" t="e">
        <f t="shared" si="30"/>
        <v>#DIV/0!</v>
      </c>
      <c r="Y202" s="116"/>
      <c r="Z202" s="120" t="str">
        <f t="shared" si="31"/>
        <v> </v>
      </c>
      <c r="AA202" s="121" t="e">
        <f t="shared" si="32"/>
        <v>#DIV/0!</v>
      </c>
      <c r="AB202" s="173"/>
      <c r="AC202" s="174"/>
      <c r="AD202" s="174"/>
      <c r="AE202" s="174"/>
      <c r="AF202" s="174"/>
      <c r="AG202" s="174"/>
      <c r="AH202" s="174"/>
      <c r="AI202" s="174"/>
      <c r="AJ202" s="174"/>
      <c r="AK202" s="174"/>
      <c r="AL202" s="174"/>
      <c r="AM202" s="174"/>
      <c r="AN202" s="174"/>
      <c r="AO202" s="174"/>
      <c r="AP202" s="174"/>
      <c r="AQ202" s="174"/>
      <c r="AR202" s="174"/>
      <c r="AS202" s="174"/>
    </row>
    <row r="203" spans="1:45" ht="63.75" customHeight="1" hidden="1">
      <c r="A203" s="633"/>
      <c r="B203" s="70"/>
      <c r="C203" s="70"/>
      <c r="D203" s="70"/>
      <c r="E203" s="70"/>
      <c r="F203" s="70"/>
      <c r="G203" s="70"/>
      <c r="H203" s="200"/>
      <c r="I203" s="200"/>
      <c r="J203" s="70"/>
      <c r="K203" s="70"/>
      <c r="L203" s="171"/>
      <c r="M203" s="172"/>
      <c r="N203" s="173"/>
      <c r="O203" s="173"/>
      <c r="P203" s="173"/>
      <c r="Q203" s="239"/>
      <c r="R203" s="120" t="str">
        <f t="shared" si="26"/>
        <v> </v>
      </c>
      <c r="S203" s="116"/>
      <c r="T203" s="275" t="str">
        <f t="shared" si="27"/>
        <v> </v>
      </c>
      <c r="U203" s="117" t="e">
        <f t="shared" si="28"/>
        <v>#DIV/0!</v>
      </c>
      <c r="V203" s="116"/>
      <c r="W203" s="275" t="str">
        <f t="shared" si="29"/>
        <v> </v>
      </c>
      <c r="X203" s="121" t="e">
        <f t="shared" si="30"/>
        <v>#DIV/0!</v>
      </c>
      <c r="Y203" s="116"/>
      <c r="Z203" s="120" t="str">
        <f t="shared" si="31"/>
        <v> </v>
      </c>
      <c r="AA203" s="121" t="e">
        <f t="shared" si="32"/>
        <v>#DIV/0!</v>
      </c>
      <c r="AB203" s="173"/>
      <c r="AC203" s="174"/>
      <c r="AD203" s="174"/>
      <c r="AE203" s="174"/>
      <c r="AF203" s="174"/>
      <c r="AG203" s="174"/>
      <c r="AH203" s="174"/>
      <c r="AI203" s="174"/>
      <c r="AJ203" s="174"/>
      <c r="AK203" s="174"/>
      <c r="AL203" s="174"/>
      <c r="AM203" s="174"/>
      <c r="AN203" s="174"/>
      <c r="AO203" s="174"/>
      <c r="AP203" s="174"/>
      <c r="AQ203" s="174"/>
      <c r="AR203" s="174"/>
      <c r="AS203" s="174"/>
    </row>
    <row r="204" spans="1:45" ht="63.75" customHeight="1" hidden="1">
      <c r="A204" s="633"/>
      <c r="B204" s="70"/>
      <c r="C204" s="70"/>
      <c r="D204" s="70"/>
      <c r="E204" s="70"/>
      <c r="F204" s="70"/>
      <c r="G204" s="70"/>
      <c r="H204" s="200"/>
      <c r="I204" s="200"/>
      <c r="J204" s="70"/>
      <c r="K204" s="70"/>
      <c r="L204" s="171"/>
      <c r="M204" s="172"/>
      <c r="N204" s="173"/>
      <c r="O204" s="173"/>
      <c r="P204" s="173"/>
      <c r="Q204" s="239"/>
      <c r="R204" s="120" t="str">
        <f t="shared" si="26"/>
        <v> </v>
      </c>
      <c r="S204" s="116"/>
      <c r="T204" s="275" t="str">
        <f t="shared" si="27"/>
        <v> </v>
      </c>
      <c r="U204" s="117" t="e">
        <f t="shared" si="28"/>
        <v>#DIV/0!</v>
      </c>
      <c r="V204" s="116"/>
      <c r="W204" s="275" t="str">
        <f t="shared" si="29"/>
        <v> </v>
      </c>
      <c r="X204" s="121" t="e">
        <f t="shared" si="30"/>
        <v>#DIV/0!</v>
      </c>
      <c r="Y204" s="116"/>
      <c r="Z204" s="120" t="str">
        <f t="shared" si="31"/>
        <v> </v>
      </c>
      <c r="AA204" s="121" t="e">
        <f t="shared" si="32"/>
        <v>#DIV/0!</v>
      </c>
      <c r="AB204" s="173"/>
      <c r="AC204" s="174"/>
      <c r="AD204" s="174"/>
      <c r="AE204" s="174"/>
      <c r="AF204" s="174"/>
      <c r="AG204" s="174"/>
      <c r="AH204" s="174"/>
      <c r="AI204" s="174"/>
      <c r="AJ204" s="174"/>
      <c r="AK204" s="174"/>
      <c r="AL204" s="174"/>
      <c r="AM204" s="174"/>
      <c r="AN204" s="174"/>
      <c r="AO204" s="174"/>
      <c r="AP204" s="174"/>
      <c r="AQ204" s="174"/>
      <c r="AR204" s="174"/>
      <c r="AS204" s="174"/>
    </row>
    <row r="205" spans="1:45" ht="63.75" customHeight="1" hidden="1">
      <c r="A205" s="633"/>
      <c r="B205" s="70"/>
      <c r="C205" s="70"/>
      <c r="D205" s="70"/>
      <c r="E205" s="70"/>
      <c r="F205" s="70"/>
      <c r="G205" s="70"/>
      <c r="H205" s="200"/>
      <c r="I205" s="200"/>
      <c r="J205" s="70"/>
      <c r="K205" s="70"/>
      <c r="L205" s="171"/>
      <c r="M205" s="172"/>
      <c r="N205" s="173"/>
      <c r="O205" s="173"/>
      <c r="P205" s="173"/>
      <c r="Q205" s="239"/>
      <c r="R205" s="120" t="str">
        <f t="shared" si="26"/>
        <v> </v>
      </c>
      <c r="S205" s="116"/>
      <c r="T205" s="275" t="str">
        <f t="shared" si="27"/>
        <v> </v>
      </c>
      <c r="U205" s="117" t="e">
        <f t="shared" si="28"/>
        <v>#DIV/0!</v>
      </c>
      <c r="V205" s="116"/>
      <c r="W205" s="275" t="str">
        <f t="shared" si="29"/>
        <v> </v>
      </c>
      <c r="X205" s="121" t="e">
        <f t="shared" si="30"/>
        <v>#DIV/0!</v>
      </c>
      <c r="Y205" s="116"/>
      <c r="Z205" s="120" t="str">
        <f t="shared" si="31"/>
        <v> </v>
      </c>
      <c r="AA205" s="121" t="e">
        <f t="shared" si="32"/>
        <v>#DIV/0!</v>
      </c>
      <c r="AB205" s="173"/>
      <c r="AC205" s="174"/>
      <c r="AD205" s="174"/>
      <c r="AE205" s="174"/>
      <c r="AF205" s="174"/>
      <c r="AG205" s="174"/>
      <c r="AH205" s="174"/>
      <c r="AI205" s="174"/>
      <c r="AJ205" s="174"/>
      <c r="AK205" s="174"/>
      <c r="AL205" s="174"/>
      <c r="AM205" s="174"/>
      <c r="AN205" s="174"/>
      <c r="AO205" s="174"/>
      <c r="AP205" s="174"/>
      <c r="AQ205" s="174"/>
      <c r="AR205" s="174"/>
      <c r="AS205" s="174"/>
    </row>
    <row r="206" spans="1:45" ht="63.75" customHeight="1" hidden="1">
      <c r="A206" s="633"/>
      <c r="B206" s="70"/>
      <c r="C206" s="70"/>
      <c r="D206" s="70"/>
      <c r="E206" s="70"/>
      <c r="F206" s="70"/>
      <c r="G206" s="70"/>
      <c r="H206" s="200"/>
      <c r="I206" s="200"/>
      <c r="J206" s="70"/>
      <c r="K206" s="70"/>
      <c r="L206" s="171"/>
      <c r="M206" s="172"/>
      <c r="N206" s="173"/>
      <c r="O206" s="173"/>
      <c r="P206" s="173"/>
      <c r="Q206" s="239"/>
      <c r="R206" s="120" t="str">
        <f t="shared" si="26"/>
        <v> </v>
      </c>
      <c r="S206" s="116"/>
      <c r="T206" s="275" t="str">
        <f t="shared" si="27"/>
        <v> </v>
      </c>
      <c r="U206" s="117" t="e">
        <f t="shared" si="28"/>
        <v>#DIV/0!</v>
      </c>
      <c r="V206" s="116"/>
      <c r="W206" s="275" t="str">
        <f t="shared" si="29"/>
        <v> </v>
      </c>
      <c r="X206" s="121" t="e">
        <f t="shared" si="30"/>
        <v>#DIV/0!</v>
      </c>
      <c r="Y206" s="116"/>
      <c r="Z206" s="120" t="str">
        <f t="shared" si="31"/>
        <v> </v>
      </c>
      <c r="AA206" s="121" t="e">
        <f t="shared" si="32"/>
        <v>#DIV/0!</v>
      </c>
      <c r="AB206" s="173"/>
      <c r="AC206" s="174"/>
      <c r="AD206" s="174"/>
      <c r="AE206" s="174"/>
      <c r="AF206" s="174"/>
      <c r="AG206" s="174"/>
      <c r="AH206" s="174"/>
      <c r="AI206" s="174"/>
      <c r="AJ206" s="174"/>
      <c r="AK206" s="174"/>
      <c r="AL206" s="174"/>
      <c r="AM206" s="174"/>
      <c r="AN206" s="174"/>
      <c r="AO206" s="174"/>
      <c r="AP206" s="174"/>
      <c r="AQ206" s="174"/>
      <c r="AR206" s="174"/>
      <c r="AS206" s="174"/>
    </row>
    <row r="207" spans="1:45" ht="63.75" customHeight="1" hidden="1">
      <c r="A207" s="633"/>
      <c r="B207" s="70"/>
      <c r="C207" s="70"/>
      <c r="D207" s="70"/>
      <c r="E207" s="70"/>
      <c r="F207" s="70"/>
      <c r="G207" s="70"/>
      <c r="H207" s="200"/>
      <c r="I207" s="200"/>
      <c r="J207" s="70"/>
      <c r="K207" s="70"/>
      <c r="L207" s="171"/>
      <c r="M207" s="172"/>
      <c r="N207" s="173"/>
      <c r="O207" s="173"/>
      <c r="P207" s="173"/>
      <c r="Q207" s="239"/>
      <c r="R207" s="120" t="str">
        <f t="shared" si="26"/>
        <v> </v>
      </c>
      <c r="S207" s="116"/>
      <c r="T207" s="275" t="str">
        <f t="shared" si="27"/>
        <v> </v>
      </c>
      <c r="U207" s="117" t="e">
        <f t="shared" si="28"/>
        <v>#DIV/0!</v>
      </c>
      <c r="V207" s="116"/>
      <c r="W207" s="275" t="str">
        <f t="shared" si="29"/>
        <v> </v>
      </c>
      <c r="X207" s="121" t="e">
        <f t="shared" si="30"/>
        <v>#DIV/0!</v>
      </c>
      <c r="Y207" s="116"/>
      <c r="Z207" s="120" t="str">
        <f t="shared" si="31"/>
        <v> </v>
      </c>
      <c r="AA207" s="121" t="e">
        <f t="shared" si="32"/>
        <v>#DIV/0!</v>
      </c>
      <c r="AB207" s="173"/>
      <c r="AC207" s="174"/>
      <c r="AD207" s="174"/>
      <c r="AE207" s="174"/>
      <c r="AF207" s="174"/>
      <c r="AG207" s="174"/>
      <c r="AH207" s="174"/>
      <c r="AI207" s="174"/>
      <c r="AJ207" s="174"/>
      <c r="AK207" s="174"/>
      <c r="AL207" s="174"/>
      <c r="AM207" s="174"/>
      <c r="AN207" s="174"/>
      <c r="AO207" s="174"/>
      <c r="AP207" s="174"/>
      <c r="AQ207" s="174"/>
      <c r="AR207" s="174"/>
      <c r="AS207" s="174"/>
    </row>
    <row r="208" spans="1:45" ht="63.75" customHeight="1" hidden="1">
      <c r="A208" s="634"/>
      <c r="B208" s="70"/>
      <c r="C208" s="70"/>
      <c r="D208" s="70"/>
      <c r="E208" s="70"/>
      <c r="F208" s="70"/>
      <c r="G208" s="70"/>
      <c r="H208" s="200"/>
      <c r="I208" s="200"/>
      <c r="J208" s="70"/>
      <c r="K208" s="70"/>
      <c r="L208" s="171"/>
      <c r="M208" s="172"/>
      <c r="N208" s="173"/>
      <c r="O208" s="173"/>
      <c r="P208" s="173"/>
      <c r="Q208" s="239"/>
      <c r="R208" s="120" t="str">
        <f t="shared" si="26"/>
        <v> </v>
      </c>
      <c r="S208" s="116"/>
      <c r="T208" s="275" t="str">
        <f t="shared" si="27"/>
        <v> </v>
      </c>
      <c r="U208" s="117" t="e">
        <f t="shared" si="28"/>
        <v>#DIV/0!</v>
      </c>
      <c r="V208" s="116"/>
      <c r="W208" s="275" t="str">
        <f t="shared" si="29"/>
        <v> </v>
      </c>
      <c r="X208" s="121" t="e">
        <f t="shared" si="30"/>
        <v>#DIV/0!</v>
      </c>
      <c r="Y208" s="116"/>
      <c r="Z208" s="120" t="str">
        <f t="shared" si="31"/>
        <v> </v>
      </c>
      <c r="AA208" s="121" t="e">
        <f t="shared" si="32"/>
        <v>#DIV/0!</v>
      </c>
      <c r="AB208" s="173"/>
      <c r="AC208" s="174"/>
      <c r="AD208" s="174"/>
      <c r="AE208" s="174"/>
      <c r="AF208" s="174"/>
      <c r="AG208" s="174"/>
      <c r="AH208" s="174"/>
      <c r="AI208" s="174"/>
      <c r="AJ208" s="174"/>
      <c r="AK208" s="174"/>
      <c r="AL208" s="174"/>
      <c r="AM208" s="174"/>
      <c r="AN208" s="174"/>
      <c r="AO208" s="174"/>
      <c r="AP208" s="174"/>
      <c r="AQ208" s="174"/>
      <c r="AR208" s="174"/>
      <c r="AS208" s="174"/>
    </row>
    <row r="209" spans="1:28" ht="34.5" customHeight="1">
      <c r="A209" s="648" t="s">
        <v>105</v>
      </c>
      <c r="B209" s="649"/>
      <c r="C209" s="649"/>
      <c r="D209" s="649"/>
      <c r="E209" s="649"/>
      <c r="F209" s="649"/>
      <c r="G209" s="649"/>
      <c r="H209" s="649"/>
      <c r="I209" s="649"/>
      <c r="J209" s="649"/>
      <c r="K209" s="649"/>
      <c r="L209" s="202">
        <v>0.0016</v>
      </c>
      <c r="M209" s="176"/>
      <c r="N209" s="177"/>
      <c r="O209" s="177"/>
      <c r="P209" s="177"/>
      <c r="Q209" s="178">
        <f>$L209/4</f>
        <v>0.0004</v>
      </c>
      <c r="R209" s="179">
        <v>1</v>
      </c>
      <c r="S209" s="178">
        <f>$L209/4</f>
        <v>0.0004</v>
      </c>
      <c r="T209" s="179">
        <v>1</v>
      </c>
      <c r="U209" s="180">
        <f>AVERAGE(U176:U178)</f>
        <v>0.93</v>
      </c>
      <c r="V209" s="178">
        <f>$L209/4</f>
        <v>0.0004</v>
      </c>
      <c r="W209" s="179">
        <v>1</v>
      </c>
      <c r="X209" s="180">
        <f>AVERAGE(X176:X178)</f>
        <v>0.9033333333333333</v>
      </c>
      <c r="Y209" s="178">
        <f>$L209/4</f>
        <v>0.0004</v>
      </c>
      <c r="Z209" s="179">
        <v>1</v>
      </c>
      <c r="AA209" s="180">
        <f>AVERAGE(AA176:AA178)</f>
        <v>1</v>
      </c>
      <c r="AB209" s="181"/>
    </row>
    <row r="210" spans="1:28" ht="47.25" customHeight="1">
      <c r="A210" s="650" t="s">
        <v>106</v>
      </c>
      <c r="B210" s="651"/>
      <c r="C210" s="651"/>
      <c r="D210" s="651"/>
      <c r="E210" s="651"/>
      <c r="F210" s="651"/>
      <c r="G210" s="651"/>
      <c r="H210" s="651"/>
      <c r="I210" s="651"/>
      <c r="J210" s="651"/>
      <c r="K210" s="651"/>
      <c r="L210" s="182"/>
      <c r="M210" s="183"/>
      <c r="N210" s="184"/>
      <c r="O210" s="184"/>
      <c r="P210" s="184"/>
      <c r="Q210" s="185">
        <f>R210*Q209/R209</f>
        <v>0.00037200000000000004</v>
      </c>
      <c r="R210" s="186">
        <f>AVERAGE(R176:R178)</f>
        <v>0.93</v>
      </c>
      <c r="S210" s="185">
        <f>T210*S209/T209</f>
        <v>0.00037200000000000004</v>
      </c>
      <c r="T210" s="186">
        <f>AVERAGE(T176:T178)</f>
        <v>0.93</v>
      </c>
      <c r="U210" s="187">
        <f>SUM(Q210,S210)</f>
        <v>0.0007440000000000001</v>
      </c>
      <c r="V210" s="185">
        <f>W210*V209/W209</f>
        <v>0.00034</v>
      </c>
      <c r="W210" s="186">
        <f>AVERAGE(W176:W178)</f>
        <v>0.85</v>
      </c>
      <c r="X210" s="187">
        <f>SUM(U210,V210)</f>
        <v>0.0010840000000000001</v>
      </c>
      <c r="Y210" s="185" t="e">
        <f>Z210*Y209/Z209</f>
        <v>#DIV/0!</v>
      </c>
      <c r="Z210" s="186" t="e">
        <f>AVERAGE(Z176:Z178)</f>
        <v>#DIV/0!</v>
      </c>
      <c r="AA210" s="187" t="e">
        <f>SUM(X210,Y210)</f>
        <v>#DIV/0!</v>
      </c>
      <c r="AB210" s="188"/>
    </row>
    <row r="211" spans="1:28" s="191" customFormat="1" ht="60" customHeight="1">
      <c r="A211" s="190"/>
      <c r="B211" s="190"/>
      <c r="C211" s="190"/>
      <c r="D211" s="190"/>
      <c r="E211" s="190"/>
      <c r="F211" s="190"/>
      <c r="G211" s="190"/>
      <c r="H211" s="190"/>
      <c r="I211" s="190"/>
      <c r="J211" s="190"/>
      <c r="K211" s="190"/>
      <c r="L211" s="190"/>
      <c r="M211" s="190"/>
      <c r="N211" s="240"/>
      <c r="O211" s="240"/>
      <c r="P211" s="240"/>
      <c r="Q211" s="241"/>
      <c r="R211" s="242"/>
      <c r="S211" s="241"/>
      <c r="T211" s="242"/>
      <c r="U211" s="243"/>
      <c r="V211" s="244"/>
      <c r="W211" s="242"/>
      <c r="X211" s="243"/>
      <c r="Y211" s="241"/>
      <c r="Z211" s="242"/>
      <c r="AA211" s="243"/>
      <c r="AB211" s="245"/>
    </row>
    <row r="212" spans="1:45" ht="42" customHeight="1">
      <c r="A212" s="642" t="s">
        <v>167</v>
      </c>
      <c r="B212" s="643"/>
      <c r="C212" s="643"/>
      <c r="D212" s="643"/>
      <c r="E212" s="643"/>
      <c r="F212" s="643"/>
      <c r="G212" s="643"/>
      <c r="H212" s="643"/>
      <c r="I212" s="643"/>
      <c r="J212" s="643"/>
      <c r="K212" s="643"/>
      <c r="L212" s="643"/>
      <c r="M212" s="643"/>
      <c r="N212" s="643"/>
      <c r="O212" s="643"/>
      <c r="P212" s="643"/>
      <c r="Q212" s="643"/>
      <c r="R212" s="643"/>
      <c r="S212" s="643"/>
      <c r="T212" s="643"/>
      <c r="U212" s="643"/>
      <c r="V212" s="643"/>
      <c r="W212" s="643"/>
      <c r="X212" s="643"/>
      <c r="Y212" s="643"/>
      <c r="Z212" s="643"/>
      <c r="AA212" s="643"/>
      <c r="AB212" s="643"/>
      <c r="AC212" s="643"/>
      <c r="AD212" s="643"/>
      <c r="AE212" s="643"/>
      <c r="AF212" s="643"/>
      <c r="AG212" s="643"/>
      <c r="AH212" s="643"/>
      <c r="AI212" s="643"/>
      <c r="AJ212" s="643"/>
      <c r="AK212" s="643"/>
      <c r="AL212" s="643"/>
      <c r="AM212" s="643"/>
      <c r="AN212" s="643"/>
      <c r="AO212" s="643"/>
      <c r="AP212" s="643"/>
      <c r="AQ212" s="643"/>
      <c r="AR212" s="643"/>
      <c r="AS212" s="643"/>
    </row>
    <row r="213" spans="1:45" ht="47.25" customHeight="1">
      <c r="A213" s="642" t="s">
        <v>25</v>
      </c>
      <c r="B213" s="643"/>
      <c r="C213" s="643"/>
      <c r="D213" s="643"/>
      <c r="E213" s="643"/>
      <c r="F213" s="643"/>
      <c r="G213" s="643"/>
      <c r="H213" s="643"/>
      <c r="I213" s="643"/>
      <c r="J213" s="643"/>
      <c r="K213" s="643"/>
      <c r="L213" s="643"/>
      <c r="M213" s="643"/>
      <c r="N213" s="643"/>
      <c r="O213" s="643"/>
      <c r="P213" s="643"/>
      <c r="Q213" s="658" t="s">
        <v>131</v>
      </c>
      <c r="R213" s="659"/>
      <c r="S213" s="659"/>
      <c r="T213" s="659"/>
      <c r="U213" s="659"/>
      <c r="V213" s="659"/>
      <c r="W213" s="659"/>
      <c r="X213" s="659"/>
      <c r="Y213" s="659"/>
      <c r="Z213" s="659"/>
      <c r="AA213" s="659"/>
      <c r="AB213" s="659"/>
      <c r="AC213" s="659"/>
      <c r="AD213" s="659"/>
      <c r="AE213" s="659"/>
      <c r="AF213" s="659"/>
      <c r="AG213" s="659"/>
      <c r="AH213" s="659"/>
      <c r="AI213" s="659"/>
      <c r="AJ213" s="659"/>
      <c r="AK213" s="659"/>
      <c r="AL213" s="659"/>
      <c r="AM213" s="659"/>
      <c r="AN213" s="659"/>
      <c r="AO213" s="659"/>
      <c r="AP213" s="659"/>
      <c r="AQ213" s="659"/>
      <c r="AR213" s="659"/>
      <c r="AS213" s="659"/>
    </row>
    <row r="214" spans="1:45" ht="33.75" customHeight="1">
      <c r="A214" s="652" t="s">
        <v>10</v>
      </c>
      <c r="B214" s="653" t="s">
        <v>99</v>
      </c>
      <c r="C214" s="653" t="s">
        <v>11</v>
      </c>
      <c r="D214" s="653" t="s">
        <v>12</v>
      </c>
      <c r="E214" s="671" t="s">
        <v>109</v>
      </c>
      <c r="F214" s="672"/>
      <c r="G214" s="672"/>
      <c r="H214" s="673"/>
      <c r="I214" s="667" t="s">
        <v>110</v>
      </c>
      <c r="J214" s="653" t="s">
        <v>13</v>
      </c>
      <c r="K214" s="653" t="s">
        <v>104</v>
      </c>
      <c r="L214" s="667" t="s">
        <v>14</v>
      </c>
      <c r="M214" s="281"/>
      <c r="N214" s="667" t="s">
        <v>149</v>
      </c>
      <c r="O214" s="667" t="s">
        <v>148</v>
      </c>
      <c r="P214" s="667" t="s">
        <v>150</v>
      </c>
      <c r="Q214" s="638" t="s">
        <v>132</v>
      </c>
      <c r="R214" s="639"/>
      <c r="S214" s="639"/>
      <c r="T214" s="639"/>
      <c r="U214" s="639"/>
      <c r="V214" s="639"/>
      <c r="W214" s="639"/>
      <c r="X214" s="639"/>
      <c r="Y214" s="639"/>
      <c r="Z214" s="639"/>
      <c r="AA214" s="639"/>
      <c r="AB214" s="638" t="s">
        <v>133</v>
      </c>
      <c r="AC214" s="639"/>
      <c r="AD214" s="639"/>
      <c r="AE214" s="639"/>
      <c r="AF214" s="639"/>
      <c r="AG214" s="639"/>
      <c r="AH214" s="639"/>
      <c r="AI214" s="657"/>
      <c r="AJ214" s="669" t="s">
        <v>134</v>
      </c>
      <c r="AK214" s="670"/>
      <c r="AL214" s="670"/>
      <c r="AM214" s="670"/>
      <c r="AN214" s="655" t="s">
        <v>138</v>
      </c>
      <c r="AO214" s="663" t="s">
        <v>139</v>
      </c>
      <c r="AP214" s="665" t="s">
        <v>141</v>
      </c>
      <c r="AQ214" s="666"/>
      <c r="AR214" s="666"/>
      <c r="AS214" s="666"/>
    </row>
    <row r="215" spans="1:45" ht="45" customHeight="1">
      <c r="A215" s="652"/>
      <c r="B215" s="653"/>
      <c r="C215" s="653"/>
      <c r="D215" s="653"/>
      <c r="E215" s="127" t="s">
        <v>100</v>
      </c>
      <c r="F215" s="127" t="s">
        <v>101</v>
      </c>
      <c r="G215" s="127" t="s">
        <v>102</v>
      </c>
      <c r="H215" s="127" t="s">
        <v>103</v>
      </c>
      <c r="I215" s="668"/>
      <c r="J215" s="653"/>
      <c r="K215" s="653"/>
      <c r="L215" s="668"/>
      <c r="M215" s="282"/>
      <c r="N215" s="668"/>
      <c r="O215" s="668"/>
      <c r="P215" s="668"/>
      <c r="Q215" s="89" t="s">
        <v>100</v>
      </c>
      <c r="R215" s="89" t="s">
        <v>135</v>
      </c>
      <c r="S215" s="89" t="s">
        <v>101</v>
      </c>
      <c r="T215" s="89" t="s">
        <v>135</v>
      </c>
      <c r="U215" s="89" t="s">
        <v>136</v>
      </c>
      <c r="V215" s="89" t="s">
        <v>102</v>
      </c>
      <c r="W215" s="89" t="s">
        <v>135</v>
      </c>
      <c r="X215" s="89" t="s">
        <v>137</v>
      </c>
      <c r="Y215" s="89" t="s">
        <v>103</v>
      </c>
      <c r="Z215" s="89" t="s">
        <v>135</v>
      </c>
      <c r="AA215" s="119" t="s">
        <v>157</v>
      </c>
      <c r="AB215" s="89" t="s">
        <v>100</v>
      </c>
      <c r="AC215" s="89" t="s">
        <v>135</v>
      </c>
      <c r="AD215" s="89" t="s">
        <v>101</v>
      </c>
      <c r="AE215" s="89" t="s">
        <v>135</v>
      </c>
      <c r="AF215" s="89" t="s">
        <v>102</v>
      </c>
      <c r="AG215" s="89" t="s">
        <v>135</v>
      </c>
      <c r="AH215" s="89" t="s">
        <v>103</v>
      </c>
      <c r="AI215" s="89" t="s">
        <v>135</v>
      </c>
      <c r="AJ215" s="89" t="s">
        <v>100</v>
      </c>
      <c r="AK215" s="89" t="s">
        <v>101</v>
      </c>
      <c r="AL215" s="89" t="s">
        <v>102</v>
      </c>
      <c r="AM215" s="89" t="s">
        <v>103</v>
      </c>
      <c r="AN215" s="656"/>
      <c r="AO215" s="664"/>
      <c r="AP215" s="128" t="s">
        <v>140</v>
      </c>
      <c r="AQ215" s="128" t="s">
        <v>142</v>
      </c>
      <c r="AR215" s="128" t="s">
        <v>143</v>
      </c>
      <c r="AS215" s="128" t="s">
        <v>144</v>
      </c>
    </row>
    <row r="216" spans="1:45" ht="91.5" customHeight="1">
      <c r="A216" s="629" t="s">
        <v>218</v>
      </c>
      <c r="B216" s="654" t="s">
        <v>219</v>
      </c>
      <c r="C216" s="279" t="s">
        <v>220</v>
      </c>
      <c r="D216" s="109">
        <v>3</v>
      </c>
      <c r="E216" s="110">
        <v>2</v>
      </c>
      <c r="F216" s="110">
        <v>2</v>
      </c>
      <c r="G216" s="111"/>
      <c r="H216" s="279"/>
      <c r="I216" s="112">
        <v>4</v>
      </c>
      <c r="J216" s="113" t="s">
        <v>221</v>
      </c>
      <c r="K216" s="93" t="s">
        <v>147</v>
      </c>
      <c r="L216" s="135"/>
      <c r="M216" s="136" t="s">
        <v>275</v>
      </c>
      <c r="N216" s="130"/>
      <c r="O216" s="131"/>
      <c r="P216" s="132"/>
      <c r="Q216" s="272">
        <v>2</v>
      </c>
      <c r="R216" s="120">
        <f aca="true" t="shared" si="33" ref="R216:R248">IF(Q216&lt;&gt;0,IF(Q216/E216&gt;100%,100%,Q216/E216)," ")</f>
        <v>1</v>
      </c>
      <c r="S216" s="314">
        <v>2</v>
      </c>
      <c r="T216" s="275">
        <f aca="true" t="shared" si="34" ref="T216:T248">IF(S216&lt;&gt;0,IF(S216/F216&gt;100%,100%,S216/F216)," ")</f>
        <v>1</v>
      </c>
      <c r="U216" s="117">
        <f aca="true" t="shared" si="35" ref="U216:U248">IF((IF(M216="promedio",AVERAGE(Q216,S216)/AVERAGE(E216,F216),SUM(Q216,S216)/SUM(E216,F216)))&gt;100%,100%,(IF(M216="promedio",AVERAGE(Q216,S216)/AVERAGE(E216,F216),SUM(Q216,S216)/SUM(E216,F216))))</f>
        <v>1</v>
      </c>
      <c r="V216" s="239"/>
      <c r="W216" s="275" t="str">
        <f aca="true" t="shared" si="36" ref="W216:W248">IF(V216&lt;&gt;0,IF(V216/G216&gt;100%,100%,V216/G216)," ")</f>
        <v> </v>
      </c>
      <c r="X216" s="121">
        <f aca="true" t="shared" si="37" ref="X216:X248">IF((IF(M216="promedio",AVERAGE(Q216,S216,V216)/AVERAGE(E216,F216,G216),SUM(Q216,S216,V216)/SUM(E216,F216,G216)))&gt;100%,100%,(IF(M216="promedio",AVERAGE(Q216,S216,V216)/AVERAGE(E216,F216,G216),SUM(Q216,S216,V216)/SUM(E216,F216,G216))))</f>
        <v>1</v>
      </c>
      <c r="Y216" s="239"/>
      <c r="Z216" s="120" t="str">
        <f aca="true" t="shared" si="38" ref="Z216:Z248">IF(Y216&lt;&gt;0,IF(Y216/H216&gt;100%,100%,Y216/H216)," ")</f>
        <v> </v>
      </c>
      <c r="AA216" s="121">
        <f aca="true" t="shared" si="39" ref="AA216:AA248">IF((IF(M216="promedio",AVERAGE(Q216,S216,V216,Y216)/I216,SUM(Q216,S216,V216,Y216)/I216))&gt;100%,100%,(IF(M216="promedio",AVERAGE(Q216,S216,V216,Y216)/I216,SUM(Q216,S216,V216,Y216)/I216)))</f>
        <v>1</v>
      </c>
      <c r="AB216" s="133"/>
      <c r="AC216" s="133"/>
      <c r="AD216" s="299"/>
      <c r="AE216" s="133"/>
      <c r="AF216" s="299"/>
      <c r="AG216" s="133"/>
      <c r="AH216" s="133"/>
      <c r="AI216" s="133"/>
      <c r="AJ216" s="133"/>
      <c r="AK216" s="299"/>
      <c r="AL216" s="299"/>
      <c r="AM216" s="299"/>
      <c r="AN216" s="299"/>
      <c r="AO216" s="299"/>
      <c r="AP216" s="270" t="s">
        <v>306</v>
      </c>
      <c r="AQ216" s="600" t="s">
        <v>327</v>
      </c>
      <c r="AR216" s="299"/>
      <c r="AS216" s="133"/>
    </row>
    <row r="217" spans="1:45" ht="109.5" customHeight="1">
      <c r="A217" s="630"/>
      <c r="B217" s="654"/>
      <c r="C217" s="279" t="s">
        <v>222</v>
      </c>
      <c r="D217" s="114">
        <v>4</v>
      </c>
      <c r="E217" s="110">
        <v>1</v>
      </c>
      <c r="F217" s="110">
        <v>1</v>
      </c>
      <c r="G217" s="111">
        <v>1</v>
      </c>
      <c r="H217" s="279">
        <v>1</v>
      </c>
      <c r="I217" s="112">
        <v>4</v>
      </c>
      <c r="J217" s="113" t="s">
        <v>223</v>
      </c>
      <c r="K217" s="93" t="s">
        <v>147</v>
      </c>
      <c r="L217" s="135"/>
      <c r="M217" s="136" t="s">
        <v>275</v>
      </c>
      <c r="N217" s="137"/>
      <c r="O217" s="138"/>
      <c r="P217" s="139"/>
      <c r="Q217" s="272">
        <v>1</v>
      </c>
      <c r="R217" s="120">
        <f t="shared" si="33"/>
        <v>1</v>
      </c>
      <c r="S217" s="314">
        <v>1</v>
      </c>
      <c r="T217" s="275">
        <f t="shared" si="34"/>
        <v>1</v>
      </c>
      <c r="U217" s="117">
        <f t="shared" si="35"/>
        <v>1</v>
      </c>
      <c r="V217" s="314">
        <v>1</v>
      </c>
      <c r="W217" s="275">
        <f t="shared" si="36"/>
        <v>1</v>
      </c>
      <c r="X217" s="121">
        <f t="shared" si="37"/>
        <v>1</v>
      </c>
      <c r="Y217" s="110"/>
      <c r="Z217" s="120" t="str">
        <f t="shared" si="38"/>
        <v> </v>
      </c>
      <c r="AA217" s="121">
        <f t="shared" si="39"/>
        <v>0.75</v>
      </c>
      <c r="AB217" s="140"/>
      <c r="AC217" s="140"/>
      <c r="AD217" s="300"/>
      <c r="AE217" s="140"/>
      <c r="AF217" s="300"/>
      <c r="AG217" s="140"/>
      <c r="AH217" s="140"/>
      <c r="AI217" s="140"/>
      <c r="AJ217" s="140"/>
      <c r="AK217" s="300"/>
      <c r="AL217" s="300"/>
      <c r="AM217" s="300"/>
      <c r="AN217" s="300"/>
      <c r="AO217" s="300"/>
      <c r="AP217" s="267" t="s">
        <v>307</v>
      </c>
      <c r="AQ217" s="601"/>
      <c r="AR217" s="312"/>
      <c r="AS217" s="193"/>
    </row>
    <row r="218" spans="1:45" ht="94.5" customHeight="1">
      <c r="A218" s="630"/>
      <c r="B218" s="654"/>
      <c r="C218" s="279" t="s">
        <v>224</v>
      </c>
      <c r="D218" s="114" t="s">
        <v>225</v>
      </c>
      <c r="E218" s="110">
        <v>1</v>
      </c>
      <c r="F218" s="110">
        <v>1</v>
      </c>
      <c r="G218" s="111"/>
      <c r="H218" s="279"/>
      <c r="I218" s="112">
        <f>E218+F218</f>
        <v>2</v>
      </c>
      <c r="J218" s="113" t="s">
        <v>223</v>
      </c>
      <c r="K218" s="93" t="s">
        <v>147</v>
      </c>
      <c r="L218" s="135"/>
      <c r="M218" s="136" t="s">
        <v>275</v>
      </c>
      <c r="N218" s="141"/>
      <c r="O218" s="142"/>
      <c r="P218" s="143"/>
      <c r="Q218" s="272">
        <v>1</v>
      </c>
      <c r="R218" s="120">
        <f t="shared" si="33"/>
        <v>1</v>
      </c>
      <c r="S218" s="314">
        <v>1</v>
      </c>
      <c r="T218" s="275">
        <f t="shared" si="34"/>
        <v>1</v>
      </c>
      <c r="U218" s="117">
        <f t="shared" si="35"/>
        <v>1</v>
      </c>
      <c r="V218" s="239"/>
      <c r="W218" s="275" t="str">
        <f t="shared" si="36"/>
        <v> </v>
      </c>
      <c r="X218" s="121">
        <f t="shared" si="37"/>
        <v>1</v>
      </c>
      <c r="Y218" s="239"/>
      <c r="Z218" s="120" t="str">
        <f t="shared" si="38"/>
        <v> </v>
      </c>
      <c r="AA218" s="121">
        <f t="shared" si="39"/>
        <v>1</v>
      </c>
      <c r="AB218" s="140"/>
      <c r="AC218" s="140"/>
      <c r="AD218" s="300"/>
      <c r="AE218" s="140"/>
      <c r="AF218" s="300"/>
      <c r="AG218" s="140"/>
      <c r="AH218" s="140"/>
      <c r="AI218" s="140"/>
      <c r="AJ218" s="140"/>
      <c r="AK218" s="300"/>
      <c r="AL218" s="300"/>
      <c r="AM218" s="300"/>
      <c r="AN218" s="300"/>
      <c r="AO218" s="300"/>
      <c r="AP218" s="267" t="s">
        <v>308</v>
      </c>
      <c r="AQ218" s="602"/>
      <c r="AR218" s="313"/>
      <c r="AS218" s="194"/>
    </row>
    <row r="219" spans="1:45" ht="87.75" customHeight="1" hidden="1">
      <c r="A219" s="630"/>
      <c r="B219" s="221"/>
      <c r="C219" s="222"/>
      <c r="D219" s="223"/>
      <c r="E219" s="223"/>
      <c r="F219" s="223"/>
      <c r="G219" s="223"/>
      <c r="H219" s="223"/>
      <c r="I219" s="223"/>
      <c r="J219" s="223"/>
      <c r="K219" s="223"/>
      <c r="L219" s="135"/>
      <c r="M219" s="148"/>
      <c r="N219" s="149"/>
      <c r="O219" s="150"/>
      <c r="P219" s="133"/>
      <c r="Q219" s="239"/>
      <c r="R219" s="120" t="str">
        <f t="shared" si="33"/>
        <v> </v>
      </c>
      <c r="S219" s="116"/>
      <c r="T219" s="275" t="str">
        <f t="shared" si="34"/>
        <v> </v>
      </c>
      <c r="U219" s="117" t="e">
        <f t="shared" si="35"/>
        <v>#DIV/0!</v>
      </c>
      <c r="V219" s="116"/>
      <c r="W219" s="275" t="str">
        <f t="shared" si="36"/>
        <v> </v>
      </c>
      <c r="X219" s="121" t="e">
        <f t="shared" si="37"/>
        <v>#DIV/0!</v>
      </c>
      <c r="Y219" s="116"/>
      <c r="Z219" s="120" t="str">
        <f t="shared" si="38"/>
        <v> </v>
      </c>
      <c r="AA219" s="121" t="e">
        <f t="shared" si="39"/>
        <v>#DIV/0!</v>
      </c>
      <c r="AB219" s="151"/>
      <c r="AC219" s="151"/>
      <c r="AD219" s="152"/>
      <c r="AE219" s="153"/>
      <c r="AF219" s="294"/>
      <c r="AG219" s="151"/>
      <c r="AH219" s="151"/>
      <c r="AI219" s="294"/>
      <c r="AJ219" s="153"/>
      <c r="AK219" s="294"/>
      <c r="AL219" s="151"/>
      <c r="AM219" s="151"/>
      <c r="AN219" s="152"/>
      <c r="AO219" s="153"/>
      <c r="AP219" s="294"/>
      <c r="AQ219" s="151"/>
      <c r="AR219" s="151"/>
      <c r="AS219" s="151"/>
    </row>
    <row r="220" spans="1:45" ht="87.75" customHeight="1" hidden="1">
      <c r="A220" s="630"/>
      <c r="B220" s="221"/>
      <c r="C220" s="222"/>
      <c r="D220" s="223"/>
      <c r="E220" s="223"/>
      <c r="F220" s="223"/>
      <c r="G220" s="223"/>
      <c r="H220" s="223"/>
      <c r="I220" s="223"/>
      <c r="J220" s="223"/>
      <c r="K220" s="223"/>
      <c r="L220" s="135"/>
      <c r="M220" s="148"/>
      <c r="N220" s="156"/>
      <c r="O220" s="157"/>
      <c r="P220" s="158"/>
      <c r="Q220" s="239"/>
      <c r="R220" s="120" t="str">
        <f t="shared" si="33"/>
        <v> </v>
      </c>
      <c r="S220" s="116"/>
      <c r="T220" s="275" t="str">
        <f t="shared" si="34"/>
        <v> </v>
      </c>
      <c r="U220" s="117" t="e">
        <f t="shared" si="35"/>
        <v>#DIV/0!</v>
      </c>
      <c r="V220" s="116"/>
      <c r="W220" s="275" t="str">
        <f t="shared" si="36"/>
        <v> </v>
      </c>
      <c r="X220" s="121" t="e">
        <f t="shared" si="37"/>
        <v>#DIV/0!</v>
      </c>
      <c r="Y220" s="116"/>
      <c r="Z220" s="120" t="str">
        <f t="shared" si="38"/>
        <v> </v>
      </c>
      <c r="AA220" s="121" t="e">
        <f t="shared" si="39"/>
        <v>#DIV/0!</v>
      </c>
      <c r="AB220" s="151"/>
      <c r="AC220" s="151"/>
      <c r="AD220" s="152"/>
      <c r="AE220" s="153"/>
      <c r="AF220" s="294"/>
      <c r="AG220" s="151"/>
      <c r="AH220" s="151"/>
      <c r="AI220" s="294"/>
      <c r="AJ220" s="153"/>
      <c r="AK220" s="294"/>
      <c r="AL220" s="151"/>
      <c r="AM220" s="151"/>
      <c r="AN220" s="152"/>
      <c r="AO220" s="153"/>
      <c r="AP220" s="294"/>
      <c r="AQ220" s="151"/>
      <c r="AR220" s="151"/>
      <c r="AS220" s="151"/>
    </row>
    <row r="221" spans="1:45" ht="87.75" customHeight="1" hidden="1">
      <c r="A221" s="630"/>
      <c r="B221" s="115"/>
      <c r="C221" s="225"/>
      <c r="D221" s="225"/>
      <c r="E221" s="225"/>
      <c r="F221" s="225"/>
      <c r="G221" s="226"/>
      <c r="H221" s="226"/>
      <c r="I221" s="226"/>
      <c r="J221" s="225"/>
      <c r="K221" s="227"/>
      <c r="L221" s="135"/>
      <c r="M221" s="148"/>
      <c r="N221" s="160"/>
      <c r="O221" s="150"/>
      <c r="P221" s="133"/>
      <c r="Q221" s="239"/>
      <c r="R221" s="120" t="str">
        <f t="shared" si="33"/>
        <v> </v>
      </c>
      <c r="S221" s="116"/>
      <c r="T221" s="275" t="str">
        <f t="shared" si="34"/>
        <v> </v>
      </c>
      <c r="U221" s="117" t="e">
        <f t="shared" si="35"/>
        <v>#DIV/0!</v>
      </c>
      <c r="V221" s="116"/>
      <c r="W221" s="275" t="str">
        <f t="shared" si="36"/>
        <v> </v>
      </c>
      <c r="X221" s="121" t="e">
        <f t="shared" si="37"/>
        <v>#DIV/0!</v>
      </c>
      <c r="Y221" s="116"/>
      <c r="Z221" s="120" t="str">
        <f t="shared" si="38"/>
        <v> </v>
      </c>
      <c r="AA221" s="121" t="e">
        <f t="shared" si="39"/>
        <v>#DIV/0!</v>
      </c>
      <c r="AB221" s="151"/>
      <c r="AC221" s="151"/>
      <c r="AD221" s="152"/>
      <c r="AE221" s="153"/>
      <c r="AF221" s="294"/>
      <c r="AG221" s="151"/>
      <c r="AH221" s="151"/>
      <c r="AI221" s="294"/>
      <c r="AJ221" s="153"/>
      <c r="AK221" s="294"/>
      <c r="AL221" s="151"/>
      <c r="AM221" s="151"/>
      <c r="AN221" s="152"/>
      <c r="AO221" s="153"/>
      <c r="AP221" s="294"/>
      <c r="AQ221" s="151"/>
      <c r="AR221" s="151"/>
      <c r="AS221" s="151"/>
    </row>
    <row r="222" spans="1:45" ht="87.75" customHeight="1" hidden="1">
      <c r="A222" s="630"/>
      <c r="B222" s="99"/>
      <c r="C222" s="228"/>
      <c r="D222" s="228"/>
      <c r="E222" s="228"/>
      <c r="F222" s="228"/>
      <c r="G222" s="229"/>
      <c r="H222" s="229"/>
      <c r="I222" s="229"/>
      <c r="J222" s="228"/>
      <c r="K222" s="230"/>
      <c r="L222" s="155"/>
      <c r="M222" s="148"/>
      <c r="N222" s="160"/>
      <c r="O222" s="150"/>
      <c r="P222" s="133"/>
      <c r="Q222" s="239"/>
      <c r="R222" s="120" t="str">
        <f t="shared" si="33"/>
        <v> </v>
      </c>
      <c r="S222" s="116"/>
      <c r="T222" s="275" t="str">
        <f t="shared" si="34"/>
        <v> </v>
      </c>
      <c r="U222" s="117" t="e">
        <f t="shared" si="35"/>
        <v>#DIV/0!</v>
      </c>
      <c r="V222" s="116"/>
      <c r="W222" s="275" t="str">
        <f t="shared" si="36"/>
        <v> </v>
      </c>
      <c r="X222" s="121" t="e">
        <f t="shared" si="37"/>
        <v>#DIV/0!</v>
      </c>
      <c r="Y222" s="116"/>
      <c r="Z222" s="120" t="str">
        <f t="shared" si="38"/>
        <v> </v>
      </c>
      <c r="AA222" s="121" t="e">
        <f t="shared" si="39"/>
        <v>#DIV/0!</v>
      </c>
      <c r="AB222" s="151"/>
      <c r="AC222" s="151"/>
      <c r="AD222" s="152"/>
      <c r="AE222" s="153"/>
      <c r="AF222" s="294"/>
      <c r="AG222" s="151"/>
      <c r="AH222" s="151"/>
      <c r="AI222" s="294"/>
      <c r="AJ222" s="153"/>
      <c r="AK222" s="294"/>
      <c r="AL222" s="151"/>
      <c r="AM222" s="151"/>
      <c r="AN222" s="152"/>
      <c r="AO222" s="153"/>
      <c r="AP222" s="294"/>
      <c r="AQ222" s="151"/>
      <c r="AR222" s="151"/>
      <c r="AS222" s="151"/>
    </row>
    <row r="223" spans="1:45" ht="74.25" customHeight="1" hidden="1">
      <c r="A223" s="630"/>
      <c r="B223" s="231"/>
      <c r="C223" s="232"/>
      <c r="D223" s="233"/>
      <c r="E223" s="232"/>
      <c r="F223" s="232"/>
      <c r="G223" s="232"/>
      <c r="H223" s="233"/>
      <c r="I223" s="233"/>
      <c r="J223" s="234"/>
      <c r="K223" s="232"/>
      <c r="L223" s="135"/>
      <c r="M223" s="148"/>
      <c r="N223" s="156"/>
      <c r="O223" s="157"/>
      <c r="P223" s="158"/>
      <c r="Q223" s="239"/>
      <c r="R223" s="120" t="str">
        <f t="shared" si="33"/>
        <v> </v>
      </c>
      <c r="S223" s="116"/>
      <c r="T223" s="275" t="str">
        <f t="shared" si="34"/>
        <v> </v>
      </c>
      <c r="U223" s="117" t="e">
        <f t="shared" si="35"/>
        <v>#DIV/0!</v>
      </c>
      <c r="V223" s="116"/>
      <c r="W223" s="275" t="str">
        <f t="shared" si="36"/>
        <v> </v>
      </c>
      <c r="X223" s="121" t="e">
        <f t="shared" si="37"/>
        <v>#DIV/0!</v>
      </c>
      <c r="Y223" s="116"/>
      <c r="Z223" s="120" t="str">
        <f t="shared" si="38"/>
        <v> </v>
      </c>
      <c r="AA223" s="121" t="e">
        <f t="shared" si="39"/>
        <v>#DIV/0!</v>
      </c>
      <c r="AB223" s="151"/>
      <c r="AC223" s="151"/>
      <c r="AD223" s="152"/>
      <c r="AE223" s="153"/>
      <c r="AF223" s="294"/>
      <c r="AG223" s="151"/>
      <c r="AH223" s="151"/>
      <c r="AI223" s="294"/>
      <c r="AJ223" s="153"/>
      <c r="AK223" s="294"/>
      <c r="AL223" s="151"/>
      <c r="AM223" s="151"/>
      <c r="AN223" s="152"/>
      <c r="AO223" s="153"/>
      <c r="AP223" s="294"/>
      <c r="AQ223" s="151"/>
      <c r="AR223" s="151"/>
      <c r="AS223" s="151"/>
    </row>
    <row r="224" spans="1:45" ht="74.25" customHeight="1" hidden="1">
      <c r="A224" s="631"/>
      <c r="B224" s="231"/>
      <c r="C224" s="235"/>
      <c r="D224" s="236"/>
      <c r="E224" s="235"/>
      <c r="F224" s="235"/>
      <c r="G224" s="235"/>
      <c r="H224" s="236"/>
      <c r="I224" s="236"/>
      <c r="J224" s="237"/>
      <c r="K224" s="235"/>
      <c r="L224" s="155"/>
      <c r="M224" s="148"/>
      <c r="N224" s="156"/>
      <c r="O224" s="157"/>
      <c r="P224" s="158"/>
      <c r="Q224" s="239"/>
      <c r="R224" s="120" t="str">
        <f t="shared" si="33"/>
        <v> </v>
      </c>
      <c r="S224" s="116"/>
      <c r="T224" s="275" t="str">
        <f t="shared" si="34"/>
        <v> </v>
      </c>
      <c r="U224" s="117" t="e">
        <f t="shared" si="35"/>
        <v>#DIV/0!</v>
      </c>
      <c r="V224" s="116"/>
      <c r="W224" s="275" t="str">
        <f t="shared" si="36"/>
        <v> </v>
      </c>
      <c r="X224" s="121" t="e">
        <f t="shared" si="37"/>
        <v>#DIV/0!</v>
      </c>
      <c r="Y224" s="116"/>
      <c r="Z224" s="120" t="str">
        <f t="shared" si="38"/>
        <v> </v>
      </c>
      <c r="AA224" s="121" t="e">
        <f t="shared" si="39"/>
        <v>#DIV/0!</v>
      </c>
      <c r="AB224" s="151"/>
      <c r="AC224" s="151"/>
      <c r="AD224" s="152"/>
      <c r="AE224" s="153"/>
      <c r="AF224" s="294"/>
      <c r="AG224" s="151"/>
      <c r="AH224" s="151"/>
      <c r="AI224" s="294"/>
      <c r="AJ224" s="153"/>
      <c r="AK224" s="294"/>
      <c r="AL224" s="151"/>
      <c r="AM224" s="151"/>
      <c r="AN224" s="152"/>
      <c r="AO224" s="153"/>
      <c r="AP224" s="294"/>
      <c r="AQ224" s="151"/>
      <c r="AR224" s="151"/>
      <c r="AS224" s="151"/>
    </row>
    <row r="225" spans="1:45" ht="87.75" customHeight="1" hidden="1">
      <c r="A225" s="629"/>
      <c r="B225" s="115"/>
      <c r="C225" s="115"/>
      <c r="D225" s="248"/>
      <c r="E225" s="249"/>
      <c r="F225" s="249"/>
      <c r="G225" s="249"/>
      <c r="H225" s="249"/>
      <c r="I225" s="249"/>
      <c r="J225" s="104"/>
      <c r="K225" s="70"/>
      <c r="L225" s="135"/>
      <c r="M225" s="148"/>
      <c r="N225" s="150"/>
      <c r="O225" s="150"/>
      <c r="P225" s="133"/>
      <c r="Q225" s="239"/>
      <c r="R225" s="120" t="str">
        <f t="shared" si="33"/>
        <v> </v>
      </c>
      <c r="S225" s="116"/>
      <c r="T225" s="275" t="str">
        <f t="shared" si="34"/>
        <v> </v>
      </c>
      <c r="U225" s="117" t="e">
        <f t="shared" si="35"/>
        <v>#DIV/0!</v>
      </c>
      <c r="V225" s="116"/>
      <c r="W225" s="275" t="str">
        <f t="shared" si="36"/>
        <v> </v>
      </c>
      <c r="X225" s="121" t="e">
        <f t="shared" si="37"/>
        <v>#DIV/0!</v>
      </c>
      <c r="Y225" s="116"/>
      <c r="Z225" s="120" t="str">
        <f t="shared" si="38"/>
        <v> </v>
      </c>
      <c r="AA225" s="121" t="e">
        <f t="shared" si="39"/>
        <v>#DIV/0!</v>
      </c>
      <c r="AB225" s="163"/>
      <c r="AC225" s="163"/>
      <c r="AD225" s="163"/>
      <c r="AE225" s="163"/>
      <c r="AF225" s="163"/>
      <c r="AG225" s="163"/>
      <c r="AH225" s="163"/>
      <c r="AI225" s="163"/>
      <c r="AJ225" s="163"/>
      <c r="AK225" s="163"/>
      <c r="AL225" s="163"/>
      <c r="AM225" s="163"/>
      <c r="AN225" s="163"/>
      <c r="AO225" s="164"/>
      <c r="AP225" s="134"/>
      <c r="AQ225" s="163"/>
      <c r="AR225" s="165"/>
      <c r="AS225" s="165"/>
    </row>
    <row r="226" spans="1:45" ht="71.25" customHeight="1" hidden="1">
      <c r="A226" s="630"/>
      <c r="B226" s="144"/>
      <c r="C226" s="70"/>
      <c r="D226" s="201"/>
      <c r="E226" s="70"/>
      <c r="F226" s="200"/>
      <c r="G226" s="70"/>
      <c r="H226" s="200"/>
      <c r="I226" s="200"/>
      <c r="J226" s="70"/>
      <c r="K226" s="70"/>
      <c r="L226" s="135"/>
      <c r="M226" s="148"/>
      <c r="N226" s="150"/>
      <c r="O226" s="150"/>
      <c r="P226" s="133"/>
      <c r="Q226" s="239"/>
      <c r="R226" s="120" t="str">
        <f t="shared" si="33"/>
        <v> </v>
      </c>
      <c r="S226" s="116"/>
      <c r="T226" s="275" t="str">
        <f t="shared" si="34"/>
        <v> </v>
      </c>
      <c r="U226" s="117" t="e">
        <f t="shared" si="35"/>
        <v>#DIV/0!</v>
      </c>
      <c r="V226" s="116"/>
      <c r="W226" s="275" t="str">
        <f t="shared" si="36"/>
        <v> </v>
      </c>
      <c r="X226" s="121" t="e">
        <f t="shared" si="37"/>
        <v>#DIV/0!</v>
      </c>
      <c r="Y226" s="116"/>
      <c r="Z226" s="120" t="str">
        <f t="shared" si="38"/>
        <v> </v>
      </c>
      <c r="AA226" s="121" t="e">
        <f t="shared" si="39"/>
        <v>#DIV/0!</v>
      </c>
      <c r="AB226" s="163"/>
      <c r="AC226" s="163"/>
      <c r="AD226" s="163"/>
      <c r="AE226" s="163"/>
      <c r="AF226" s="163"/>
      <c r="AG226" s="163"/>
      <c r="AH226" s="163"/>
      <c r="AI226" s="163"/>
      <c r="AJ226" s="163"/>
      <c r="AK226" s="163"/>
      <c r="AL226" s="163"/>
      <c r="AM226" s="163"/>
      <c r="AN226" s="163"/>
      <c r="AO226" s="164"/>
      <c r="AP226" s="163"/>
      <c r="AQ226" s="134"/>
      <c r="AR226" s="164"/>
      <c r="AS226" s="165"/>
    </row>
    <row r="227" spans="1:45" ht="75" customHeight="1" hidden="1">
      <c r="A227" s="630"/>
      <c r="B227" s="70"/>
      <c r="C227" s="70"/>
      <c r="D227" s="70"/>
      <c r="E227" s="295"/>
      <c r="F227" s="295"/>
      <c r="G227" s="295"/>
      <c r="H227" s="295"/>
      <c r="I227" s="295"/>
      <c r="J227" s="70"/>
      <c r="K227" s="70"/>
      <c r="L227" s="135"/>
      <c r="M227" s="148"/>
      <c r="N227" s="150"/>
      <c r="O227" s="150"/>
      <c r="P227" s="133"/>
      <c r="Q227" s="239"/>
      <c r="R227" s="120" t="str">
        <f t="shared" si="33"/>
        <v> </v>
      </c>
      <c r="S227" s="116"/>
      <c r="T227" s="275" t="str">
        <f t="shared" si="34"/>
        <v> </v>
      </c>
      <c r="U227" s="117" t="e">
        <f t="shared" si="35"/>
        <v>#DIV/0!</v>
      </c>
      <c r="V227" s="116"/>
      <c r="W227" s="275" t="str">
        <f t="shared" si="36"/>
        <v> </v>
      </c>
      <c r="X227" s="121" t="e">
        <f t="shared" si="37"/>
        <v>#DIV/0!</v>
      </c>
      <c r="Y227" s="116"/>
      <c r="Z227" s="120" t="str">
        <f t="shared" si="38"/>
        <v> </v>
      </c>
      <c r="AA227" s="121" t="e">
        <f t="shared" si="39"/>
        <v>#DIV/0!</v>
      </c>
      <c r="AB227" s="167"/>
      <c r="AC227" s="167"/>
      <c r="AD227" s="167"/>
      <c r="AE227" s="167"/>
      <c r="AF227" s="167"/>
      <c r="AG227" s="167"/>
      <c r="AH227" s="167"/>
      <c r="AI227" s="167"/>
      <c r="AJ227" s="168"/>
      <c r="AK227" s="168"/>
      <c r="AL227" s="169"/>
      <c r="AM227" s="169"/>
      <c r="AN227" s="163"/>
      <c r="AO227" s="164"/>
      <c r="AP227" s="134"/>
      <c r="AQ227" s="165"/>
      <c r="AR227" s="165"/>
      <c r="AS227" s="165"/>
    </row>
    <row r="228" spans="1:45" ht="74.25" customHeight="1" hidden="1">
      <c r="A228" s="630"/>
      <c r="B228" s="70"/>
      <c r="C228" s="70"/>
      <c r="D228" s="200"/>
      <c r="E228" s="70"/>
      <c r="F228" s="200"/>
      <c r="G228" s="70"/>
      <c r="H228" s="200"/>
      <c r="I228" s="200"/>
      <c r="J228" s="144"/>
      <c r="K228" s="70"/>
      <c r="L228" s="155"/>
      <c r="M228" s="155"/>
      <c r="N228" s="164" t="s">
        <v>152</v>
      </c>
      <c r="O228" s="164" t="s">
        <v>155</v>
      </c>
      <c r="P228" s="164" t="s">
        <v>156</v>
      </c>
      <c r="Q228" s="239"/>
      <c r="R228" s="120" t="str">
        <f t="shared" si="33"/>
        <v> </v>
      </c>
      <c r="S228" s="116"/>
      <c r="T228" s="275" t="str">
        <f t="shared" si="34"/>
        <v> </v>
      </c>
      <c r="U228" s="117" t="e">
        <f t="shared" si="35"/>
        <v>#DIV/0!</v>
      </c>
      <c r="V228" s="116"/>
      <c r="W228" s="275" t="str">
        <f t="shared" si="36"/>
        <v> </v>
      </c>
      <c r="X228" s="121" t="e">
        <f t="shared" si="37"/>
        <v>#DIV/0!</v>
      </c>
      <c r="Y228" s="116"/>
      <c r="Z228" s="120" t="str">
        <f t="shared" si="38"/>
        <v> </v>
      </c>
      <c r="AA228" s="121" t="e">
        <f t="shared" si="39"/>
        <v>#DIV/0!</v>
      </c>
      <c r="AB228" s="133"/>
      <c r="AC228" s="167"/>
      <c r="AD228" s="167"/>
      <c r="AE228" s="167"/>
      <c r="AF228" s="167"/>
      <c r="AG228" s="167"/>
      <c r="AH228" s="167"/>
      <c r="AI228" s="167"/>
      <c r="AJ228" s="168"/>
      <c r="AK228" s="168"/>
      <c r="AL228" s="169"/>
      <c r="AM228" s="169"/>
      <c r="AN228" s="163"/>
      <c r="AO228" s="163"/>
      <c r="AP228" s="163"/>
      <c r="AQ228" s="163"/>
      <c r="AR228" s="163"/>
      <c r="AS228" s="163"/>
    </row>
    <row r="229" spans="1:45" ht="74.25" customHeight="1" hidden="1">
      <c r="A229" s="630"/>
      <c r="B229" s="70"/>
      <c r="C229" s="70"/>
      <c r="D229" s="70"/>
      <c r="E229" s="70"/>
      <c r="F229" s="70"/>
      <c r="G229" s="70"/>
      <c r="H229" s="200"/>
      <c r="I229" s="200"/>
      <c r="J229" s="70"/>
      <c r="K229" s="70"/>
      <c r="L229" s="170"/>
      <c r="M229" s="170"/>
      <c r="N229" s="164"/>
      <c r="O229" s="164"/>
      <c r="P229" s="164"/>
      <c r="Q229" s="239"/>
      <c r="R229" s="120" t="str">
        <f t="shared" si="33"/>
        <v> </v>
      </c>
      <c r="S229" s="116"/>
      <c r="T229" s="275" t="str">
        <f t="shared" si="34"/>
        <v> </v>
      </c>
      <c r="U229" s="117" t="e">
        <f t="shared" si="35"/>
        <v>#DIV/0!</v>
      </c>
      <c r="V229" s="116"/>
      <c r="W229" s="275" t="str">
        <f t="shared" si="36"/>
        <v> </v>
      </c>
      <c r="X229" s="121" t="e">
        <f t="shared" si="37"/>
        <v>#DIV/0!</v>
      </c>
      <c r="Y229" s="116"/>
      <c r="Z229" s="120" t="str">
        <f t="shared" si="38"/>
        <v> </v>
      </c>
      <c r="AA229" s="121" t="e">
        <f t="shared" si="39"/>
        <v>#DIV/0!</v>
      </c>
      <c r="AB229" s="133"/>
      <c r="AC229" s="167"/>
      <c r="AD229" s="167"/>
      <c r="AE229" s="167"/>
      <c r="AF229" s="167"/>
      <c r="AG229" s="167"/>
      <c r="AH229" s="167"/>
      <c r="AI229" s="167"/>
      <c r="AJ229" s="168"/>
      <c r="AK229" s="168"/>
      <c r="AL229" s="169"/>
      <c r="AM229" s="169"/>
      <c r="AN229" s="163"/>
      <c r="AO229" s="163"/>
      <c r="AP229" s="163"/>
      <c r="AQ229" s="163"/>
      <c r="AR229" s="163"/>
      <c r="AS229" s="163"/>
    </row>
    <row r="230" spans="1:45" ht="74.25" customHeight="1" hidden="1">
      <c r="A230" s="630"/>
      <c r="B230" s="70"/>
      <c r="C230" s="70"/>
      <c r="D230" s="200"/>
      <c r="E230" s="70"/>
      <c r="F230" s="200"/>
      <c r="G230" s="70"/>
      <c r="H230" s="200"/>
      <c r="I230" s="200"/>
      <c r="J230" s="144"/>
      <c r="K230" s="70"/>
      <c r="L230" s="155"/>
      <c r="M230" s="155"/>
      <c r="N230" s="164"/>
      <c r="O230" s="164"/>
      <c r="P230" s="164"/>
      <c r="Q230" s="239"/>
      <c r="R230" s="120" t="str">
        <f t="shared" si="33"/>
        <v> </v>
      </c>
      <c r="S230" s="116"/>
      <c r="T230" s="275" t="str">
        <f t="shared" si="34"/>
        <v> </v>
      </c>
      <c r="U230" s="117" t="e">
        <f t="shared" si="35"/>
        <v>#DIV/0!</v>
      </c>
      <c r="V230" s="116"/>
      <c r="W230" s="275" t="str">
        <f t="shared" si="36"/>
        <v> </v>
      </c>
      <c r="X230" s="121" t="e">
        <f t="shared" si="37"/>
        <v>#DIV/0!</v>
      </c>
      <c r="Y230" s="116"/>
      <c r="Z230" s="120" t="str">
        <f t="shared" si="38"/>
        <v> </v>
      </c>
      <c r="AA230" s="121" t="e">
        <f t="shared" si="39"/>
        <v>#DIV/0!</v>
      </c>
      <c r="AB230" s="133"/>
      <c r="AC230" s="167"/>
      <c r="AD230" s="167"/>
      <c r="AE230" s="167"/>
      <c r="AF230" s="167"/>
      <c r="AG230" s="167"/>
      <c r="AH230" s="167"/>
      <c r="AI230" s="167"/>
      <c r="AJ230" s="168"/>
      <c r="AK230" s="168"/>
      <c r="AL230" s="169"/>
      <c r="AM230" s="169"/>
      <c r="AN230" s="163"/>
      <c r="AO230" s="163"/>
      <c r="AP230" s="163"/>
      <c r="AQ230" s="163"/>
      <c r="AR230" s="163"/>
      <c r="AS230" s="163"/>
    </row>
    <row r="231" spans="1:45" ht="74.25" customHeight="1" hidden="1">
      <c r="A231" s="630"/>
      <c r="B231" s="70"/>
      <c r="C231" s="70"/>
      <c r="D231" s="200"/>
      <c r="E231" s="70"/>
      <c r="F231" s="200"/>
      <c r="G231" s="70"/>
      <c r="H231" s="200"/>
      <c r="I231" s="200"/>
      <c r="J231" s="144"/>
      <c r="K231" s="70"/>
      <c r="L231" s="155"/>
      <c r="M231" s="155"/>
      <c r="N231" s="164"/>
      <c r="O231" s="164"/>
      <c r="P231" s="164"/>
      <c r="Q231" s="239"/>
      <c r="R231" s="120" t="str">
        <f t="shared" si="33"/>
        <v> </v>
      </c>
      <c r="S231" s="116"/>
      <c r="T231" s="275" t="str">
        <f t="shared" si="34"/>
        <v> </v>
      </c>
      <c r="U231" s="117" t="e">
        <f t="shared" si="35"/>
        <v>#DIV/0!</v>
      </c>
      <c r="V231" s="116"/>
      <c r="W231" s="275" t="str">
        <f t="shared" si="36"/>
        <v> </v>
      </c>
      <c r="X231" s="121" t="e">
        <f t="shared" si="37"/>
        <v>#DIV/0!</v>
      </c>
      <c r="Y231" s="116"/>
      <c r="Z231" s="120" t="str">
        <f t="shared" si="38"/>
        <v> </v>
      </c>
      <c r="AA231" s="121" t="e">
        <f t="shared" si="39"/>
        <v>#DIV/0!</v>
      </c>
      <c r="AB231" s="133"/>
      <c r="AC231" s="167"/>
      <c r="AD231" s="167"/>
      <c r="AE231" s="167"/>
      <c r="AF231" s="167"/>
      <c r="AG231" s="167"/>
      <c r="AH231" s="167"/>
      <c r="AI231" s="167"/>
      <c r="AJ231" s="168"/>
      <c r="AK231" s="168"/>
      <c r="AL231" s="169"/>
      <c r="AM231" s="169"/>
      <c r="AN231" s="163"/>
      <c r="AO231" s="163"/>
      <c r="AP231" s="163"/>
      <c r="AQ231" s="163"/>
      <c r="AR231" s="163"/>
      <c r="AS231" s="163"/>
    </row>
    <row r="232" spans="1:45" ht="63.75" customHeight="1" hidden="1">
      <c r="A232" s="631"/>
      <c r="B232" s="70"/>
      <c r="C232" s="70"/>
      <c r="D232" s="70"/>
      <c r="E232" s="70"/>
      <c r="F232" s="70"/>
      <c r="G232" s="70"/>
      <c r="H232" s="200"/>
      <c r="I232" s="200"/>
      <c r="J232" s="70"/>
      <c r="K232" s="70"/>
      <c r="L232" s="170"/>
      <c r="M232" s="170"/>
      <c r="N232" s="133"/>
      <c r="O232" s="133"/>
      <c r="P232" s="133"/>
      <c r="Q232" s="239"/>
      <c r="R232" s="120" t="str">
        <f t="shared" si="33"/>
        <v> </v>
      </c>
      <c r="S232" s="116"/>
      <c r="T232" s="275" t="str">
        <f t="shared" si="34"/>
        <v> </v>
      </c>
      <c r="U232" s="117" t="e">
        <f t="shared" si="35"/>
        <v>#DIV/0!</v>
      </c>
      <c r="V232" s="116"/>
      <c r="W232" s="275" t="str">
        <f t="shared" si="36"/>
        <v> </v>
      </c>
      <c r="X232" s="121" t="e">
        <f t="shared" si="37"/>
        <v>#DIV/0!</v>
      </c>
      <c r="Y232" s="116"/>
      <c r="Z232" s="120" t="str">
        <f t="shared" si="38"/>
        <v> </v>
      </c>
      <c r="AA232" s="121" t="e">
        <f t="shared" si="39"/>
        <v>#DIV/0!</v>
      </c>
      <c r="AB232" s="133"/>
      <c r="AC232" s="163"/>
      <c r="AD232" s="163"/>
      <c r="AE232" s="163"/>
      <c r="AF232" s="163"/>
      <c r="AG232" s="163"/>
      <c r="AH232" s="163"/>
      <c r="AI232" s="163"/>
      <c r="AJ232" s="163"/>
      <c r="AK232" s="163"/>
      <c r="AL232" s="163"/>
      <c r="AM232" s="163"/>
      <c r="AN232" s="163"/>
      <c r="AO232" s="163"/>
      <c r="AP232" s="163"/>
      <c r="AQ232" s="163"/>
      <c r="AR232" s="163"/>
      <c r="AS232" s="163"/>
    </row>
    <row r="233" spans="1:45" ht="63.75" customHeight="1" hidden="1">
      <c r="A233" s="632"/>
      <c r="B233" s="70"/>
      <c r="C233" s="70"/>
      <c r="D233" s="70"/>
      <c r="E233" s="70"/>
      <c r="F233" s="70"/>
      <c r="G233" s="70"/>
      <c r="H233" s="200"/>
      <c r="I233" s="200"/>
      <c r="J233" s="70"/>
      <c r="K233" s="70"/>
      <c r="L233" s="171"/>
      <c r="M233" s="172"/>
      <c r="N233" s="173"/>
      <c r="O233" s="173"/>
      <c r="P233" s="173"/>
      <c r="Q233" s="239"/>
      <c r="R233" s="120" t="str">
        <f t="shared" si="33"/>
        <v> </v>
      </c>
      <c r="S233" s="116"/>
      <c r="T233" s="275" t="str">
        <f t="shared" si="34"/>
        <v> </v>
      </c>
      <c r="U233" s="117" t="e">
        <f t="shared" si="35"/>
        <v>#DIV/0!</v>
      </c>
      <c r="V233" s="116"/>
      <c r="W233" s="275" t="str">
        <f t="shared" si="36"/>
        <v> </v>
      </c>
      <c r="X233" s="121" t="e">
        <f t="shared" si="37"/>
        <v>#DIV/0!</v>
      </c>
      <c r="Y233" s="116"/>
      <c r="Z233" s="120" t="str">
        <f t="shared" si="38"/>
        <v> </v>
      </c>
      <c r="AA233" s="121" t="e">
        <f t="shared" si="39"/>
        <v>#DIV/0!</v>
      </c>
      <c r="AB233" s="173"/>
      <c r="AC233" s="174"/>
      <c r="AD233" s="174"/>
      <c r="AE233" s="174"/>
      <c r="AF233" s="174"/>
      <c r="AG233" s="174"/>
      <c r="AH233" s="174"/>
      <c r="AI233" s="174"/>
      <c r="AJ233" s="174"/>
      <c r="AK233" s="174"/>
      <c r="AL233" s="174"/>
      <c r="AM233" s="174"/>
      <c r="AN233" s="174"/>
      <c r="AO233" s="174"/>
      <c r="AP233" s="174"/>
      <c r="AQ233" s="174"/>
      <c r="AR233" s="174"/>
      <c r="AS233" s="174"/>
    </row>
    <row r="234" spans="1:45" ht="63.75" customHeight="1" hidden="1">
      <c r="A234" s="633"/>
      <c r="B234" s="70"/>
      <c r="C234" s="70"/>
      <c r="D234" s="70"/>
      <c r="E234" s="70"/>
      <c r="F234" s="70"/>
      <c r="G234" s="70"/>
      <c r="H234" s="200"/>
      <c r="I234" s="200"/>
      <c r="J234" s="70"/>
      <c r="K234" s="70"/>
      <c r="L234" s="171"/>
      <c r="M234" s="172"/>
      <c r="N234" s="173"/>
      <c r="O234" s="173"/>
      <c r="P234" s="173"/>
      <c r="Q234" s="239"/>
      <c r="R234" s="120" t="str">
        <f t="shared" si="33"/>
        <v> </v>
      </c>
      <c r="S234" s="116"/>
      <c r="T234" s="275" t="str">
        <f t="shared" si="34"/>
        <v> </v>
      </c>
      <c r="U234" s="117" t="e">
        <f t="shared" si="35"/>
        <v>#DIV/0!</v>
      </c>
      <c r="V234" s="116"/>
      <c r="W234" s="275" t="str">
        <f t="shared" si="36"/>
        <v> </v>
      </c>
      <c r="X234" s="121" t="e">
        <f t="shared" si="37"/>
        <v>#DIV/0!</v>
      </c>
      <c r="Y234" s="116"/>
      <c r="Z234" s="120" t="str">
        <f t="shared" si="38"/>
        <v> </v>
      </c>
      <c r="AA234" s="121" t="e">
        <f t="shared" si="39"/>
        <v>#DIV/0!</v>
      </c>
      <c r="AB234" s="173"/>
      <c r="AC234" s="174"/>
      <c r="AD234" s="174"/>
      <c r="AE234" s="174"/>
      <c r="AF234" s="174"/>
      <c r="AG234" s="174"/>
      <c r="AH234" s="174"/>
      <c r="AI234" s="174"/>
      <c r="AJ234" s="174"/>
      <c r="AK234" s="174"/>
      <c r="AL234" s="174"/>
      <c r="AM234" s="174"/>
      <c r="AN234" s="174"/>
      <c r="AO234" s="174"/>
      <c r="AP234" s="174"/>
      <c r="AQ234" s="174"/>
      <c r="AR234" s="174"/>
      <c r="AS234" s="174"/>
    </row>
    <row r="235" spans="1:45" ht="63.75" customHeight="1" hidden="1">
      <c r="A235" s="633"/>
      <c r="B235" s="70"/>
      <c r="C235" s="70"/>
      <c r="D235" s="70"/>
      <c r="E235" s="70"/>
      <c r="F235" s="70"/>
      <c r="G235" s="70"/>
      <c r="H235" s="200"/>
      <c r="I235" s="200"/>
      <c r="J235" s="70"/>
      <c r="K235" s="70"/>
      <c r="L235" s="171"/>
      <c r="M235" s="172"/>
      <c r="N235" s="173"/>
      <c r="O235" s="173"/>
      <c r="P235" s="173"/>
      <c r="Q235" s="239"/>
      <c r="R235" s="120" t="str">
        <f t="shared" si="33"/>
        <v> </v>
      </c>
      <c r="S235" s="116"/>
      <c r="T235" s="275" t="str">
        <f t="shared" si="34"/>
        <v> </v>
      </c>
      <c r="U235" s="117" t="e">
        <f t="shared" si="35"/>
        <v>#DIV/0!</v>
      </c>
      <c r="V235" s="116"/>
      <c r="W235" s="275" t="str">
        <f t="shared" si="36"/>
        <v> </v>
      </c>
      <c r="X235" s="121" t="e">
        <f t="shared" si="37"/>
        <v>#DIV/0!</v>
      </c>
      <c r="Y235" s="116"/>
      <c r="Z235" s="120" t="str">
        <f t="shared" si="38"/>
        <v> </v>
      </c>
      <c r="AA235" s="121" t="e">
        <f t="shared" si="39"/>
        <v>#DIV/0!</v>
      </c>
      <c r="AB235" s="173"/>
      <c r="AC235" s="174"/>
      <c r="AD235" s="174"/>
      <c r="AE235" s="174"/>
      <c r="AF235" s="174"/>
      <c r="AG235" s="174"/>
      <c r="AH235" s="174"/>
      <c r="AI235" s="174"/>
      <c r="AJ235" s="174"/>
      <c r="AK235" s="174"/>
      <c r="AL235" s="174"/>
      <c r="AM235" s="174"/>
      <c r="AN235" s="174"/>
      <c r="AO235" s="174"/>
      <c r="AP235" s="174"/>
      <c r="AQ235" s="174"/>
      <c r="AR235" s="174"/>
      <c r="AS235" s="174"/>
    </row>
    <row r="236" spans="1:45" ht="63.75" customHeight="1" hidden="1">
      <c r="A236" s="633"/>
      <c r="B236" s="70"/>
      <c r="C236" s="70"/>
      <c r="D236" s="70"/>
      <c r="E236" s="70"/>
      <c r="F236" s="70"/>
      <c r="G236" s="70"/>
      <c r="H236" s="200"/>
      <c r="I236" s="200"/>
      <c r="J236" s="70"/>
      <c r="K236" s="70"/>
      <c r="L236" s="171"/>
      <c r="M236" s="172"/>
      <c r="N236" s="173"/>
      <c r="O236" s="173"/>
      <c r="P236" s="173"/>
      <c r="Q236" s="239"/>
      <c r="R236" s="120" t="str">
        <f t="shared" si="33"/>
        <v> </v>
      </c>
      <c r="S236" s="116"/>
      <c r="T236" s="275" t="str">
        <f t="shared" si="34"/>
        <v> </v>
      </c>
      <c r="U236" s="117" t="e">
        <f t="shared" si="35"/>
        <v>#DIV/0!</v>
      </c>
      <c r="V236" s="116"/>
      <c r="W236" s="275" t="str">
        <f t="shared" si="36"/>
        <v> </v>
      </c>
      <c r="X236" s="121" t="e">
        <f t="shared" si="37"/>
        <v>#DIV/0!</v>
      </c>
      <c r="Y236" s="116"/>
      <c r="Z236" s="120" t="str">
        <f t="shared" si="38"/>
        <v> </v>
      </c>
      <c r="AA236" s="121" t="e">
        <f t="shared" si="39"/>
        <v>#DIV/0!</v>
      </c>
      <c r="AB236" s="173"/>
      <c r="AC236" s="174"/>
      <c r="AD236" s="174"/>
      <c r="AE236" s="174"/>
      <c r="AF236" s="174"/>
      <c r="AG236" s="174"/>
      <c r="AH236" s="174"/>
      <c r="AI236" s="174"/>
      <c r="AJ236" s="174"/>
      <c r="AK236" s="174"/>
      <c r="AL236" s="174"/>
      <c r="AM236" s="174"/>
      <c r="AN236" s="174"/>
      <c r="AO236" s="174"/>
      <c r="AP236" s="174"/>
      <c r="AQ236" s="174"/>
      <c r="AR236" s="174"/>
      <c r="AS236" s="174"/>
    </row>
    <row r="237" spans="1:45" ht="63.75" customHeight="1" hidden="1">
      <c r="A237" s="633"/>
      <c r="B237" s="70"/>
      <c r="C237" s="70"/>
      <c r="D237" s="70"/>
      <c r="E237" s="70"/>
      <c r="F237" s="70"/>
      <c r="G237" s="70"/>
      <c r="H237" s="200"/>
      <c r="I237" s="200"/>
      <c r="J237" s="70"/>
      <c r="K237" s="70"/>
      <c r="L237" s="171"/>
      <c r="M237" s="172"/>
      <c r="N237" s="173"/>
      <c r="O237" s="173"/>
      <c r="P237" s="173"/>
      <c r="Q237" s="239"/>
      <c r="R237" s="120" t="str">
        <f t="shared" si="33"/>
        <v> </v>
      </c>
      <c r="S237" s="116"/>
      <c r="T237" s="275" t="str">
        <f t="shared" si="34"/>
        <v> </v>
      </c>
      <c r="U237" s="117" t="e">
        <f t="shared" si="35"/>
        <v>#DIV/0!</v>
      </c>
      <c r="V237" s="116"/>
      <c r="W237" s="275" t="str">
        <f t="shared" si="36"/>
        <v> </v>
      </c>
      <c r="X237" s="121" t="e">
        <f t="shared" si="37"/>
        <v>#DIV/0!</v>
      </c>
      <c r="Y237" s="116"/>
      <c r="Z237" s="120" t="str">
        <f t="shared" si="38"/>
        <v> </v>
      </c>
      <c r="AA237" s="121" t="e">
        <f t="shared" si="39"/>
        <v>#DIV/0!</v>
      </c>
      <c r="AB237" s="173"/>
      <c r="AC237" s="174"/>
      <c r="AD237" s="174"/>
      <c r="AE237" s="174"/>
      <c r="AF237" s="174"/>
      <c r="AG237" s="174"/>
      <c r="AH237" s="174"/>
      <c r="AI237" s="174"/>
      <c r="AJ237" s="174"/>
      <c r="AK237" s="174"/>
      <c r="AL237" s="174"/>
      <c r="AM237" s="174"/>
      <c r="AN237" s="174"/>
      <c r="AO237" s="174"/>
      <c r="AP237" s="174"/>
      <c r="AQ237" s="174"/>
      <c r="AR237" s="174"/>
      <c r="AS237" s="174"/>
    </row>
    <row r="238" spans="1:45" ht="63.75" customHeight="1" hidden="1">
      <c r="A238" s="633"/>
      <c r="B238" s="70"/>
      <c r="C238" s="70"/>
      <c r="D238" s="70"/>
      <c r="E238" s="70"/>
      <c r="F238" s="70"/>
      <c r="G238" s="70"/>
      <c r="H238" s="200"/>
      <c r="I238" s="200"/>
      <c r="J238" s="70"/>
      <c r="K238" s="70"/>
      <c r="L238" s="171"/>
      <c r="M238" s="172"/>
      <c r="N238" s="173"/>
      <c r="O238" s="173"/>
      <c r="P238" s="173"/>
      <c r="Q238" s="239"/>
      <c r="R238" s="120" t="str">
        <f t="shared" si="33"/>
        <v> </v>
      </c>
      <c r="S238" s="116"/>
      <c r="T238" s="275" t="str">
        <f t="shared" si="34"/>
        <v> </v>
      </c>
      <c r="U238" s="117" t="e">
        <f t="shared" si="35"/>
        <v>#DIV/0!</v>
      </c>
      <c r="V238" s="116"/>
      <c r="W238" s="275" t="str">
        <f t="shared" si="36"/>
        <v> </v>
      </c>
      <c r="X238" s="121" t="e">
        <f t="shared" si="37"/>
        <v>#DIV/0!</v>
      </c>
      <c r="Y238" s="116"/>
      <c r="Z238" s="120" t="str">
        <f t="shared" si="38"/>
        <v> </v>
      </c>
      <c r="AA238" s="121" t="e">
        <f t="shared" si="39"/>
        <v>#DIV/0!</v>
      </c>
      <c r="AB238" s="173"/>
      <c r="AC238" s="174"/>
      <c r="AD238" s="174"/>
      <c r="AE238" s="174"/>
      <c r="AF238" s="174"/>
      <c r="AG238" s="174"/>
      <c r="AH238" s="174"/>
      <c r="AI238" s="174"/>
      <c r="AJ238" s="174"/>
      <c r="AK238" s="174"/>
      <c r="AL238" s="174"/>
      <c r="AM238" s="174"/>
      <c r="AN238" s="174"/>
      <c r="AO238" s="174"/>
      <c r="AP238" s="174"/>
      <c r="AQ238" s="174"/>
      <c r="AR238" s="174"/>
      <c r="AS238" s="174"/>
    </row>
    <row r="239" spans="1:45" ht="63.75" customHeight="1" hidden="1">
      <c r="A239" s="633"/>
      <c r="B239" s="70"/>
      <c r="C239" s="70"/>
      <c r="D239" s="70"/>
      <c r="E239" s="70"/>
      <c r="F239" s="70"/>
      <c r="G239" s="70"/>
      <c r="H239" s="200"/>
      <c r="I239" s="200"/>
      <c r="J239" s="70"/>
      <c r="K239" s="70"/>
      <c r="L239" s="171"/>
      <c r="M239" s="172"/>
      <c r="N239" s="173"/>
      <c r="O239" s="173"/>
      <c r="P239" s="173"/>
      <c r="Q239" s="239"/>
      <c r="R239" s="120" t="str">
        <f t="shared" si="33"/>
        <v> </v>
      </c>
      <c r="S239" s="116"/>
      <c r="T239" s="275" t="str">
        <f t="shared" si="34"/>
        <v> </v>
      </c>
      <c r="U239" s="117" t="e">
        <f t="shared" si="35"/>
        <v>#DIV/0!</v>
      </c>
      <c r="V239" s="116"/>
      <c r="W239" s="275" t="str">
        <f t="shared" si="36"/>
        <v> </v>
      </c>
      <c r="X239" s="121" t="e">
        <f t="shared" si="37"/>
        <v>#DIV/0!</v>
      </c>
      <c r="Y239" s="116"/>
      <c r="Z239" s="120" t="str">
        <f t="shared" si="38"/>
        <v> </v>
      </c>
      <c r="AA239" s="121" t="e">
        <f t="shared" si="39"/>
        <v>#DIV/0!</v>
      </c>
      <c r="AB239" s="173"/>
      <c r="AC239" s="174"/>
      <c r="AD239" s="174"/>
      <c r="AE239" s="174"/>
      <c r="AF239" s="174"/>
      <c r="AG239" s="174"/>
      <c r="AH239" s="174"/>
      <c r="AI239" s="174"/>
      <c r="AJ239" s="174"/>
      <c r="AK239" s="174"/>
      <c r="AL239" s="174"/>
      <c r="AM239" s="174"/>
      <c r="AN239" s="174"/>
      <c r="AO239" s="174"/>
      <c r="AP239" s="174"/>
      <c r="AQ239" s="174"/>
      <c r="AR239" s="174"/>
      <c r="AS239" s="174"/>
    </row>
    <row r="240" spans="1:45" ht="63.75" customHeight="1" hidden="1">
      <c r="A240" s="634"/>
      <c r="B240" s="70"/>
      <c r="C240" s="70"/>
      <c r="D240" s="70"/>
      <c r="E240" s="70"/>
      <c r="F240" s="70"/>
      <c r="G240" s="70"/>
      <c r="H240" s="200"/>
      <c r="I240" s="200"/>
      <c r="J240" s="70"/>
      <c r="K240" s="70"/>
      <c r="L240" s="171"/>
      <c r="M240" s="172"/>
      <c r="N240" s="173"/>
      <c r="O240" s="173"/>
      <c r="P240" s="173"/>
      <c r="Q240" s="239"/>
      <c r="R240" s="120" t="str">
        <f t="shared" si="33"/>
        <v> </v>
      </c>
      <c r="S240" s="116"/>
      <c r="T240" s="275" t="str">
        <f t="shared" si="34"/>
        <v> </v>
      </c>
      <c r="U240" s="117" t="e">
        <f t="shared" si="35"/>
        <v>#DIV/0!</v>
      </c>
      <c r="V240" s="116"/>
      <c r="W240" s="275" t="str">
        <f t="shared" si="36"/>
        <v> </v>
      </c>
      <c r="X240" s="121" t="e">
        <f t="shared" si="37"/>
        <v>#DIV/0!</v>
      </c>
      <c r="Y240" s="116"/>
      <c r="Z240" s="120" t="str">
        <f t="shared" si="38"/>
        <v> </v>
      </c>
      <c r="AA240" s="121" t="e">
        <f t="shared" si="39"/>
        <v>#DIV/0!</v>
      </c>
      <c r="AB240" s="173"/>
      <c r="AC240" s="174"/>
      <c r="AD240" s="174"/>
      <c r="AE240" s="174"/>
      <c r="AF240" s="174"/>
      <c r="AG240" s="174"/>
      <c r="AH240" s="174"/>
      <c r="AI240" s="174"/>
      <c r="AJ240" s="174"/>
      <c r="AK240" s="174"/>
      <c r="AL240" s="174"/>
      <c r="AM240" s="174"/>
      <c r="AN240" s="174"/>
      <c r="AO240" s="174"/>
      <c r="AP240" s="174"/>
      <c r="AQ240" s="174"/>
      <c r="AR240" s="174"/>
      <c r="AS240" s="174"/>
    </row>
    <row r="241" spans="1:45" ht="63.75" customHeight="1" hidden="1">
      <c r="A241" s="632"/>
      <c r="B241" s="70"/>
      <c r="C241" s="70"/>
      <c r="D241" s="70"/>
      <c r="E241" s="70"/>
      <c r="F241" s="70"/>
      <c r="G241" s="70"/>
      <c r="H241" s="200"/>
      <c r="I241" s="200"/>
      <c r="J241" s="70"/>
      <c r="K241" s="70"/>
      <c r="L241" s="171"/>
      <c r="M241" s="172"/>
      <c r="N241" s="173"/>
      <c r="O241" s="173"/>
      <c r="P241" s="173"/>
      <c r="Q241" s="239"/>
      <c r="R241" s="120" t="str">
        <f t="shared" si="33"/>
        <v> </v>
      </c>
      <c r="S241" s="116"/>
      <c r="T241" s="275" t="str">
        <f t="shared" si="34"/>
        <v> </v>
      </c>
      <c r="U241" s="117" t="e">
        <f t="shared" si="35"/>
        <v>#DIV/0!</v>
      </c>
      <c r="V241" s="116"/>
      <c r="W241" s="275" t="str">
        <f t="shared" si="36"/>
        <v> </v>
      </c>
      <c r="X241" s="121" t="e">
        <f t="shared" si="37"/>
        <v>#DIV/0!</v>
      </c>
      <c r="Y241" s="116"/>
      <c r="Z241" s="120" t="str">
        <f t="shared" si="38"/>
        <v> </v>
      </c>
      <c r="AA241" s="121" t="e">
        <f t="shared" si="39"/>
        <v>#DIV/0!</v>
      </c>
      <c r="AB241" s="173"/>
      <c r="AC241" s="174"/>
      <c r="AD241" s="174"/>
      <c r="AE241" s="174"/>
      <c r="AF241" s="174"/>
      <c r="AG241" s="174"/>
      <c r="AH241" s="174"/>
      <c r="AI241" s="174"/>
      <c r="AJ241" s="174"/>
      <c r="AK241" s="174"/>
      <c r="AL241" s="174"/>
      <c r="AM241" s="174"/>
      <c r="AN241" s="174"/>
      <c r="AO241" s="174"/>
      <c r="AP241" s="174"/>
      <c r="AQ241" s="174"/>
      <c r="AR241" s="174"/>
      <c r="AS241" s="174"/>
    </row>
    <row r="242" spans="1:45" ht="63.75" customHeight="1" hidden="1">
      <c r="A242" s="633"/>
      <c r="B242" s="70"/>
      <c r="C242" s="70"/>
      <c r="D242" s="70"/>
      <c r="E242" s="70"/>
      <c r="F242" s="70"/>
      <c r="G242" s="70"/>
      <c r="H242" s="200"/>
      <c r="I242" s="200"/>
      <c r="J242" s="70"/>
      <c r="K242" s="70"/>
      <c r="L242" s="171"/>
      <c r="M242" s="172"/>
      <c r="N242" s="173"/>
      <c r="O242" s="173"/>
      <c r="P242" s="173"/>
      <c r="Q242" s="239"/>
      <c r="R242" s="120" t="str">
        <f t="shared" si="33"/>
        <v> </v>
      </c>
      <c r="S242" s="116"/>
      <c r="T242" s="275" t="str">
        <f t="shared" si="34"/>
        <v> </v>
      </c>
      <c r="U242" s="117" t="e">
        <f t="shared" si="35"/>
        <v>#DIV/0!</v>
      </c>
      <c r="V242" s="116"/>
      <c r="W242" s="275" t="str">
        <f t="shared" si="36"/>
        <v> </v>
      </c>
      <c r="X242" s="121" t="e">
        <f t="shared" si="37"/>
        <v>#DIV/0!</v>
      </c>
      <c r="Y242" s="116"/>
      <c r="Z242" s="120" t="str">
        <f t="shared" si="38"/>
        <v> </v>
      </c>
      <c r="AA242" s="121" t="e">
        <f t="shared" si="39"/>
        <v>#DIV/0!</v>
      </c>
      <c r="AB242" s="173"/>
      <c r="AC242" s="174"/>
      <c r="AD242" s="174"/>
      <c r="AE242" s="174"/>
      <c r="AF242" s="174"/>
      <c r="AG242" s="174"/>
      <c r="AH242" s="174"/>
      <c r="AI242" s="174"/>
      <c r="AJ242" s="174"/>
      <c r="AK242" s="174"/>
      <c r="AL242" s="174"/>
      <c r="AM242" s="174"/>
      <c r="AN242" s="174"/>
      <c r="AO242" s="174"/>
      <c r="AP242" s="174"/>
      <c r="AQ242" s="174"/>
      <c r="AR242" s="174"/>
      <c r="AS242" s="174"/>
    </row>
    <row r="243" spans="1:45" ht="63.75" customHeight="1" hidden="1">
      <c r="A243" s="633"/>
      <c r="B243" s="70"/>
      <c r="C243" s="70"/>
      <c r="D243" s="70"/>
      <c r="E243" s="70"/>
      <c r="F243" s="70"/>
      <c r="G243" s="70"/>
      <c r="H243" s="200"/>
      <c r="I243" s="200"/>
      <c r="J243" s="70"/>
      <c r="K243" s="70"/>
      <c r="L243" s="171"/>
      <c r="M243" s="172"/>
      <c r="N243" s="173"/>
      <c r="O243" s="173"/>
      <c r="P243" s="173"/>
      <c r="Q243" s="239"/>
      <c r="R243" s="120" t="str">
        <f t="shared" si="33"/>
        <v> </v>
      </c>
      <c r="S243" s="116"/>
      <c r="T243" s="275" t="str">
        <f t="shared" si="34"/>
        <v> </v>
      </c>
      <c r="U243" s="117" t="e">
        <f t="shared" si="35"/>
        <v>#DIV/0!</v>
      </c>
      <c r="V243" s="116"/>
      <c r="W243" s="275" t="str">
        <f t="shared" si="36"/>
        <v> </v>
      </c>
      <c r="X243" s="121" t="e">
        <f t="shared" si="37"/>
        <v>#DIV/0!</v>
      </c>
      <c r="Y243" s="116"/>
      <c r="Z243" s="120" t="str">
        <f t="shared" si="38"/>
        <v> </v>
      </c>
      <c r="AA243" s="121" t="e">
        <f t="shared" si="39"/>
        <v>#DIV/0!</v>
      </c>
      <c r="AB243" s="173"/>
      <c r="AC243" s="174"/>
      <c r="AD243" s="174"/>
      <c r="AE243" s="174"/>
      <c r="AF243" s="174"/>
      <c r="AG243" s="174"/>
      <c r="AH243" s="174"/>
      <c r="AI243" s="174"/>
      <c r="AJ243" s="174"/>
      <c r="AK243" s="174"/>
      <c r="AL243" s="174"/>
      <c r="AM243" s="174"/>
      <c r="AN243" s="174"/>
      <c r="AO243" s="174"/>
      <c r="AP243" s="174"/>
      <c r="AQ243" s="174"/>
      <c r="AR243" s="174"/>
      <c r="AS243" s="174"/>
    </row>
    <row r="244" spans="1:45" ht="63.75" customHeight="1" hidden="1">
      <c r="A244" s="633"/>
      <c r="B244" s="70"/>
      <c r="C244" s="70"/>
      <c r="D244" s="70"/>
      <c r="E244" s="70"/>
      <c r="F244" s="70"/>
      <c r="G244" s="70"/>
      <c r="H244" s="200"/>
      <c r="I244" s="200"/>
      <c r="J244" s="70"/>
      <c r="K244" s="70"/>
      <c r="L244" s="171"/>
      <c r="M244" s="172"/>
      <c r="N244" s="173"/>
      <c r="O244" s="173"/>
      <c r="P244" s="173"/>
      <c r="Q244" s="239"/>
      <c r="R244" s="120" t="str">
        <f t="shared" si="33"/>
        <v> </v>
      </c>
      <c r="S244" s="116"/>
      <c r="T244" s="275" t="str">
        <f t="shared" si="34"/>
        <v> </v>
      </c>
      <c r="U244" s="117" t="e">
        <f t="shared" si="35"/>
        <v>#DIV/0!</v>
      </c>
      <c r="V244" s="116"/>
      <c r="W244" s="275" t="str">
        <f t="shared" si="36"/>
        <v> </v>
      </c>
      <c r="X244" s="121" t="e">
        <f t="shared" si="37"/>
        <v>#DIV/0!</v>
      </c>
      <c r="Y244" s="116"/>
      <c r="Z244" s="120" t="str">
        <f t="shared" si="38"/>
        <v> </v>
      </c>
      <c r="AA244" s="121" t="e">
        <f t="shared" si="39"/>
        <v>#DIV/0!</v>
      </c>
      <c r="AB244" s="173"/>
      <c r="AC244" s="174"/>
      <c r="AD244" s="174"/>
      <c r="AE244" s="174"/>
      <c r="AF244" s="174"/>
      <c r="AG244" s="174"/>
      <c r="AH244" s="174"/>
      <c r="AI244" s="174"/>
      <c r="AJ244" s="174"/>
      <c r="AK244" s="174"/>
      <c r="AL244" s="174"/>
      <c r="AM244" s="174"/>
      <c r="AN244" s="174"/>
      <c r="AO244" s="174"/>
      <c r="AP244" s="174"/>
      <c r="AQ244" s="174"/>
      <c r="AR244" s="174"/>
      <c r="AS244" s="174"/>
    </row>
    <row r="245" spans="1:45" ht="63.75" customHeight="1" hidden="1">
      <c r="A245" s="633"/>
      <c r="B245" s="70"/>
      <c r="C245" s="70"/>
      <c r="D245" s="70"/>
      <c r="E245" s="70"/>
      <c r="F245" s="70"/>
      <c r="G245" s="70"/>
      <c r="H245" s="200"/>
      <c r="I245" s="200"/>
      <c r="J245" s="70"/>
      <c r="K245" s="70"/>
      <c r="L245" s="171"/>
      <c r="M245" s="172"/>
      <c r="N245" s="173"/>
      <c r="O245" s="173"/>
      <c r="P245" s="173"/>
      <c r="Q245" s="239"/>
      <c r="R245" s="120" t="str">
        <f t="shared" si="33"/>
        <v> </v>
      </c>
      <c r="S245" s="116"/>
      <c r="T245" s="275" t="str">
        <f t="shared" si="34"/>
        <v> </v>
      </c>
      <c r="U245" s="117" t="e">
        <f t="shared" si="35"/>
        <v>#DIV/0!</v>
      </c>
      <c r="V245" s="116"/>
      <c r="W245" s="275" t="str">
        <f t="shared" si="36"/>
        <v> </v>
      </c>
      <c r="X245" s="121" t="e">
        <f t="shared" si="37"/>
        <v>#DIV/0!</v>
      </c>
      <c r="Y245" s="116"/>
      <c r="Z245" s="120" t="str">
        <f t="shared" si="38"/>
        <v> </v>
      </c>
      <c r="AA245" s="121" t="e">
        <f t="shared" si="39"/>
        <v>#DIV/0!</v>
      </c>
      <c r="AB245" s="173"/>
      <c r="AC245" s="174"/>
      <c r="AD245" s="174"/>
      <c r="AE245" s="174"/>
      <c r="AF245" s="174"/>
      <c r="AG245" s="174"/>
      <c r="AH245" s="174"/>
      <c r="AI245" s="174"/>
      <c r="AJ245" s="174"/>
      <c r="AK245" s="174"/>
      <c r="AL245" s="174"/>
      <c r="AM245" s="174"/>
      <c r="AN245" s="174"/>
      <c r="AO245" s="174"/>
      <c r="AP245" s="174"/>
      <c r="AQ245" s="174"/>
      <c r="AR245" s="174"/>
      <c r="AS245" s="174"/>
    </row>
    <row r="246" spans="1:45" ht="63.75" customHeight="1" hidden="1">
      <c r="A246" s="633"/>
      <c r="B246" s="70"/>
      <c r="C246" s="70"/>
      <c r="D246" s="70"/>
      <c r="E246" s="70"/>
      <c r="F246" s="70"/>
      <c r="G246" s="70"/>
      <c r="H246" s="200"/>
      <c r="I246" s="200"/>
      <c r="J246" s="70"/>
      <c r="K246" s="70"/>
      <c r="L246" s="171"/>
      <c r="M246" s="172"/>
      <c r="N246" s="173"/>
      <c r="O246" s="173"/>
      <c r="P246" s="173"/>
      <c r="Q246" s="239"/>
      <c r="R246" s="120" t="str">
        <f t="shared" si="33"/>
        <v> </v>
      </c>
      <c r="S246" s="116"/>
      <c r="T246" s="275" t="str">
        <f t="shared" si="34"/>
        <v> </v>
      </c>
      <c r="U246" s="117" t="e">
        <f t="shared" si="35"/>
        <v>#DIV/0!</v>
      </c>
      <c r="V246" s="116"/>
      <c r="W246" s="275" t="str">
        <f t="shared" si="36"/>
        <v> </v>
      </c>
      <c r="X246" s="121" t="e">
        <f t="shared" si="37"/>
        <v>#DIV/0!</v>
      </c>
      <c r="Y246" s="116"/>
      <c r="Z246" s="120" t="str">
        <f t="shared" si="38"/>
        <v> </v>
      </c>
      <c r="AA246" s="121" t="e">
        <f t="shared" si="39"/>
        <v>#DIV/0!</v>
      </c>
      <c r="AB246" s="173"/>
      <c r="AC246" s="174"/>
      <c r="AD246" s="174"/>
      <c r="AE246" s="174"/>
      <c r="AF246" s="174"/>
      <c r="AG246" s="174"/>
      <c r="AH246" s="174"/>
      <c r="AI246" s="174"/>
      <c r="AJ246" s="174"/>
      <c r="AK246" s="174"/>
      <c r="AL246" s="174"/>
      <c r="AM246" s="174"/>
      <c r="AN246" s="174"/>
      <c r="AO246" s="174"/>
      <c r="AP246" s="174"/>
      <c r="AQ246" s="174"/>
      <c r="AR246" s="174"/>
      <c r="AS246" s="174"/>
    </row>
    <row r="247" spans="1:45" ht="63.75" customHeight="1" hidden="1">
      <c r="A247" s="633"/>
      <c r="B247" s="70"/>
      <c r="C247" s="70"/>
      <c r="D247" s="70"/>
      <c r="E247" s="70"/>
      <c r="F247" s="70"/>
      <c r="G247" s="70"/>
      <c r="H247" s="200"/>
      <c r="I247" s="200"/>
      <c r="J247" s="70"/>
      <c r="K247" s="70"/>
      <c r="L247" s="171"/>
      <c r="M247" s="172"/>
      <c r="N247" s="173"/>
      <c r="O247" s="173"/>
      <c r="P247" s="173"/>
      <c r="Q247" s="239"/>
      <c r="R247" s="120" t="str">
        <f t="shared" si="33"/>
        <v> </v>
      </c>
      <c r="S247" s="116"/>
      <c r="T247" s="275" t="str">
        <f t="shared" si="34"/>
        <v> </v>
      </c>
      <c r="U247" s="117" t="e">
        <f t="shared" si="35"/>
        <v>#DIV/0!</v>
      </c>
      <c r="V247" s="116"/>
      <c r="W247" s="275" t="str">
        <f t="shared" si="36"/>
        <v> </v>
      </c>
      <c r="X247" s="121" t="e">
        <f t="shared" si="37"/>
        <v>#DIV/0!</v>
      </c>
      <c r="Y247" s="116"/>
      <c r="Z247" s="120" t="str">
        <f t="shared" si="38"/>
        <v> </v>
      </c>
      <c r="AA247" s="121" t="e">
        <f t="shared" si="39"/>
        <v>#DIV/0!</v>
      </c>
      <c r="AB247" s="173"/>
      <c r="AC247" s="174"/>
      <c r="AD247" s="174"/>
      <c r="AE247" s="174"/>
      <c r="AF247" s="174"/>
      <c r="AG247" s="174"/>
      <c r="AH247" s="174"/>
      <c r="AI247" s="174"/>
      <c r="AJ247" s="174"/>
      <c r="AK247" s="174"/>
      <c r="AL247" s="174"/>
      <c r="AM247" s="174"/>
      <c r="AN247" s="174"/>
      <c r="AO247" s="174"/>
      <c r="AP247" s="174"/>
      <c r="AQ247" s="174"/>
      <c r="AR247" s="174"/>
      <c r="AS247" s="174"/>
    </row>
    <row r="248" spans="1:45" ht="63.75" customHeight="1" hidden="1">
      <c r="A248" s="634"/>
      <c r="B248" s="70"/>
      <c r="C248" s="70"/>
      <c r="D248" s="70"/>
      <c r="E248" s="70"/>
      <c r="F248" s="70"/>
      <c r="G248" s="70"/>
      <c r="H248" s="200"/>
      <c r="I248" s="200"/>
      <c r="J248" s="70"/>
      <c r="K248" s="70"/>
      <c r="L248" s="171"/>
      <c r="M248" s="172"/>
      <c r="N248" s="173"/>
      <c r="O248" s="173"/>
      <c r="P248" s="173"/>
      <c r="Q248" s="239"/>
      <c r="R248" s="120" t="str">
        <f t="shared" si="33"/>
        <v> </v>
      </c>
      <c r="S248" s="116"/>
      <c r="T248" s="275" t="str">
        <f t="shared" si="34"/>
        <v> </v>
      </c>
      <c r="U248" s="117" t="e">
        <f t="shared" si="35"/>
        <v>#DIV/0!</v>
      </c>
      <c r="V248" s="116"/>
      <c r="W248" s="275" t="str">
        <f t="shared" si="36"/>
        <v> </v>
      </c>
      <c r="X248" s="121" t="e">
        <f t="shared" si="37"/>
        <v>#DIV/0!</v>
      </c>
      <c r="Y248" s="116"/>
      <c r="Z248" s="120" t="str">
        <f t="shared" si="38"/>
        <v> </v>
      </c>
      <c r="AA248" s="121" t="e">
        <f t="shared" si="39"/>
        <v>#DIV/0!</v>
      </c>
      <c r="AB248" s="173"/>
      <c r="AC248" s="174"/>
      <c r="AD248" s="174"/>
      <c r="AE248" s="174"/>
      <c r="AF248" s="174"/>
      <c r="AG248" s="174"/>
      <c r="AH248" s="174"/>
      <c r="AI248" s="174"/>
      <c r="AJ248" s="174"/>
      <c r="AK248" s="174"/>
      <c r="AL248" s="174"/>
      <c r="AM248" s="174"/>
      <c r="AN248" s="174"/>
      <c r="AO248" s="174"/>
      <c r="AP248" s="174"/>
      <c r="AQ248" s="174"/>
      <c r="AR248" s="174"/>
      <c r="AS248" s="174"/>
    </row>
    <row r="249" spans="1:28" ht="34.5" customHeight="1">
      <c r="A249" s="648" t="s">
        <v>105</v>
      </c>
      <c r="B249" s="649"/>
      <c r="C249" s="649"/>
      <c r="D249" s="649"/>
      <c r="E249" s="649"/>
      <c r="F249" s="649"/>
      <c r="G249" s="649"/>
      <c r="H249" s="649"/>
      <c r="I249" s="649"/>
      <c r="J249" s="649"/>
      <c r="K249" s="649"/>
      <c r="L249" s="202">
        <v>0.0004</v>
      </c>
      <c r="M249" s="176"/>
      <c r="N249" s="177"/>
      <c r="O249" s="177"/>
      <c r="P249" s="177"/>
      <c r="Q249" s="178">
        <f>$L249/4</f>
        <v>0.0001</v>
      </c>
      <c r="R249" s="179">
        <v>1</v>
      </c>
      <c r="S249" s="178">
        <f>$L249/4</f>
        <v>0.0001</v>
      </c>
      <c r="T249" s="179">
        <v>1</v>
      </c>
      <c r="U249" s="180">
        <f>AVERAGE(U216:U218)</f>
        <v>1</v>
      </c>
      <c r="V249" s="178">
        <f>$L249/4</f>
        <v>0.0001</v>
      </c>
      <c r="W249" s="179">
        <v>1</v>
      </c>
      <c r="X249" s="180">
        <f>AVERAGE(X216:X218)</f>
        <v>1</v>
      </c>
      <c r="Y249" s="178">
        <f>$L249/4</f>
        <v>0.0001</v>
      </c>
      <c r="Z249" s="179">
        <v>1</v>
      </c>
      <c r="AA249" s="180">
        <f>AVERAGE(AA216:AA218)</f>
        <v>0.9166666666666666</v>
      </c>
      <c r="AB249" s="181"/>
    </row>
    <row r="250" spans="1:28" ht="47.25" customHeight="1">
      <c r="A250" s="650" t="s">
        <v>106</v>
      </c>
      <c r="B250" s="651"/>
      <c r="C250" s="651"/>
      <c r="D250" s="651"/>
      <c r="E250" s="651"/>
      <c r="F250" s="651"/>
      <c r="G250" s="651"/>
      <c r="H250" s="651"/>
      <c r="I250" s="651"/>
      <c r="J250" s="651"/>
      <c r="K250" s="651"/>
      <c r="L250" s="182"/>
      <c r="M250" s="183"/>
      <c r="N250" s="184"/>
      <c r="O250" s="184"/>
      <c r="P250" s="184"/>
      <c r="Q250" s="185">
        <f>R250*Q249/R249</f>
        <v>0.0001</v>
      </c>
      <c r="R250" s="186">
        <f>AVERAGE(R216:R218)</f>
        <v>1</v>
      </c>
      <c r="S250" s="185">
        <f>T250*S249/T249</f>
        <v>0.0001</v>
      </c>
      <c r="T250" s="186">
        <f>AVERAGE(T216:T218)</f>
        <v>1</v>
      </c>
      <c r="U250" s="187">
        <f>SUM(Q250,S250)</f>
        <v>0.0002</v>
      </c>
      <c r="V250" s="186">
        <f>W250*V249/W249</f>
        <v>0.0001</v>
      </c>
      <c r="W250" s="186">
        <f>AVERAGE(W216:W218)</f>
        <v>1</v>
      </c>
      <c r="X250" s="187">
        <f>SUM(U250,V250)</f>
        <v>0.00030000000000000003</v>
      </c>
      <c r="Y250" s="185" t="e">
        <f>Z250*Y249/Z249</f>
        <v>#DIV/0!</v>
      </c>
      <c r="Z250" s="186" t="e">
        <f>AVERAGE(Z216:Z218)</f>
        <v>#DIV/0!</v>
      </c>
      <c r="AA250" s="187" t="e">
        <f>SUM(X250,Y250)</f>
        <v>#DIV/0!</v>
      </c>
      <c r="AB250" s="188"/>
    </row>
    <row r="251" ht="37.5" customHeight="1"/>
    <row r="252" spans="1:198" ht="41.25" customHeight="1">
      <c r="A252" s="713" t="s">
        <v>107</v>
      </c>
      <c r="B252" s="714"/>
      <c r="C252" s="714"/>
      <c r="D252" s="714"/>
      <c r="E252" s="714"/>
      <c r="F252" s="714"/>
      <c r="G252" s="714"/>
      <c r="H252" s="714"/>
      <c r="I252" s="714"/>
      <c r="J252" s="714"/>
      <c r="K252" s="715"/>
      <c r="L252" s="251">
        <f>SUM(L47,L87,L128,L249,L209,L169)</f>
        <v>0.0108</v>
      </c>
      <c r="M252" s="252"/>
      <c r="N252" s="253"/>
      <c r="O252" s="253"/>
      <c r="P252" s="253"/>
      <c r="Q252" s="251">
        <f>SUM(Q47,Q87,Q128,Q249,Q209,Q169)</f>
        <v>0.0023</v>
      </c>
      <c r="R252" s="254">
        <v>1</v>
      </c>
      <c r="S252" s="251">
        <f>SUM(S47,S87,S128,S249,S209,S169)</f>
        <v>0.0028333333333333335</v>
      </c>
      <c r="T252" s="254">
        <v>1</v>
      </c>
      <c r="U252" s="255">
        <f>AVERAGE(U47,U249,U209,U169,U128,U87)</f>
        <v>0.8287411145723894</v>
      </c>
      <c r="V252" s="251">
        <f>SUM(V47,V87,V128,V249,V209,V169)</f>
        <v>0.0028333333333333335</v>
      </c>
      <c r="W252" s="254">
        <v>1</v>
      </c>
      <c r="X252" s="255">
        <f>AVERAGE(X47,X249,X209,X169,X128,X87)</f>
        <v>0.8758553876561092</v>
      </c>
      <c r="Y252" s="251">
        <f>SUM(Y47,Y87,Y128,Y249,Y209,Y169)</f>
        <v>0.0028333333333333335</v>
      </c>
      <c r="Z252" s="254">
        <v>1</v>
      </c>
      <c r="AA252" s="255" t="e">
        <f>AVERAGE(AA47,AA249,AA209,AA169,AA128,AA87)</f>
        <v>#DIV/0!</v>
      </c>
      <c r="AB252" s="253"/>
      <c r="AC252" s="253"/>
      <c r="AD252" s="253"/>
      <c r="AE252" s="253"/>
      <c r="AF252" s="253"/>
      <c r="AG252" s="253"/>
      <c r="AH252" s="253"/>
      <c r="AI252" s="253"/>
      <c r="AJ252" s="253"/>
      <c r="AK252" s="253"/>
      <c r="AL252" s="253"/>
      <c r="AM252" s="253"/>
      <c r="AN252" s="253"/>
      <c r="AO252" s="253"/>
      <c r="AP252" s="253"/>
      <c r="AQ252" s="253"/>
      <c r="AR252" s="253"/>
      <c r="AS252" s="253"/>
      <c r="AT252" s="253"/>
      <c r="AU252" s="253"/>
      <c r="AV252" s="253"/>
      <c r="AW252" s="253"/>
      <c r="AX252" s="253"/>
      <c r="AY252" s="253"/>
      <c r="AZ252" s="253"/>
      <c r="BA252" s="253"/>
      <c r="BB252" s="253"/>
      <c r="BC252" s="253"/>
      <c r="BD252" s="253"/>
      <c r="BE252" s="253"/>
      <c r="BF252" s="253"/>
      <c r="BG252" s="253"/>
      <c r="BH252" s="253"/>
      <c r="BI252" s="253"/>
      <c r="BJ252" s="253"/>
      <c r="BK252" s="253"/>
      <c r="BL252" s="253"/>
      <c r="BM252" s="253"/>
      <c r="BN252" s="253"/>
      <c r="BO252" s="253"/>
      <c r="BP252" s="253"/>
      <c r="BQ252" s="253"/>
      <c r="BR252" s="253"/>
      <c r="BS252" s="253"/>
      <c r="BT252" s="253"/>
      <c r="BU252" s="253"/>
      <c r="BV252" s="253"/>
      <c r="BW252" s="253"/>
      <c r="BX252" s="253"/>
      <c r="BY252" s="253"/>
      <c r="BZ252" s="253"/>
      <c r="CA252" s="253"/>
      <c r="CB252" s="253"/>
      <c r="CC252" s="253"/>
      <c r="CD252" s="253"/>
      <c r="CE252" s="253"/>
      <c r="CF252" s="253"/>
      <c r="CG252" s="253"/>
      <c r="CH252" s="253"/>
      <c r="CI252" s="253"/>
      <c r="CJ252" s="253"/>
      <c r="CK252" s="253"/>
      <c r="CL252" s="253"/>
      <c r="CM252" s="253"/>
      <c r="CN252" s="253"/>
      <c r="CO252" s="253"/>
      <c r="CP252" s="253"/>
      <c r="CQ252" s="253"/>
      <c r="CR252" s="253"/>
      <c r="CS252" s="253"/>
      <c r="CT252" s="253"/>
      <c r="CU252" s="253"/>
      <c r="CV252" s="253"/>
      <c r="CW252" s="253"/>
      <c r="CX252" s="253"/>
      <c r="CY252" s="253"/>
      <c r="CZ252" s="253"/>
      <c r="DA252" s="253"/>
      <c r="DB252" s="253"/>
      <c r="DC252" s="253"/>
      <c r="DD252" s="253"/>
      <c r="DE252" s="253"/>
      <c r="DF252" s="253"/>
      <c r="DG252" s="253"/>
      <c r="DH252" s="253"/>
      <c r="DI252" s="253"/>
      <c r="DJ252" s="253"/>
      <c r="DK252" s="253"/>
      <c r="DL252" s="253"/>
      <c r="DM252" s="253"/>
      <c r="DN252" s="253"/>
      <c r="DO252" s="253"/>
      <c r="DP252" s="253"/>
      <c r="DQ252" s="253"/>
      <c r="DR252" s="253"/>
      <c r="DS252" s="253"/>
      <c r="DT252" s="253"/>
      <c r="DU252" s="253"/>
      <c r="DV252" s="253"/>
      <c r="DW252" s="253"/>
      <c r="DX252" s="253"/>
      <c r="DY252" s="253"/>
      <c r="DZ252" s="253"/>
      <c r="EA252" s="253"/>
      <c r="EB252" s="253"/>
      <c r="EC252" s="253"/>
      <c r="ED252" s="253"/>
      <c r="EE252" s="253"/>
      <c r="EF252" s="253"/>
      <c r="EG252" s="253"/>
      <c r="EH252" s="253"/>
      <c r="EI252" s="253"/>
      <c r="EJ252" s="253"/>
      <c r="EK252" s="253"/>
      <c r="EL252" s="253"/>
      <c r="EM252" s="253"/>
      <c r="EN252" s="253"/>
      <c r="EO252" s="253"/>
      <c r="EP252" s="253"/>
      <c r="EQ252" s="253"/>
      <c r="ER252" s="253"/>
      <c r="ES252" s="253"/>
      <c r="ET252" s="253"/>
      <c r="EU252" s="253"/>
      <c r="EV252" s="253"/>
      <c r="EW252" s="253"/>
      <c r="EX252" s="253"/>
      <c r="EY252" s="253"/>
      <c r="EZ252" s="253"/>
      <c r="FA252" s="253"/>
      <c r="FB252" s="253"/>
      <c r="FC252" s="253"/>
      <c r="FD252" s="253"/>
      <c r="FE252" s="253"/>
      <c r="FF252" s="253"/>
      <c r="FG252" s="253"/>
      <c r="FH252" s="253"/>
      <c r="FI252" s="253"/>
      <c r="FJ252" s="253"/>
      <c r="FK252" s="253"/>
      <c r="FL252" s="253"/>
      <c r="FM252" s="253"/>
      <c r="FN252" s="253"/>
      <c r="FO252" s="253"/>
      <c r="FP252" s="253"/>
      <c r="FQ252" s="253"/>
      <c r="FR252" s="253"/>
      <c r="FS252" s="253"/>
      <c r="FT252" s="253"/>
      <c r="FU252" s="253"/>
      <c r="FV252" s="253"/>
      <c r="FW252" s="253"/>
      <c r="FX252" s="253"/>
      <c r="FY252" s="253"/>
      <c r="FZ252" s="253"/>
      <c r="GA252" s="253"/>
      <c r="GB252" s="253"/>
      <c r="GC252" s="253"/>
      <c r="GD252" s="253"/>
      <c r="GE252" s="253"/>
      <c r="GF252" s="253"/>
      <c r="GG252" s="253"/>
      <c r="GH252" s="253"/>
      <c r="GI252" s="253"/>
      <c r="GJ252" s="253"/>
      <c r="GK252" s="253"/>
      <c r="GL252" s="253"/>
      <c r="GM252" s="253"/>
      <c r="GN252" s="253"/>
      <c r="GO252" s="253"/>
      <c r="GP252" s="253"/>
    </row>
    <row r="253" spans="1:27" s="258" customFormat="1" ht="41.25" customHeight="1">
      <c r="A253" s="710" t="s">
        <v>108</v>
      </c>
      <c r="B253" s="711"/>
      <c r="C253" s="711"/>
      <c r="D253" s="711"/>
      <c r="E253" s="711"/>
      <c r="F253" s="711"/>
      <c r="G253" s="711"/>
      <c r="H253" s="711"/>
      <c r="I253" s="711"/>
      <c r="J253" s="711"/>
      <c r="K253" s="712"/>
      <c r="L253" s="256"/>
      <c r="M253" s="257"/>
      <c r="Q253" s="259">
        <f>(R253*Q252)/R252</f>
        <v>0.0020531540867528026</v>
      </c>
      <c r="R253" s="260">
        <f>AVERAGE(R48,R88,R129,R170,R250,R210)</f>
        <v>0.8926756898925229</v>
      </c>
      <c r="S253" s="261">
        <f>T253*S252/T252</f>
        <v>0.00228173396981511</v>
      </c>
      <c r="T253" s="260">
        <f>AVERAGE(T48,T88,T129,T170,T250,T210)</f>
        <v>0.8053178716994506</v>
      </c>
      <c r="U253" s="187">
        <f>SUM(U48,U250,U210,U170,U129,U88)</f>
        <v>0.004274883577826582</v>
      </c>
      <c r="V253" s="261">
        <f>W253*V252/W252</f>
        <v>0.0019196800513759577</v>
      </c>
      <c r="W253" s="260">
        <f>AVERAGE(W48,W88,W129,W170,W250,W210)</f>
        <v>0.6775341357797497</v>
      </c>
      <c r="X253" s="187">
        <f>SUM(X48,X250,X210,X170,X129,X88)</f>
        <v>0.005978578557311035</v>
      </c>
      <c r="Y253" s="261" t="e">
        <f>Z253*Y252/Z252</f>
        <v>#DIV/0!</v>
      </c>
      <c r="Z253" s="260" t="e">
        <f>AVERAGE(Z48,Z88,Z129,Z170,Z250,Z210)</f>
        <v>#DIV/0!</v>
      </c>
      <c r="AA253" s="187" t="e">
        <f>SUM(AA48,AA250,AA210,AA170,AA129,AA88)</f>
        <v>#DIV/0!</v>
      </c>
    </row>
    <row r="654" ht="16.5"/>
    <row r="655" ht="16.5"/>
  </sheetData>
  <sheetProtection password="CC3A" sheet="1" insertHyperlinks="0"/>
  <mergeCells count="285">
    <mergeCell ref="A7:H8"/>
    <mergeCell ref="L4:P4"/>
    <mergeCell ref="L5:P5"/>
    <mergeCell ref="L6:P6"/>
    <mergeCell ref="Y176:Y178"/>
    <mergeCell ref="Z176:Z178"/>
    <mergeCell ref="Q146:Q147"/>
    <mergeCell ref="R146:R147"/>
    <mergeCell ref="S146:S147"/>
    <mergeCell ref="T146:T147"/>
    <mergeCell ref="U146:U147"/>
    <mergeCell ref="U176:U178"/>
    <mergeCell ref="V176:V178"/>
    <mergeCell ref="AA176:AA178"/>
    <mergeCell ref="W146:W147"/>
    <mergeCell ref="X146:X147"/>
    <mergeCell ref="Y146:Y147"/>
    <mergeCell ref="Z146:Z147"/>
    <mergeCell ref="AA146:AA147"/>
    <mergeCell ref="A172:AS172"/>
    <mergeCell ref="C146:C147"/>
    <mergeCell ref="W176:W178"/>
    <mergeCell ref="X176:X178"/>
    <mergeCell ref="A11:AS11"/>
    <mergeCell ref="AB13:AI13"/>
    <mergeCell ref="V146:V147"/>
    <mergeCell ref="V136:V138"/>
    <mergeCell ref="W136:W138"/>
    <mergeCell ref="X136:X138"/>
    <mergeCell ref="Y136:Y138"/>
    <mergeCell ref="Z136:Z138"/>
    <mergeCell ref="AP13:AS13"/>
    <mergeCell ref="AN13:AN14"/>
    <mergeCell ref="A1:AS2"/>
    <mergeCell ref="J4:K4"/>
    <mergeCell ref="J5:K5"/>
    <mergeCell ref="J6:K6"/>
    <mergeCell ref="A4:H4"/>
    <mergeCell ref="A5:H5"/>
    <mergeCell ref="A6:H6"/>
    <mergeCell ref="A3:D3"/>
    <mergeCell ref="J3:P3"/>
    <mergeCell ref="E13:H13"/>
    <mergeCell ref="D13:D14"/>
    <mergeCell ref="A12:P12"/>
    <mergeCell ref="L13:L14"/>
    <mergeCell ref="O13:O14"/>
    <mergeCell ref="Q12:AS12"/>
    <mergeCell ref="Q13:AA13"/>
    <mergeCell ref="AO13:AO14"/>
    <mergeCell ref="A13:A14"/>
    <mergeCell ref="B13:B14"/>
    <mergeCell ref="AJ13:AM13"/>
    <mergeCell ref="K13:K14"/>
    <mergeCell ref="Q136:Q138"/>
    <mergeCell ref="S136:S138"/>
    <mergeCell ref="R136:R138"/>
    <mergeCell ref="T136:T138"/>
    <mergeCell ref="U136:U138"/>
    <mergeCell ref="A48:K48"/>
    <mergeCell ref="A63:A70"/>
    <mergeCell ref="A71:A78"/>
    <mergeCell ref="A23:A30"/>
    <mergeCell ref="A104:A111"/>
    <mergeCell ref="E53:H53"/>
    <mergeCell ref="A88:K88"/>
    <mergeCell ref="L134:L135"/>
    <mergeCell ref="A15:A22"/>
    <mergeCell ref="A52:L52"/>
    <mergeCell ref="A53:A54"/>
    <mergeCell ref="A133:P133"/>
    <mergeCell ref="A134:A135"/>
    <mergeCell ref="J13:J14"/>
    <mergeCell ref="A47:K47"/>
    <mergeCell ref="P13:P14"/>
    <mergeCell ref="N13:N14"/>
    <mergeCell ref="A31:A38"/>
    <mergeCell ref="A39:A46"/>
    <mergeCell ref="C15:C16"/>
    <mergeCell ref="D15:D16"/>
    <mergeCell ref="C13:C14"/>
    <mergeCell ref="I13:I14"/>
    <mergeCell ref="A253:K253"/>
    <mergeCell ref="A252:K252"/>
    <mergeCell ref="I136:I138"/>
    <mergeCell ref="J53:J54"/>
    <mergeCell ref="K53:K54"/>
    <mergeCell ref="A51:AS51"/>
    <mergeCell ref="Q52:AS52"/>
    <mergeCell ref="AA136:AA138"/>
    <mergeCell ref="D53:D54"/>
    <mergeCell ref="B53:B54"/>
    <mergeCell ref="L53:L54"/>
    <mergeCell ref="N134:N135"/>
    <mergeCell ref="G100:G101"/>
    <mergeCell ref="A91:AS91"/>
    <mergeCell ref="Q92:AS92"/>
    <mergeCell ref="A93:A94"/>
    <mergeCell ref="AP53:AS53"/>
    <mergeCell ref="A55:A62"/>
    <mergeCell ref="O53:O54"/>
    <mergeCell ref="A161:A168"/>
    <mergeCell ref="A136:A144"/>
    <mergeCell ref="L146:L147"/>
    <mergeCell ref="A87:K87"/>
    <mergeCell ref="L93:L94"/>
    <mergeCell ref="A120:A127"/>
    <mergeCell ref="A128:K128"/>
    <mergeCell ref="A112:A119"/>
    <mergeCell ref="B134:B135"/>
    <mergeCell ref="K100:K101"/>
    <mergeCell ref="A169:K169"/>
    <mergeCell ref="A170:K170"/>
    <mergeCell ref="I93:I94"/>
    <mergeCell ref="J93:J94"/>
    <mergeCell ref="K93:K94"/>
    <mergeCell ref="B93:B94"/>
    <mergeCell ref="C93:C94"/>
    <mergeCell ref="D93:D94"/>
    <mergeCell ref="E93:H93"/>
    <mergeCell ref="A145:A152"/>
    <mergeCell ref="A79:A86"/>
    <mergeCell ref="C53:C54"/>
    <mergeCell ref="AO53:AO54"/>
    <mergeCell ref="P53:P54"/>
    <mergeCell ref="Q53:AA53"/>
    <mergeCell ref="AB53:AI53"/>
    <mergeCell ref="AJ53:AM53"/>
    <mergeCell ref="N53:N54"/>
    <mergeCell ref="AN53:AN54"/>
    <mergeCell ref="I53:I54"/>
    <mergeCell ref="Q133:AS133"/>
    <mergeCell ref="O134:O135"/>
    <mergeCell ref="Q134:AA134"/>
    <mergeCell ref="AB134:AI134"/>
    <mergeCell ref="AN93:AN94"/>
    <mergeCell ref="AO93:AO94"/>
    <mergeCell ref="AP93:AS93"/>
    <mergeCell ref="N93:N94"/>
    <mergeCell ref="AJ93:AM93"/>
    <mergeCell ref="P93:P94"/>
    <mergeCell ref="O93:O94"/>
    <mergeCell ref="Q93:AA93"/>
    <mergeCell ref="AB93:AI93"/>
    <mergeCell ref="A132:AS132"/>
    <mergeCell ref="G102:G103"/>
    <mergeCell ref="F100:F101"/>
    <mergeCell ref="I100:I101"/>
    <mergeCell ref="H100:H101"/>
    <mergeCell ref="K102:K103"/>
    <mergeCell ref="J100:J101"/>
    <mergeCell ref="H102:H103"/>
    <mergeCell ref="I102:I103"/>
    <mergeCell ref="J102:J103"/>
    <mergeCell ref="A95:A103"/>
    <mergeCell ref="C102:C103"/>
    <mergeCell ref="F102:F103"/>
    <mergeCell ref="D146:D147"/>
    <mergeCell ref="E146:E147"/>
    <mergeCell ref="C134:C135"/>
    <mergeCell ref="D134:D135"/>
    <mergeCell ref="E134:H134"/>
    <mergeCell ref="AP134:AS134"/>
    <mergeCell ref="AN134:AN135"/>
    <mergeCell ref="AO134:AO135"/>
    <mergeCell ref="AJ134:AM134"/>
    <mergeCell ref="E102:E103"/>
    <mergeCell ref="D102:D103"/>
    <mergeCell ref="F146:F147"/>
    <mergeCell ref="K134:K135"/>
    <mergeCell ref="J146:J147"/>
    <mergeCell ref="F136:F138"/>
    <mergeCell ref="G136:G138"/>
    <mergeCell ref="J134:J135"/>
    <mergeCell ref="A129:K129"/>
    <mergeCell ref="B112:B114"/>
    <mergeCell ref="A173:P173"/>
    <mergeCell ref="C136:C138"/>
    <mergeCell ref="D136:D138"/>
    <mergeCell ref="E136:E138"/>
    <mergeCell ref="P134:P135"/>
    <mergeCell ref="Q173:AS173"/>
    <mergeCell ref="I134:I135"/>
    <mergeCell ref="G146:G147"/>
    <mergeCell ref="H146:H147"/>
    <mergeCell ref="I146:I147"/>
    <mergeCell ref="A174:A175"/>
    <mergeCell ref="B174:B175"/>
    <mergeCell ref="C174:C175"/>
    <mergeCell ref="D174:D175"/>
    <mergeCell ref="E174:H174"/>
    <mergeCell ref="I174:I175"/>
    <mergeCell ref="J174:J175"/>
    <mergeCell ref="L174:L175"/>
    <mergeCell ref="AB174:AI174"/>
    <mergeCell ref="K214:K215"/>
    <mergeCell ref="I176:I178"/>
    <mergeCell ref="A212:AS212"/>
    <mergeCell ref="AJ174:AM174"/>
    <mergeCell ref="O214:O215"/>
    <mergeCell ref="P214:P215"/>
    <mergeCell ref="T176:T178"/>
    <mergeCell ref="K174:K175"/>
    <mergeCell ref="Q176:Q178"/>
    <mergeCell ref="R176:R178"/>
    <mergeCell ref="S176:S178"/>
    <mergeCell ref="N174:N175"/>
    <mergeCell ref="O174:O175"/>
    <mergeCell ref="P174:P175"/>
    <mergeCell ref="AJ214:AM214"/>
    <mergeCell ref="A210:K210"/>
    <mergeCell ref="N214:N215"/>
    <mergeCell ref="C176:C178"/>
    <mergeCell ref="D214:D215"/>
    <mergeCell ref="E214:H214"/>
    <mergeCell ref="I214:I215"/>
    <mergeCell ref="J214:J215"/>
    <mergeCell ref="A209:K209"/>
    <mergeCell ref="D176:D178"/>
    <mergeCell ref="AN214:AN215"/>
    <mergeCell ref="Q214:AA214"/>
    <mergeCell ref="AB214:AI214"/>
    <mergeCell ref="A213:P213"/>
    <mergeCell ref="Q213:AS213"/>
    <mergeCell ref="H136:H138"/>
    <mergeCell ref="A176:A184"/>
    <mergeCell ref="AO214:AO215"/>
    <mergeCell ref="AP214:AS214"/>
    <mergeCell ref="L214:L215"/>
    <mergeCell ref="A233:A240"/>
    <mergeCell ref="A241:A248"/>
    <mergeCell ref="A249:K249"/>
    <mergeCell ref="A250:K250"/>
    <mergeCell ref="A214:A215"/>
    <mergeCell ref="B214:B215"/>
    <mergeCell ref="C214:C215"/>
    <mergeCell ref="A225:A232"/>
    <mergeCell ref="A216:A224"/>
    <mergeCell ref="B216:B218"/>
    <mergeCell ref="Y15:Y16"/>
    <mergeCell ref="Z15:Z16"/>
    <mergeCell ref="A92:P92"/>
    <mergeCell ref="C100:C101"/>
    <mergeCell ref="D100:D101"/>
    <mergeCell ref="E100:E101"/>
    <mergeCell ref="E15:E16"/>
    <mergeCell ref="F15:F16"/>
    <mergeCell ref="G15:G16"/>
    <mergeCell ref="V15:V16"/>
    <mergeCell ref="X15:X16"/>
    <mergeCell ref="A185:A192"/>
    <mergeCell ref="A193:A200"/>
    <mergeCell ref="A201:A208"/>
    <mergeCell ref="E176:E178"/>
    <mergeCell ref="F176:F178"/>
    <mergeCell ref="G176:G178"/>
    <mergeCell ref="H176:H178"/>
    <mergeCell ref="H15:H16"/>
    <mergeCell ref="Q174:AA174"/>
    <mergeCell ref="I15:I16"/>
    <mergeCell ref="B55:B56"/>
    <mergeCell ref="B95:B96"/>
    <mergeCell ref="AA15:AA16"/>
    <mergeCell ref="Q15:Q16"/>
    <mergeCell ref="R15:R16"/>
    <mergeCell ref="S15:S16"/>
    <mergeCell ref="T15:T16"/>
    <mergeCell ref="U15:U16"/>
    <mergeCell ref="W15:W16"/>
    <mergeCell ref="AB176:AB178"/>
    <mergeCell ref="AC176:AC178"/>
    <mergeCell ref="AD176:AD178"/>
    <mergeCell ref="AE176:AE178"/>
    <mergeCell ref="AJ176:AJ178"/>
    <mergeCell ref="AK176:AK178"/>
    <mergeCell ref="AQ15:AQ17"/>
    <mergeCell ref="AQ55:AQ57"/>
    <mergeCell ref="AQ95:AQ96"/>
    <mergeCell ref="AQ216:AQ218"/>
    <mergeCell ref="AN176:AN178"/>
    <mergeCell ref="AO176:AO178"/>
    <mergeCell ref="AQ176:AQ178"/>
    <mergeCell ref="AN174:AN175"/>
    <mergeCell ref="AO174:AO175"/>
    <mergeCell ref="AP174:AQ174"/>
  </mergeCells>
  <conditionalFormatting sqref="Q17:Q46">
    <cfRule type="expression" priority="146" dxfId="0" stopIfTrue="1">
      <formula>E17=0</formula>
    </cfRule>
  </conditionalFormatting>
  <conditionalFormatting sqref="S17:S46">
    <cfRule type="expression" priority="145" dxfId="0" stopIfTrue="1">
      <formula>F17=0</formula>
    </cfRule>
  </conditionalFormatting>
  <conditionalFormatting sqref="V17:V46">
    <cfRule type="expression" priority="144" dxfId="0" stopIfTrue="1">
      <formula>G17=0</formula>
    </cfRule>
  </conditionalFormatting>
  <conditionalFormatting sqref="Y17:Y46">
    <cfRule type="expression" priority="143" dxfId="0" stopIfTrue="1">
      <formula>H17=0</formula>
    </cfRule>
  </conditionalFormatting>
  <conditionalFormatting sqref="Z17:Z46">
    <cfRule type="expression" priority="142" dxfId="1" stopIfTrue="1">
      <formula>(Y17&lt;&gt;0)</formula>
    </cfRule>
  </conditionalFormatting>
  <conditionalFormatting sqref="T17:T46">
    <cfRule type="expression" priority="141" dxfId="1" stopIfTrue="1">
      <formula>(S17&lt;&gt;0)</formula>
    </cfRule>
  </conditionalFormatting>
  <conditionalFormatting sqref="R17:R46">
    <cfRule type="expression" priority="140" dxfId="1" stopIfTrue="1">
      <formula>(Q17&lt;&gt;0)</formula>
    </cfRule>
  </conditionalFormatting>
  <conditionalFormatting sqref="W17:W46">
    <cfRule type="expression" priority="139" dxfId="1" stopIfTrue="1">
      <formula>(V17&lt;&gt;0)</formula>
    </cfRule>
  </conditionalFormatting>
  <conditionalFormatting sqref="Q15">
    <cfRule type="expression" priority="90" dxfId="0" stopIfTrue="1">
      <formula>E15=0</formula>
    </cfRule>
  </conditionalFormatting>
  <conditionalFormatting sqref="V15">
    <cfRule type="expression" priority="88" dxfId="0" stopIfTrue="1">
      <formula>G15=0</formula>
    </cfRule>
  </conditionalFormatting>
  <conditionalFormatting sqref="Y15">
    <cfRule type="expression" priority="87" dxfId="0" stopIfTrue="1">
      <formula>H15=0</formula>
    </cfRule>
  </conditionalFormatting>
  <conditionalFormatting sqref="R15">
    <cfRule type="expression" priority="86" dxfId="1" stopIfTrue="1">
      <formula>(Q15&lt;&gt;0)</formula>
    </cfRule>
  </conditionalFormatting>
  <conditionalFormatting sqref="T15">
    <cfRule type="expression" priority="85" dxfId="1" stopIfTrue="1">
      <formula>(S15&lt;&gt;0)</formula>
    </cfRule>
  </conditionalFormatting>
  <conditionalFormatting sqref="W15">
    <cfRule type="expression" priority="84" dxfId="1" stopIfTrue="1">
      <formula>(V15&lt;&gt;0)</formula>
    </cfRule>
  </conditionalFormatting>
  <conditionalFormatting sqref="Z15">
    <cfRule type="expression" priority="83" dxfId="1" stopIfTrue="1">
      <formula>(Y15&lt;&gt;0)</formula>
    </cfRule>
  </conditionalFormatting>
  <conditionalFormatting sqref="Q55:Q86">
    <cfRule type="expression" priority="82" dxfId="0" stopIfTrue="1">
      <formula>E55=0</formula>
    </cfRule>
  </conditionalFormatting>
  <conditionalFormatting sqref="S55:S86">
    <cfRule type="expression" priority="81" dxfId="0" stopIfTrue="1">
      <formula>F55=0</formula>
    </cfRule>
  </conditionalFormatting>
  <conditionalFormatting sqref="V55:V86">
    <cfRule type="expression" priority="80" dxfId="0" stopIfTrue="1">
      <formula>G55=0</formula>
    </cfRule>
  </conditionalFormatting>
  <conditionalFormatting sqref="Y55:Y86">
    <cfRule type="expression" priority="79" dxfId="0" stopIfTrue="1">
      <formula>H55=0</formula>
    </cfRule>
  </conditionalFormatting>
  <conditionalFormatting sqref="Z55:Z86">
    <cfRule type="expression" priority="78" dxfId="1" stopIfTrue="1">
      <formula>(Y55&lt;&gt;0)</formula>
    </cfRule>
  </conditionalFormatting>
  <conditionalFormatting sqref="T55:T86">
    <cfRule type="expression" priority="77" dxfId="1" stopIfTrue="1">
      <formula>(S55&lt;&gt;0)</formula>
    </cfRule>
  </conditionalFormatting>
  <conditionalFormatting sqref="R55:R86">
    <cfRule type="expression" priority="76" dxfId="1" stopIfTrue="1">
      <formula>(Q55&lt;&gt;0)</formula>
    </cfRule>
  </conditionalFormatting>
  <conditionalFormatting sqref="W55 W57:W86">
    <cfRule type="expression" priority="75" dxfId="1" stopIfTrue="1">
      <formula>(V55&lt;&gt;0)</formula>
    </cfRule>
  </conditionalFormatting>
  <conditionalFormatting sqref="Q97:Q127">
    <cfRule type="expression" priority="74" dxfId="0" stopIfTrue="1">
      <formula>E97=0</formula>
    </cfRule>
  </conditionalFormatting>
  <conditionalFormatting sqref="S97:S127">
    <cfRule type="expression" priority="73" dxfId="0" stopIfTrue="1">
      <formula>F97=0</formula>
    </cfRule>
  </conditionalFormatting>
  <conditionalFormatting sqref="V97:V127">
    <cfRule type="expression" priority="72" dxfId="0" stopIfTrue="1">
      <formula>G97=0</formula>
    </cfRule>
  </conditionalFormatting>
  <conditionalFormatting sqref="Y97:Y127">
    <cfRule type="expression" priority="71" dxfId="0" stopIfTrue="1">
      <formula>H97=0</formula>
    </cfRule>
  </conditionalFormatting>
  <conditionalFormatting sqref="Z96:Z127">
    <cfRule type="expression" priority="70" dxfId="1" stopIfTrue="1">
      <formula>(Y96&lt;&gt;0)</formula>
    </cfRule>
  </conditionalFormatting>
  <conditionalFormatting sqref="T96:T127">
    <cfRule type="expression" priority="69" dxfId="1" stopIfTrue="1">
      <formula>(S96&lt;&gt;0)</formula>
    </cfRule>
  </conditionalFormatting>
  <conditionalFormatting sqref="R96:R127">
    <cfRule type="expression" priority="68" dxfId="1" stopIfTrue="1">
      <formula>(Q96&lt;&gt;0)</formula>
    </cfRule>
  </conditionalFormatting>
  <conditionalFormatting sqref="W96:W127">
    <cfRule type="expression" priority="67" dxfId="1" stopIfTrue="1">
      <formula>(V96&lt;&gt;0)</formula>
    </cfRule>
  </conditionalFormatting>
  <conditionalFormatting sqref="Q95">
    <cfRule type="expression" priority="34" dxfId="0" stopIfTrue="1">
      <formula>E95=0</formula>
    </cfRule>
  </conditionalFormatting>
  <conditionalFormatting sqref="S95">
    <cfRule type="expression" priority="33" dxfId="0" stopIfTrue="1">
      <formula>F95=0</formula>
    </cfRule>
  </conditionalFormatting>
  <conditionalFormatting sqref="V95">
    <cfRule type="expression" priority="32" dxfId="0" stopIfTrue="1">
      <formula>G95=0</formula>
    </cfRule>
  </conditionalFormatting>
  <conditionalFormatting sqref="Y95">
    <cfRule type="expression" priority="31" dxfId="0" stopIfTrue="1">
      <formula>H95=0</formula>
    </cfRule>
  </conditionalFormatting>
  <conditionalFormatting sqref="R95">
    <cfRule type="expression" priority="30" dxfId="1" stopIfTrue="1">
      <formula>(Q95&lt;&gt;0)</formula>
    </cfRule>
  </conditionalFormatting>
  <conditionalFormatting sqref="T95">
    <cfRule type="expression" priority="29" dxfId="1" stopIfTrue="1">
      <formula>(S95&lt;&gt;0)</formula>
    </cfRule>
  </conditionalFormatting>
  <conditionalFormatting sqref="W95">
    <cfRule type="expression" priority="28" dxfId="1" stopIfTrue="1">
      <formula>(V95&lt;&gt;0)</formula>
    </cfRule>
  </conditionalFormatting>
  <conditionalFormatting sqref="Z95">
    <cfRule type="expression" priority="27" dxfId="1" stopIfTrue="1">
      <formula>(Y95&lt;&gt;0)</formula>
    </cfRule>
  </conditionalFormatting>
  <conditionalFormatting sqref="Q136 Q139:Q146 Q148:Q168">
    <cfRule type="expression" priority="26" dxfId="0" stopIfTrue="1">
      <formula>E136=0</formula>
    </cfRule>
  </conditionalFormatting>
  <conditionalFormatting sqref="S139:S146 S148:S168">
    <cfRule type="expression" priority="25" dxfId="0" stopIfTrue="1">
      <formula>F139=0</formula>
    </cfRule>
  </conditionalFormatting>
  <conditionalFormatting sqref="V139:V146 V148:V168">
    <cfRule type="expression" priority="24" dxfId="0" stopIfTrue="1">
      <formula>G139=0</formula>
    </cfRule>
  </conditionalFormatting>
  <conditionalFormatting sqref="Y139:Y146 Y148:Y152 Y154:Y168">
    <cfRule type="expression" priority="23" dxfId="0" stopIfTrue="1">
      <formula>H139=0</formula>
    </cfRule>
  </conditionalFormatting>
  <conditionalFormatting sqref="Z136 Z139:Z146 Z148:Z168">
    <cfRule type="expression" priority="22" dxfId="1" stopIfTrue="1">
      <formula>(Y136&lt;&gt;0)</formula>
    </cfRule>
  </conditionalFormatting>
  <conditionalFormatting sqref="T136 T139:T146 T148:T168">
    <cfRule type="expression" priority="21" dxfId="1" stopIfTrue="1">
      <formula>(S136&lt;&gt;0)</formula>
    </cfRule>
  </conditionalFormatting>
  <conditionalFormatting sqref="R136 R139:R146 R148:R168">
    <cfRule type="expression" priority="20" dxfId="1" stopIfTrue="1">
      <formula>(Q136&lt;&gt;0)</formula>
    </cfRule>
  </conditionalFormatting>
  <conditionalFormatting sqref="W136 W139:W146 W148:W168">
    <cfRule type="expression" priority="19" dxfId="1" stopIfTrue="1">
      <formula>(V136&lt;&gt;0)</formula>
    </cfRule>
  </conditionalFormatting>
  <conditionalFormatting sqref="Q179:Q208">
    <cfRule type="expression" priority="18" dxfId="0" stopIfTrue="1">
      <formula>E179=0</formula>
    </cfRule>
  </conditionalFormatting>
  <conditionalFormatting sqref="S179:S208">
    <cfRule type="expression" priority="17" dxfId="0" stopIfTrue="1">
      <formula>F179=0</formula>
    </cfRule>
  </conditionalFormatting>
  <conditionalFormatting sqref="V179:V208">
    <cfRule type="expression" priority="16" dxfId="0" stopIfTrue="1">
      <formula>G179=0</formula>
    </cfRule>
  </conditionalFormatting>
  <conditionalFormatting sqref="Y179:Y208">
    <cfRule type="expression" priority="15" dxfId="0" stopIfTrue="1">
      <formula>H179=0</formula>
    </cfRule>
  </conditionalFormatting>
  <conditionalFormatting sqref="Z176 Z179:Z208">
    <cfRule type="expression" priority="14" dxfId="1" stopIfTrue="1">
      <formula>(Y176&lt;&gt;0)</formula>
    </cfRule>
  </conditionalFormatting>
  <conditionalFormatting sqref="T176 T179:T208">
    <cfRule type="expression" priority="13" dxfId="1" stopIfTrue="1">
      <formula>(S176&lt;&gt;0)</formula>
    </cfRule>
  </conditionalFormatting>
  <conditionalFormatting sqref="R176 R179:R208">
    <cfRule type="expression" priority="12" dxfId="1" stopIfTrue="1">
      <formula>(Q176&lt;&gt;0)</formula>
    </cfRule>
  </conditionalFormatting>
  <conditionalFormatting sqref="W176 W179:W208">
    <cfRule type="expression" priority="11" dxfId="1" stopIfTrue="1">
      <formula>(V176&lt;&gt;0)</formula>
    </cfRule>
  </conditionalFormatting>
  <conditionalFormatting sqref="Q219:Q248">
    <cfRule type="expression" priority="10" dxfId="0" stopIfTrue="1">
      <formula>E219=0</formula>
    </cfRule>
  </conditionalFormatting>
  <conditionalFormatting sqref="S219:S248">
    <cfRule type="expression" priority="9" dxfId="0" stopIfTrue="1">
      <formula>F219=0</formula>
    </cfRule>
  </conditionalFormatting>
  <conditionalFormatting sqref="V216 V218:V248">
    <cfRule type="expression" priority="8" dxfId="0" stopIfTrue="1">
      <formula>G216=0</formula>
    </cfRule>
  </conditionalFormatting>
  <conditionalFormatting sqref="Y216 Y218:Y248">
    <cfRule type="expression" priority="7" dxfId="0" stopIfTrue="1">
      <formula>H216=0</formula>
    </cfRule>
  </conditionalFormatting>
  <conditionalFormatting sqref="Z216:Z248">
    <cfRule type="expression" priority="6" dxfId="1" stopIfTrue="1">
      <formula>(Y216&lt;&gt;0)</formula>
    </cfRule>
  </conditionalFormatting>
  <conditionalFormatting sqref="T216:T248">
    <cfRule type="expression" priority="5" dxfId="1" stopIfTrue="1">
      <formula>(S216&lt;&gt;0)</formula>
    </cfRule>
  </conditionalFormatting>
  <conditionalFormatting sqref="R216:R248">
    <cfRule type="expression" priority="4" dxfId="1" stopIfTrue="1">
      <formula>(Q216&lt;&gt;0)</formula>
    </cfRule>
  </conditionalFormatting>
  <conditionalFormatting sqref="W216:W248">
    <cfRule type="expression" priority="3" dxfId="1" stopIfTrue="1">
      <formula>(V216&lt;&gt;0)</formula>
    </cfRule>
  </conditionalFormatting>
  <conditionalFormatting sqref="S15">
    <cfRule type="expression" priority="2" dxfId="0" stopIfTrue="1">
      <formula>G15=0</formula>
    </cfRule>
  </conditionalFormatting>
  <conditionalFormatting sqref="W56">
    <cfRule type="expression" priority="1" dxfId="1" stopIfTrue="1">
      <formula>(V56&lt;&gt;0)</formula>
    </cfRule>
  </conditionalFormatting>
  <dataValidations count="6">
    <dataValidation allowBlank="1" showErrorMessage="1" sqref="C23 B23:B24 E23:H24 A252:A253 J13:K14 I13 L13:M13 A11:A14 I24 K221 AJ25:AK29 AJ13:AJ14 AK14:AM14 AP14:AS14 Q12:Q13 AB13 AN13:AO13 AN15:AO15 C176:I176 Q14:AI14 K18:K46 C63 B63:B64 E63:H64 J53:K54 I53 L53:M53 Q53 I64 K59:K86 AJ65:AK69 AJ53:AJ54 AK54:AM54 AP54:AS54 AB53 AN53:AO53 AN55:AO55 Q55:T86 Q54:AI54 Q95:T127 A53:H54 B105 J93:K94 I93 L93:M93 Q93 E105:I105 A93:H94 AJ106:AK110 AJ93:AJ94 AK94:AM94 AP94:AS94 AB93 AN93:AO93 AN95:AO95 V148:AA168 I55:I57 Q94:AI94 K104:K111 K115:K127 B136:B137 J134:K135 I134 L134:M134 Q134 K148:K152 A134:H135 AJ147:AK151 AJ134:AJ135 AK135:AM135 AP135:AS135 AB134 AN134:AO134 AN136:AO136 D136:D137 Q135:AI135 C136 K141 B186 J174:K175 I174 L174:M174 Q174 E186:I186 A174:H175 AJ187:AK191 AJ174:AJ175 AK175:AM175 AP175:AS175 AB174 AN174:AO174 AN176:AO176 K196:K208 Q175:AI175 K185:K192 K181 B226 Q216:T248 J214:K215 I214"/>
    <dataValidation allowBlank="1" showErrorMessage="1" sqref="L214:M214 Q214 E226:I226 A214:H215 AJ227:AK231 AJ214:AJ215 AK215:AM215 AP215:AS215 AB214 AN214:AO214 AN216:AO216 AJ153:AK153 K236:K248 Q215:AI215 V95:AA127 K225:K232 B13:H14 K98:K100 C95:I95 E136:H136 K161:K168 B176:B178 C216:I217 B216 V216:AA248 Q136:T136 Q148:T168 V136:AA136 Q139:T146 V139:AA146 Q179:T208 Q176:T176 V179:AA208 V176:AA176 Q17:T46 Q15:T15 V15:AA15 V17:AA46 V55:AA86"/>
    <dataValidation allowBlank="1" showInputMessage="1" showErrorMessage="1" promptTitle="UNIDAD ADMON" prompt="Identifique el área organizacional de la cual depende el proyecto formulado" sqref="K10:M10"/>
    <dataValidation allowBlank="1" showInputMessage="1" showErrorMessage="1" promptTitle="LINEA ESTRATE PLAN DE DLLO MPIO" prompt="Estos tres ítems hacen referencia a la ubicación de la línea estratégica del plan de Metrosalud en el Plan de Desarrollo Municipal. " sqref="J4"/>
    <dataValidation allowBlank="1" showInputMessage="1" showErrorMessage="1" promptTitle="PROGRAMA PLAN MPIO" prompt="Estos tres ítems hacen referencia a la ubicación de la línea estratégica del plan de Metrosalud en el Plan de Desarrollo Municipal. " sqref="J6:J9"/>
    <dataValidation allowBlank="1" showInputMessage="1" showErrorMessage="1" promptTitle="COMPONENTE PLAN MPIO" prompt="Estos tres ítems hacen referencia a la ubicación de la línea estratégica del plan de Metrosalud en el Plan de Desarrollo Municipal. " sqref="J5"/>
  </dataValidations>
  <hyperlinks>
    <hyperlink ref="AP55" r:id="rId1" display="SUBGERENCIA ADVA Y FRA\Cartera\CRONOGRAMA RECUPERACION CARTERA 1er TRIMESTRE 2016def.xlsx"/>
    <hyperlink ref="AP56" r:id="rId2" display="SUBGERENCIA ADVA Y FRA\Cartera\INDICADOR CARTERA SANEAMIENTO MAR-16.xlsx"/>
    <hyperlink ref="AP57" r:id="rId3" display="SUBGERENCIA ADVA Y FRA\Cartera\INDICADOR CARTERA SANEAMIENTO MAR-16.xlsx"/>
    <hyperlink ref="AP95" r:id="rId4" display="SUBGERENCIA ADVA Y FRA\Cartera\INDICADOR CARTERA SANEAMIENTO MAR-16.xlsx"/>
    <hyperlink ref="AP96" r:id="rId5" display="SUBGERENCIA ADVA Y FRA\Cartera\INDICADOR CARTERA SANEAMIENTO MAR-16.xlsx"/>
    <hyperlink ref="AP97" r:id="rId6" display="SUBGERENCIA ADVA Y FRA\Cartera\INDICADOR CARTERA SANEAMIENTO MAR-16.xlsx"/>
    <hyperlink ref="AP15" r:id="rId7" display="SUBGERENCIA ADVA Y FRA\Facturacion\INDICADORES PRIMER TRIMESTRE 2016-FACTURACION.xlsx"/>
    <hyperlink ref="AP216" r:id="rId8" display="SUBGERENCIA ADVA Y FRA\Concurrencia\Matrices"/>
    <hyperlink ref="AP217" r:id="rId9" display="SUBGERENCIA ADVA Y FRA\Concurrencia\Comportamiento Pasivo"/>
    <hyperlink ref="AP218" r:id="rId10" display="SUBGERENCIA ADVA Y FRA\Concurrencia\Validaciones"/>
    <hyperlink ref="AP177" r:id="rId11" display="SUBGERENCIA ADVA Y FRA\Equilibrio con Recacudo"/>
    <hyperlink ref="AQ176:AQ178" r:id="rId12" display="SUBGERENCIA ADVA Y FRA\Equilibrio con Recacudo\Trimestre 02"/>
    <hyperlink ref="AQ136" r:id="rId13" display="SUBGERENCIA ADVA Y FRA\Contabilidad adtiva\protocolos.xlsm"/>
    <hyperlink ref="AQ95" r:id="rId14" display="SUBGERENCIA ADVA Y FRA\Cumpliminento Psff\evidencias financiera.xls"/>
    <hyperlink ref="AQ15:AQ17" r:id="rId15" display="SUBGERENCIA ADVA Y FRA\Facturacion"/>
    <hyperlink ref="AQ55:AQ57" r:id="rId16" display="SUBGERENCIA ADVA Y FRA\Cartera\2 TRIMESTRE"/>
    <hyperlink ref="AQ97" r:id="rId17" display="SUBGERENCIA ADVA Y FRA\Cumpliminento Psff"/>
    <hyperlink ref="AQ145" r:id="rId18" display="SUBGERENCIA ADVA Y FRA\Contabilidad adtiva"/>
    <hyperlink ref="AQ216:AQ218" r:id="rId19" display="SUBGERENCIA ADVA Y FRA\Concurrencia\Segundo trimestre\Concurrencia"/>
    <hyperlink ref="AR177" r:id="rId20" display="SUBGERENCIA ADVA Y FRA\Equilibrio con Recacudo\Trimestre 03"/>
    <hyperlink ref="AR15" r:id="rId21" display="SUBGERENCIA ADVA Y FRA\Facturacion\INDICADORES  TERCER TRIMESTRE DE 2016.xlsx"/>
    <hyperlink ref="AR17" r:id="rId22" display="SUBGERENCIA ADVA Y FRA\Facturacion\INDICADORES  TERCER TRIMESTRE DE 2016.xlsx"/>
  </hyperlinks>
  <printOptions horizontalCentered="1"/>
  <pageMargins left="0" right="0" top="0" bottom="0" header="0.31496062992125984" footer="0.31496062992125984"/>
  <pageSetup horizontalDpi="600" verticalDpi="600" orientation="landscape" pageOrder="overThenDown" paperSize="14" scale="40" r:id="rId25"/>
  <rowBreaks count="1" manualBreakCount="1">
    <brk id="88" max="255" man="1"/>
  </rowBreaks>
  <legacyDrawing r:id="rId24"/>
</worksheet>
</file>

<file path=xl/worksheets/sheet3.xml><?xml version="1.0" encoding="utf-8"?>
<worksheet xmlns="http://schemas.openxmlformats.org/spreadsheetml/2006/main" xmlns:r="http://schemas.openxmlformats.org/officeDocument/2006/relationships">
  <dimension ref="A1:N7"/>
  <sheetViews>
    <sheetView zoomScale="60" zoomScaleNormal="60" zoomScalePageLayoutView="0" workbookViewId="0" topLeftCell="A1">
      <selection activeCell="N8" sqref="N8"/>
    </sheetView>
  </sheetViews>
  <sheetFormatPr defaultColWidth="22.57421875" defaultRowHeight="15"/>
  <cols>
    <col min="1" max="1" width="12.7109375" style="0" customWidth="1"/>
    <col min="2" max="2" width="9.00390625" style="0" customWidth="1"/>
    <col min="3" max="3" width="19.28125" style="0" customWidth="1"/>
    <col min="4" max="4" width="19.00390625" style="0" customWidth="1"/>
    <col min="5" max="5" width="10.140625" style="0" customWidth="1"/>
    <col min="6" max="6" width="18.421875" style="0" customWidth="1"/>
    <col min="7" max="7" width="18.140625" style="0" customWidth="1"/>
    <col min="8" max="8" width="10.421875" style="0" customWidth="1"/>
    <col min="9" max="9" width="18.140625" style="0" customWidth="1"/>
    <col min="10" max="10" width="13.140625" style="0" customWidth="1"/>
    <col min="11" max="250" width="11.421875" style="0" customWidth="1"/>
    <col min="251" max="252" width="10.421875" style="0" customWidth="1"/>
    <col min="253" max="253" width="28.421875" style="0" customWidth="1"/>
    <col min="254" max="255" width="11.421875" style="0" customWidth="1"/>
  </cols>
  <sheetData>
    <row r="1" spans="1:13" ht="25.5" customHeight="1">
      <c r="A1" s="739" t="s">
        <v>98</v>
      </c>
      <c r="B1" s="740"/>
      <c r="C1" s="740"/>
      <c r="D1" s="740"/>
      <c r="E1" s="740"/>
      <c r="F1" s="740"/>
      <c r="G1" s="740"/>
      <c r="H1" s="740"/>
      <c r="I1" s="740"/>
      <c r="J1" s="44"/>
      <c r="L1" s="741" t="s">
        <v>82</v>
      </c>
      <c r="M1" s="742"/>
    </row>
    <row r="2" spans="1:13" ht="39" customHeight="1">
      <c r="A2" s="20" t="s">
        <v>73</v>
      </c>
      <c r="B2" s="20" t="s">
        <v>74</v>
      </c>
      <c r="C2" s="20" t="s">
        <v>85</v>
      </c>
      <c r="D2" s="20" t="s">
        <v>75</v>
      </c>
      <c r="E2" s="20" t="s">
        <v>74</v>
      </c>
      <c r="F2" s="20" t="s">
        <v>85</v>
      </c>
      <c r="G2" s="20" t="s">
        <v>76</v>
      </c>
      <c r="H2" s="20" t="s">
        <v>74</v>
      </c>
      <c r="I2" s="20" t="s">
        <v>85</v>
      </c>
      <c r="J2" s="20" t="s">
        <v>97</v>
      </c>
      <c r="L2" s="39" t="s">
        <v>83</v>
      </c>
      <c r="M2" s="39" t="s">
        <v>84</v>
      </c>
    </row>
    <row r="3" spans="1:13" ht="87" customHeight="1">
      <c r="A3" s="566" t="s">
        <v>71</v>
      </c>
      <c r="B3" s="559">
        <v>0.2</v>
      </c>
      <c r="C3" s="559" t="e">
        <f>SUM(F3:F5)</f>
        <v>#REF!</v>
      </c>
      <c r="D3" s="558" t="s">
        <v>5</v>
      </c>
      <c r="E3" s="559">
        <v>0.11</v>
      </c>
      <c r="F3" s="559" t="e">
        <f>SUM(I3:I4)</f>
        <v>#REF!</v>
      </c>
      <c r="G3" s="32" t="s">
        <v>86</v>
      </c>
      <c r="H3" s="38">
        <v>0.07</v>
      </c>
      <c r="I3" s="49" t="e">
        <f>'LINEA III '!I11+'LINEA III '!I15+'LINEA III '!I18+'LINEA III '!I20+'LINEA III '!I22</f>
        <v>#REF!</v>
      </c>
      <c r="J3" s="49" t="e">
        <f>I3/H3</f>
        <v>#REF!</v>
      </c>
      <c r="L3" s="38" t="e">
        <f>#REF!</f>
        <v>#REF!</v>
      </c>
      <c r="M3" s="48" t="e">
        <f>#REF!</f>
        <v>#REF!</v>
      </c>
    </row>
    <row r="4" spans="1:13" ht="104.25" customHeight="1">
      <c r="A4" s="566"/>
      <c r="B4" s="559"/>
      <c r="C4" s="559"/>
      <c r="D4" s="558"/>
      <c r="E4" s="559"/>
      <c r="F4" s="559"/>
      <c r="G4" s="32" t="s">
        <v>90</v>
      </c>
      <c r="H4" s="38">
        <v>0.04</v>
      </c>
      <c r="I4" s="48" t="e">
        <f>'LINEA III '!I25</f>
        <v>#REF!</v>
      </c>
      <c r="J4" s="48" t="e">
        <f>I4/H4</f>
        <v>#REF!</v>
      </c>
      <c r="L4" s="38" t="e">
        <f>#REF!</f>
        <v>#REF!</v>
      </c>
      <c r="M4" s="48" t="e">
        <f>#REF!</f>
        <v>#REF!</v>
      </c>
    </row>
    <row r="5" spans="1:13" ht="129.75" customHeight="1">
      <c r="A5" s="566"/>
      <c r="B5" s="559"/>
      <c r="C5" s="559"/>
      <c r="D5" s="36" t="s">
        <v>50</v>
      </c>
      <c r="E5" s="30">
        <v>0.09</v>
      </c>
      <c r="F5" s="30" t="e">
        <f>SUM(I5)</f>
        <v>#REF!</v>
      </c>
      <c r="G5" s="33" t="s">
        <v>91</v>
      </c>
      <c r="H5" s="37">
        <v>0.09</v>
      </c>
      <c r="I5" s="51" t="e">
        <f>'LINEA III '!I29</f>
        <v>#REF!</v>
      </c>
      <c r="J5" s="51" t="e">
        <f>I5/H5</f>
        <v>#REF!</v>
      </c>
      <c r="L5" s="47" t="e">
        <f>#REF!</f>
        <v>#REF!</v>
      </c>
      <c r="M5" s="51" t="e">
        <f>#REF!</f>
        <v>#REF!</v>
      </c>
    </row>
    <row r="6" spans="1:13" ht="15">
      <c r="A6" s="3"/>
      <c r="B6" s="4">
        <f>SUM(B3)</f>
        <v>0.2</v>
      </c>
      <c r="C6" s="4" t="e">
        <f>SUM(C3)</f>
        <v>#REF!</v>
      </c>
      <c r="D6" s="3"/>
      <c r="E6" s="6">
        <f>SUM(E3:E5)</f>
        <v>0.2</v>
      </c>
      <c r="F6" s="3"/>
      <c r="G6" s="3"/>
      <c r="H6" s="6">
        <f>SUM(H3:H5)</f>
        <v>0.2</v>
      </c>
      <c r="I6" s="6" t="e">
        <f>SUM(I3:I5)</f>
        <v>#REF!</v>
      </c>
      <c r="J6" s="45"/>
      <c r="L6" s="40" t="e">
        <f>SUM(L3:L5)</f>
        <v>#REF!</v>
      </c>
      <c r="M6" s="40" t="e">
        <f>SUM(M3:M5)</f>
        <v>#REF!</v>
      </c>
    </row>
    <row r="7" spans="1:14" ht="15">
      <c r="A7" s="41" t="s">
        <v>95</v>
      </c>
      <c r="B7" s="41"/>
      <c r="C7" s="42" t="e">
        <f>C6/B6</f>
        <v>#REF!</v>
      </c>
      <c r="D7" s="3"/>
      <c r="E7" s="3"/>
      <c r="F7" s="3"/>
      <c r="G7" s="3"/>
      <c r="H7" s="3"/>
      <c r="I7" s="3"/>
      <c r="J7" s="46"/>
      <c r="L7" s="41" t="s">
        <v>95</v>
      </c>
      <c r="M7" s="41"/>
      <c r="N7" s="42" t="e">
        <f>M6/L6</f>
        <v>#REF!</v>
      </c>
    </row>
  </sheetData>
  <sheetProtection/>
  <mergeCells count="8">
    <mergeCell ref="F3:F4"/>
    <mergeCell ref="A1:I1"/>
    <mergeCell ref="L1:M1"/>
    <mergeCell ref="A3:A5"/>
    <mergeCell ref="B3:B5"/>
    <mergeCell ref="C3:C5"/>
    <mergeCell ref="D3:D4"/>
    <mergeCell ref="E3:E4"/>
  </mergeCells>
  <printOptions horizontalCentered="1"/>
  <pageMargins left="0.7086614173228347" right="0.7086614173228347" top="0.7480314960629921" bottom="0.7480314960629921" header="0.31496062992125984" footer="0.31496062992125984"/>
  <pageSetup horizontalDpi="600" verticalDpi="600" orientation="landscape" scale="50" r:id="rId2"/>
  <headerFooter>
    <oddHeader>&amp;R&amp;G</oddHeader>
    <oddFooter>&amp;R&amp;G</oddFooter>
  </headerFooter>
  <legacyDrawingHF r:id="rId1"/>
</worksheet>
</file>

<file path=xl/worksheets/sheet4.xml><?xml version="1.0" encoding="utf-8"?>
<worksheet xmlns="http://schemas.openxmlformats.org/spreadsheetml/2006/main" xmlns:r="http://schemas.openxmlformats.org/officeDocument/2006/relationships">
  <dimension ref="A1:GP171"/>
  <sheetViews>
    <sheetView zoomScale="70" zoomScaleNormal="70" zoomScaleSheetLayoutView="71" zoomScalePageLayoutView="0" workbookViewId="0" topLeftCell="A1">
      <selection activeCell="J15" sqref="J15"/>
    </sheetView>
  </sheetViews>
  <sheetFormatPr defaultColWidth="11.421875" defaultRowHeight="15"/>
  <cols>
    <col min="1" max="1" width="27.421875" style="317" customWidth="1"/>
    <col min="2" max="2" width="30.57421875" style="500" customWidth="1"/>
    <col min="3" max="3" width="39.57421875" style="317" customWidth="1"/>
    <col min="4" max="4" width="17.140625" style="317" customWidth="1"/>
    <col min="5" max="7" width="10.57421875" style="317" hidden="1" customWidth="1"/>
    <col min="8" max="8" width="11.7109375" style="317" hidden="1" customWidth="1"/>
    <col min="9" max="9" width="17.140625" style="500" customWidth="1"/>
    <col min="10" max="10" width="52.28125" style="317" customWidth="1"/>
    <col min="11" max="11" width="37.57421875" style="317" customWidth="1"/>
    <col min="12" max="12" width="28.7109375" style="317" customWidth="1"/>
    <col min="13" max="13" width="28.7109375" style="317" hidden="1" customWidth="1"/>
    <col min="14" max="14" width="21.28125" style="317" customWidth="1"/>
    <col min="15" max="15" width="29.28125" style="317" customWidth="1"/>
    <col min="16" max="16" width="20.57421875" style="317" customWidth="1"/>
    <col min="17" max="17" width="15.7109375" style="317" hidden="1" customWidth="1"/>
    <col min="18" max="18" width="14.8515625" style="317" hidden="1" customWidth="1"/>
    <col min="19" max="19" width="13.57421875" style="317" hidden="1" customWidth="1"/>
    <col min="20" max="20" width="14.00390625" style="317" hidden="1" customWidth="1"/>
    <col min="21" max="21" width="21.00390625" style="317" hidden="1" customWidth="1"/>
    <col min="22" max="22" width="13.140625" style="317" hidden="1" customWidth="1"/>
    <col min="23" max="23" width="14.7109375" style="317" hidden="1" customWidth="1"/>
    <col min="24" max="26" width="21.00390625" style="317" hidden="1" customWidth="1"/>
    <col min="27" max="27" width="21.57421875" style="317" hidden="1" customWidth="1"/>
    <col min="28" max="28" width="17.421875" style="317" hidden="1" customWidth="1"/>
    <col min="29" max="35" width="15.8515625" style="317" hidden="1" customWidth="1"/>
    <col min="36" max="36" width="13.7109375" style="317" hidden="1" customWidth="1"/>
    <col min="37" max="39" width="11.421875" style="317" hidden="1" customWidth="1"/>
    <col min="40" max="40" width="15.28125" style="317" hidden="1" customWidth="1"/>
    <col min="41" max="41" width="18.140625" style="317" hidden="1" customWidth="1"/>
    <col min="42" max="42" width="30.140625" style="317" hidden="1" customWidth="1"/>
    <col min="43" max="43" width="27.421875" style="317" hidden="1" customWidth="1"/>
    <col min="44" max="44" width="27.8515625" style="317" hidden="1" customWidth="1"/>
    <col min="45" max="45" width="11.421875" style="317" hidden="1" customWidth="1"/>
    <col min="46" max="49" width="0" style="317" hidden="1" customWidth="1"/>
    <col min="50" max="16384" width="11.421875" style="317" customWidth="1"/>
  </cols>
  <sheetData>
    <row r="1" spans="1:45" ht="18" customHeight="1">
      <c r="A1" s="731" t="s">
        <v>329</v>
      </c>
      <c r="B1" s="732"/>
      <c r="C1" s="732"/>
      <c r="D1" s="732"/>
      <c r="E1" s="732"/>
      <c r="F1" s="732"/>
      <c r="G1" s="732"/>
      <c r="H1" s="732"/>
      <c r="I1" s="732"/>
      <c r="J1" s="732"/>
      <c r="K1" s="732"/>
      <c r="L1" s="732"/>
      <c r="M1" s="732"/>
      <c r="N1" s="732"/>
      <c r="O1" s="732"/>
      <c r="P1" s="732"/>
      <c r="Q1" s="732"/>
      <c r="R1" s="732"/>
      <c r="S1" s="732"/>
      <c r="T1" s="732"/>
      <c r="U1" s="732"/>
      <c r="V1" s="732"/>
      <c r="W1" s="732"/>
      <c r="X1" s="732"/>
      <c r="Y1" s="732"/>
      <c r="Z1" s="732"/>
      <c r="AA1" s="732"/>
      <c r="AB1" s="732"/>
      <c r="AC1" s="732"/>
      <c r="AD1" s="732"/>
      <c r="AE1" s="732"/>
      <c r="AF1" s="732"/>
      <c r="AG1" s="732"/>
      <c r="AH1" s="732"/>
      <c r="AI1" s="732"/>
      <c r="AJ1" s="732"/>
      <c r="AK1" s="732"/>
      <c r="AL1" s="732"/>
      <c r="AM1" s="732"/>
      <c r="AN1" s="732"/>
      <c r="AO1" s="732"/>
      <c r="AP1" s="732"/>
      <c r="AQ1" s="732"/>
      <c r="AR1" s="732"/>
      <c r="AS1" s="732"/>
    </row>
    <row r="2" spans="1:45" ht="17.25" customHeight="1">
      <c r="A2" s="731"/>
      <c r="B2" s="732"/>
      <c r="C2" s="732"/>
      <c r="D2" s="732"/>
      <c r="E2" s="732"/>
      <c r="F2" s="732"/>
      <c r="G2" s="732"/>
      <c r="H2" s="732"/>
      <c r="I2" s="732"/>
      <c r="J2" s="732"/>
      <c r="K2" s="732"/>
      <c r="L2" s="732"/>
      <c r="M2" s="732"/>
      <c r="N2" s="732"/>
      <c r="O2" s="732"/>
      <c r="P2" s="732"/>
      <c r="Q2" s="732"/>
      <c r="R2" s="732"/>
      <c r="S2" s="732"/>
      <c r="T2" s="732"/>
      <c r="U2" s="732"/>
      <c r="V2" s="732"/>
      <c r="W2" s="732"/>
      <c r="X2" s="732"/>
      <c r="Y2" s="732"/>
      <c r="Z2" s="732"/>
      <c r="AA2" s="732"/>
      <c r="AB2" s="732"/>
      <c r="AC2" s="732"/>
      <c r="AD2" s="732"/>
      <c r="AE2" s="732"/>
      <c r="AF2" s="732"/>
      <c r="AG2" s="732"/>
      <c r="AH2" s="732"/>
      <c r="AI2" s="732"/>
      <c r="AJ2" s="732"/>
      <c r="AK2" s="732"/>
      <c r="AL2" s="732"/>
      <c r="AM2" s="732"/>
      <c r="AN2" s="732"/>
      <c r="AO2" s="732"/>
      <c r="AP2" s="732"/>
      <c r="AQ2" s="732"/>
      <c r="AR2" s="732"/>
      <c r="AS2" s="732"/>
    </row>
    <row r="3" spans="1:45" ht="30.75" customHeight="1">
      <c r="A3" s="731"/>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732"/>
      <c r="AJ3" s="732"/>
      <c r="AK3" s="732"/>
      <c r="AL3" s="732"/>
      <c r="AM3" s="732"/>
      <c r="AN3" s="732"/>
      <c r="AO3" s="732"/>
      <c r="AP3" s="732"/>
      <c r="AQ3" s="732"/>
      <c r="AR3" s="732"/>
      <c r="AS3" s="732"/>
    </row>
    <row r="4" spans="1:45" s="123" customFormat="1" ht="83.25" customHeight="1">
      <c r="A4" s="737" t="s">
        <v>350</v>
      </c>
      <c r="B4" s="737"/>
      <c r="C4" s="737"/>
      <c r="D4" s="737"/>
      <c r="E4" s="542"/>
      <c r="F4" s="542"/>
      <c r="G4" s="542"/>
      <c r="H4" s="542"/>
      <c r="I4" s="542"/>
      <c r="J4" s="737" t="s">
        <v>351</v>
      </c>
      <c r="K4" s="737"/>
      <c r="L4" s="737"/>
      <c r="M4" s="737"/>
      <c r="N4" s="737"/>
      <c r="O4" s="737"/>
      <c r="P4" s="737"/>
      <c r="Q4" s="542"/>
      <c r="R4" s="542"/>
      <c r="S4" s="542"/>
      <c r="T4" s="542"/>
      <c r="U4" s="542"/>
      <c r="V4" s="542"/>
      <c r="W4" s="542"/>
      <c r="X4" s="542"/>
      <c r="Y4" s="542"/>
      <c r="Z4" s="542"/>
      <c r="AA4" s="542"/>
      <c r="AB4" s="542"/>
      <c r="AC4" s="542"/>
      <c r="AD4" s="542"/>
      <c r="AE4" s="542"/>
      <c r="AF4" s="542"/>
      <c r="AG4" s="542"/>
      <c r="AH4" s="542"/>
      <c r="AI4" s="542"/>
      <c r="AJ4" s="542"/>
      <c r="AK4" s="542"/>
      <c r="AL4" s="542"/>
      <c r="AM4" s="542"/>
      <c r="AN4" s="542"/>
      <c r="AO4" s="542"/>
      <c r="AP4" s="542"/>
      <c r="AQ4" s="542"/>
      <c r="AR4" s="542"/>
      <c r="AS4" s="542"/>
    </row>
    <row r="5" spans="1:45" ht="40.5" customHeight="1">
      <c r="A5" s="734" t="s">
        <v>333</v>
      </c>
      <c r="B5" s="734"/>
      <c r="C5" s="734"/>
      <c r="D5" s="734"/>
      <c r="E5" s="734"/>
      <c r="F5" s="734"/>
      <c r="G5" s="734"/>
      <c r="H5" s="734"/>
      <c r="I5" s="317"/>
      <c r="J5" s="743" t="s">
        <v>158</v>
      </c>
      <c r="K5" s="743"/>
      <c r="L5" s="818" t="s">
        <v>330</v>
      </c>
      <c r="M5" s="818"/>
      <c r="N5" s="818"/>
      <c r="O5" s="818"/>
      <c r="P5" s="818"/>
      <c r="S5" s="814"/>
      <c r="T5" s="815"/>
      <c r="U5" s="815"/>
      <c r="V5" s="815"/>
      <c r="W5" s="815"/>
      <c r="X5" s="815"/>
      <c r="Y5" s="815"/>
      <c r="Z5" s="815"/>
      <c r="AA5" s="815"/>
      <c r="AB5" s="815"/>
      <c r="AC5" s="815"/>
      <c r="AD5" s="815"/>
      <c r="AE5" s="815"/>
      <c r="AF5" s="815"/>
      <c r="AG5" s="815"/>
      <c r="AH5" s="815"/>
      <c r="AI5" s="815"/>
      <c r="AJ5" s="815"/>
      <c r="AK5" s="815"/>
      <c r="AL5" s="815"/>
      <c r="AM5" s="815"/>
      <c r="AN5" s="815"/>
      <c r="AO5" s="815"/>
      <c r="AP5" s="815"/>
      <c r="AQ5" s="815"/>
      <c r="AR5" s="815"/>
      <c r="AS5" s="815"/>
    </row>
    <row r="6" spans="1:45" ht="36.75" customHeight="1">
      <c r="A6" s="734" t="s">
        <v>334</v>
      </c>
      <c r="B6" s="734"/>
      <c r="C6" s="734"/>
      <c r="D6" s="734"/>
      <c r="E6" s="734"/>
      <c r="F6" s="734"/>
      <c r="G6" s="734"/>
      <c r="H6" s="734"/>
      <c r="I6" s="317"/>
      <c r="J6" s="743" t="s">
        <v>159</v>
      </c>
      <c r="K6" s="743"/>
      <c r="L6" s="818" t="s">
        <v>331</v>
      </c>
      <c r="M6" s="818"/>
      <c r="N6" s="818"/>
      <c r="O6" s="818"/>
      <c r="P6" s="818"/>
      <c r="S6" s="814"/>
      <c r="T6" s="815"/>
      <c r="U6" s="815"/>
      <c r="V6" s="815"/>
      <c r="W6" s="815"/>
      <c r="X6" s="815"/>
      <c r="Y6" s="815"/>
      <c r="Z6" s="815"/>
      <c r="AA6" s="815"/>
      <c r="AB6" s="815"/>
      <c r="AC6" s="815"/>
      <c r="AD6" s="815"/>
      <c r="AE6" s="815"/>
      <c r="AF6" s="815"/>
      <c r="AG6" s="815"/>
      <c r="AH6" s="815"/>
      <c r="AI6" s="815"/>
      <c r="AJ6" s="815"/>
      <c r="AK6" s="815"/>
      <c r="AL6" s="815"/>
      <c r="AM6" s="815"/>
      <c r="AN6" s="815"/>
      <c r="AO6" s="815"/>
      <c r="AP6" s="815"/>
      <c r="AQ6" s="815"/>
      <c r="AR6" s="815"/>
      <c r="AS6" s="815"/>
    </row>
    <row r="7" spans="1:45" ht="38.25" customHeight="1">
      <c r="A7" s="734" t="s">
        <v>339</v>
      </c>
      <c r="B7" s="734"/>
      <c r="C7" s="734"/>
      <c r="D7" s="734"/>
      <c r="E7" s="734"/>
      <c r="F7" s="734"/>
      <c r="G7" s="734"/>
      <c r="H7" s="734"/>
      <c r="I7" s="317"/>
      <c r="J7" s="743" t="s">
        <v>160</v>
      </c>
      <c r="K7" s="743"/>
      <c r="L7" s="818" t="s">
        <v>338</v>
      </c>
      <c r="M7" s="818"/>
      <c r="N7" s="818"/>
      <c r="O7" s="818"/>
      <c r="P7" s="818"/>
      <c r="S7" s="814"/>
      <c r="T7" s="815"/>
      <c r="U7" s="815"/>
      <c r="V7" s="815"/>
      <c r="W7" s="815"/>
      <c r="X7" s="815"/>
      <c r="Y7" s="815"/>
      <c r="Z7" s="815"/>
      <c r="AA7" s="815"/>
      <c r="AB7" s="815"/>
      <c r="AC7" s="815"/>
      <c r="AD7" s="815"/>
      <c r="AE7" s="815"/>
      <c r="AF7" s="815"/>
      <c r="AG7" s="815"/>
      <c r="AH7" s="815"/>
      <c r="AI7" s="815"/>
      <c r="AJ7" s="815"/>
      <c r="AK7" s="815"/>
      <c r="AL7" s="815"/>
      <c r="AM7" s="815"/>
      <c r="AN7" s="815"/>
      <c r="AO7" s="815"/>
      <c r="AP7" s="815"/>
      <c r="AQ7" s="815"/>
      <c r="AR7" s="815"/>
      <c r="AS7" s="815"/>
    </row>
    <row r="8" spans="1:45" ht="33" customHeight="1">
      <c r="A8" s="734" t="s">
        <v>337</v>
      </c>
      <c r="B8" s="734"/>
      <c r="C8" s="734"/>
      <c r="D8" s="734"/>
      <c r="E8" s="734"/>
      <c r="F8" s="734"/>
      <c r="G8" s="734"/>
      <c r="H8" s="734"/>
      <c r="I8" s="317"/>
      <c r="S8" s="531"/>
      <c r="T8" s="531"/>
      <c r="U8" s="531"/>
      <c r="V8" s="531"/>
      <c r="W8" s="531"/>
      <c r="X8" s="531"/>
      <c r="Y8" s="531"/>
      <c r="Z8" s="531"/>
      <c r="AA8" s="531"/>
      <c r="AB8" s="531"/>
      <c r="AC8" s="531"/>
      <c r="AD8" s="531"/>
      <c r="AE8" s="531"/>
      <c r="AF8" s="531"/>
      <c r="AG8" s="531"/>
      <c r="AH8" s="531"/>
      <c r="AI8" s="531"/>
      <c r="AJ8" s="531"/>
      <c r="AK8" s="531"/>
      <c r="AL8" s="531"/>
      <c r="AM8" s="531"/>
      <c r="AN8" s="531"/>
      <c r="AO8" s="531"/>
      <c r="AP8" s="531"/>
      <c r="AQ8" s="531"/>
      <c r="AR8" s="531"/>
      <c r="AS8" s="531"/>
    </row>
    <row r="9" spans="1:45" ht="27" customHeight="1">
      <c r="A9" s="734"/>
      <c r="B9" s="734"/>
      <c r="C9" s="734"/>
      <c r="D9" s="734"/>
      <c r="E9" s="734"/>
      <c r="F9" s="734"/>
      <c r="G9" s="734"/>
      <c r="H9" s="734"/>
      <c r="I9" s="317"/>
      <c r="S9" s="531"/>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row>
    <row r="10" spans="1:13" ht="40.5" customHeight="1">
      <c r="A10" s="318"/>
      <c r="B10" s="316"/>
      <c r="C10" s="319"/>
      <c r="D10" s="319"/>
      <c r="E10" s="319"/>
      <c r="F10" s="320"/>
      <c r="G10" s="320"/>
      <c r="H10" s="320"/>
      <c r="I10" s="320"/>
      <c r="J10" s="320"/>
      <c r="K10" s="316"/>
      <c r="L10" s="316"/>
      <c r="M10" s="316"/>
    </row>
    <row r="11" spans="1:45" ht="42" customHeight="1">
      <c r="A11" s="816" t="s">
        <v>226</v>
      </c>
      <c r="B11" s="817"/>
      <c r="C11" s="817"/>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7"/>
      <c r="AD11" s="817"/>
      <c r="AE11" s="817"/>
      <c r="AF11" s="817"/>
      <c r="AG11" s="817"/>
      <c r="AH11" s="817"/>
      <c r="AI11" s="817"/>
      <c r="AJ11" s="817"/>
      <c r="AK11" s="817"/>
      <c r="AL11" s="817"/>
      <c r="AM11" s="817"/>
      <c r="AN11" s="817"/>
      <c r="AO11" s="817"/>
      <c r="AP11" s="817"/>
      <c r="AQ11" s="817"/>
      <c r="AR11" s="817"/>
      <c r="AS11" s="817"/>
    </row>
    <row r="12" spans="1:45" ht="47.25" customHeight="1">
      <c r="A12" s="806" t="s">
        <v>25</v>
      </c>
      <c r="B12" s="807"/>
      <c r="C12" s="807"/>
      <c r="D12" s="807"/>
      <c r="E12" s="807"/>
      <c r="F12" s="807"/>
      <c r="G12" s="807"/>
      <c r="H12" s="807"/>
      <c r="I12" s="807"/>
      <c r="J12" s="807"/>
      <c r="K12" s="807"/>
      <c r="L12" s="807"/>
      <c r="M12" s="807"/>
      <c r="N12" s="807"/>
      <c r="O12" s="807"/>
      <c r="P12" s="807"/>
      <c r="Q12" s="808" t="s">
        <v>131</v>
      </c>
      <c r="R12" s="809"/>
      <c r="S12" s="809"/>
      <c r="T12" s="809"/>
      <c r="U12" s="809"/>
      <c r="V12" s="809"/>
      <c r="W12" s="809"/>
      <c r="X12" s="809"/>
      <c r="Y12" s="809"/>
      <c r="Z12" s="809"/>
      <c r="AA12" s="809"/>
      <c r="AB12" s="809"/>
      <c r="AC12" s="809"/>
      <c r="AD12" s="809"/>
      <c r="AE12" s="809"/>
      <c r="AF12" s="809"/>
      <c r="AG12" s="809"/>
      <c r="AH12" s="809"/>
      <c r="AI12" s="809"/>
      <c r="AJ12" s="809"/>
      <c r="AK12" s="809"/>
      <c r="AL12" s="809"/>
      <c r="AM12" s="809"/>
      <c r="AN12" s="809"/>
      <c r="AO12" s="809"/>
      <c r="AP12" s="809"/>
      <c r="AQ12" s="809"/>
      <c r="AR12" s="809"/>
      <c r="AS12" s="809"/>
    </row>
    <row r="13" spans="1:45" ht="33.75" customHeight="1">
      <c r="A13" s="762" t="s">
        <v>10</v>
      </c>
      <c r="B13" s="763" t="s">
        <v>99</v>
      </c>
      <c r="C13" s="763" t="s">
        <v>11</v>
      </c>
      <c r="D13" s="763" t="s">
        <v>12</v>
      </c>
      <c r="E13" s="763" t="s">
        <v>109</v>
      </c>
      <c r="F13" s="763"/>
      <c r="G13" s="763"/>
      <c r="H13" s="763"/>
      <c r="I13" s="763" t="s">
        <v>110</v>
      </c>
      <c r="J13" s="763" t="s">
        <v>13</v>
      </c>
      <c r="K13" s="763" t="s">
        <v>104</v>
      </c>
      <c r="L13" s="763" t="s">
        <v>14</v>
      </c>
      <c r="M13" s="539"/>
      <c r="N13" s="763" t="s">
        <v>149</v>
      </c>
      <c r="O13" s="763" t="s">
        <v>148</v>
      </c>
      <c r="P13" s="763" t="s">
        <v>150</v>
      </c>
      <c r="Q13" s="783" t="s">
        <v>132</v>
      </c>
      <c r="R13" s="784"/>
      <c r="S13" s="784"/>
      <c r="T13" s="784"/>
      <c r="U13" s="784"/>
      <c r="V13" s="784"/>
      <c r="W13" s="784"/>
      <c r="X13" s="784"/>
      <c r="Y13" s="784"/>
      <c r="Z13" s="784"/>
      <c r="AA13" s="784"/>
      <c r="AB13" s="783" t="s">
        <v>133</v>
      </c>
      <c r="AC13" s="784"/>
      <c r="AD13" s="784"/>
      <c r="AE13" s="784"/>
      <c r="AF13" s="784"/>
      <c r="AG13" s="784"/>
      <c r="AH13" s="784"/>
      <c r="AI13" s="785"/>
      <c r="AJ13" s="786" t="s">
        <v>134</v>
      </c>
      <c r="AK13" s="787"/>
      <c r="AL13" s="787"/>
      <c r="AM13" s="787"/>
      <c r="AN13" s="788" t="s">
        <v>138</v>
      </c>
      <c r="AO13" s="790" t="s">
        <v>139</v>
      </c>
      <c r="AP13" s="792" t="s">
        <v>141</v>
      </c>
      <c r="AQ13" s="793"/>
      <c r="AR13" s="793"/>
      <c r="AS13" s="793"/>
    </row>
    <row r="14" spans="1:45" ht="45" customHeight="1">
      <c r="A14" s="762"/>
      <c r="B14" s="763"/>
      <c r="C14" s="763"/>
      <c r="D14" s="763"/>
      <c r="E14" s="322" t="s">
        <v>100</v>
      </c>
      <c r="F14" s="322" t="s">
        <v>101</v>
      </c>
      <c r="G14" s="322" t="s">
        <v>102</v>
      </c>
      <c r="H14" s="322" t="s">
        <v>103</v>
      </c>
      <c r="I14" s="763"/>
      <c r="J14" s="763"/>
      <c r="K14" s="763"/>
      <c r="L14" s="763"/>
      <c r="M14" s="539"/>
      <c r="N14" s="763"/>
      <c r="O14" s="763"/>
      <c r="P14" s="763"/>
      <c r="Q14" s="324" t="s">
        <v>100</v>
      </c>
      <c r="R14" s="324" t="s">
        <v>135</v>
      </c>
      <c r="S14" s="324" t="s">
        <v>101</v>
      </c>
      <c r="T14" s="324" t="s">
        <v>135</v>
      </c>
      <c r="U14" s="324" t="s">
        <v>136</v>
      </c>
      <c r="V14" s="324" t="s">
        <v>102</v>
      </c>
      <c r="W14" s="324" t="s">
        <v>135</v>
      </c>
      <c r="X14" s="324" t="s">
        <v>137</v>
      </c>
      <c r="Y14" s="324" t="s">
        <v>103</v>
      </c>
      <c r="Z14" s="324" t="s">
        <v>135</v>
      </c>
      <c r="AA14" s="325" t="s">
        <v>157</v>
      </c>
      <c r="AB14" s="324" t="s">
        <v>100</v>
      </c>
      <c r="AC14" s="324" t="s">
        <v>135</v>
      </c>
      <c r="AD14" s="324" t="s">
        <v>101</v>
      </c>
      <c r="AE14" s="324" t="s">
        <v>135</v>
      </c>
      <c r="AF14" s="324" t="s">
        <v>102</v>
      </c>
      <c r="AG14" s="324" t="s">
        <v>135</v>
      </c>
      <c r="AH14" s="324" t="s">
        <v>103</v>
      </c>
      <c r="AI14" s="324" t="s">
        <v>135</v>
      </c>
      <c r="AJ14" s="324" t="s">
        <v>100</v>
      </c>
      <c r="AK14" s="324" t="s">
        <v>101</v>
      </c>
      <c r="AL14" s="324" t="s">
        <v>102</v>
      </c>
      <c r="AM14" s="324" t="s">
        <v>103</v>
      </c>
      <c r="AN14" s="789"/>
      <c r="AO14" s="791"/>
      <c r="AP14" s="326" t="s">
        <v>140</v>
      </c>
      <c r="AQ14" s="326" t="s">
        <v>142</v>
      </c>
      <c r="AR14" s="326" t="s">
        <v>143</v>
      </c>
      <c r="AS14" s="326" t="s">
        <v>144</v>
      </c>
    </row>
    <row r="15" spans="1:45" ht="91.5" customHeight="1">
      <c r="A15" s="802" t="s">
        <v>228</v>
      </c>
      <c r="B15" s="357" t="s">
        <v>229</v>
      </c>
      <c r="C15" s="801" t="s">
        <v>230</v>
      </c>
      <c r="D15" s="747">
        <v>1</v>
      </c>
      <c r="E15" s="747">
        <v>1</v>
      </c>
      <c r="F15" s="747">
        <v>1</v>
      </c>
      <c r="G15" s="747">
        <v>1</v>
      </c>
      <c r="H15" s="747">
        <v>1</v>
      </c>
      <c r="I15" s="747">
        <f>H15</f>
        <v>1</v>
      </c>
      <c r="J15" s="357" t="s">
        <v>231</v>
      </c>
      <c r="K15" s="402" t="s">
        <v>147</v>
      </c>
      <c r="L15" s="552"/>
      <c r="M15" s="813" t="s">
        <v>274</v>
      </c>
      <c r="N15" s="834" t="s">
        <v>280</v>
      </c>
      <c r="O15" s="835" t="s">
        <v>281</v>
      </c>
      <c r="P15" s="836">
        <v>3</v>
      </c>
      <c r="Q15" s="824">
        <v>1</v>
      </c>
      <c r="R15" s="819">
        <f>IF(Q15&lt;&gt;0,IF(Q15/E15&gt;100%,100%,Q15/E15)," ")</f>
        <v>1</v>
      </c>
      <c r="S15" s="810">
        <v>0.98</v>
      </c>
      <c r="T15" s="819">
        <f>IF(S15&lt;&gt;0,IF(S15/F15&gt;100%,100%,S15/F15)," ")</f>
        <v>0.98</v>
      </c>
      <c r="U15" s="822">
        <f>IF((IF(M15="promedio",AVERAGE(Q15,S15)/AVERAGE(E15,F15),SUM(Q15,S15)/SUM(E15,F15)))&gt;100%,100%,(IF(M15="promedio",AVERAGE(Q15,S15)/AVERAGE(E15,F15),SUM(Q15,S15)/SUM(E15,F15))))</f>
        <v>0.99</v>
      </c>
      <c r="V15" s="810">
        <v>0.99</v>
      </c>
      <c r="W15" s="819">
        <f>IF(V15&lt;&gt;0,IF(V15/G15&gt;100%,100%,V15/G15)," ")</f>
        <v>0.99</v>
      </c>
      <c r="X15" s="829">
        <f>IF((IF(M15="promedio",AVERAGE(Q15,S15,V15)/AVERAGE(E15,F15,G15),SUM(Q15,S15,V15)/SUM(E15,F15,G15)))&gt;100%,100%,(IF(M15="promedio",AVERAGE(Q15,S15,V15)/AVERAGE(E15,F15,G15),SUM(Q15,S15,V15)/SUM(E15,F15,G15))))</f>
        <v>0.9899999999999999</v>
      </c>
      <c r="Y15" s="824"/>
      <c r="Z15" s="819" t="str">
        <f>IF(Y15&lt;&gt;0,IF(Y15/H15&gt;100%,100%,Y15/H15)," ")</f>
        <v> </v>
      </c>
      <c r="AA15" s="829">
        <f>IF((IF(M15="promedio",AVERAGE(Q15,S15,V15,Y15)/I15,SUM(Q15,S15,V15,Y15)/I15))&gt;100%,100%,(IF(M15="promedio",AVERAGE(Q15,S15,V15,Y15)/I15,SUM(Q15,S15,V15,Y15)/I15)))</f>
        <v>0.9899999999999999</v>
      </c>
      <c r="AB15" s="329"/>
      <c r="AC15" s="329"/>
      <c r="AD15" s="330"/>
      <c r="AE15" s="329"/>
      <c r="AF15" s="330"/>
      <c r="AG15" s="329"/>
      <c r="AH15" s="329"/>
      <c r="AI15" s="329"/>
      <c r="AJ15" s="423"/>
      <c r="AK15" s="519"/>
      <c r="AL15" s="519"/>
      <c r="AM15" s="519"/>
      <c r="AN15" s="519"/>
      <c r="AO15" s="519"/>
      <c r="AP15" s="520" t="s">
        <v>293</v>
      </c>
      <c r="AQ15" s="520" t="s">
        <v>319</v>
      </c>
      <c r="AR15" s="532" t="s">
        <v>348</v>
      </c>
      <c r="AS15" s="329"/>
    </row>
    <row r="16" spans="1:45" ht="109.5" customHeight="1">
      <c r="A16" s="802"/>
      <c r="B16" s="357" t="s">
        <v>232</v>
      </c>
      <c r="C16" s="801"/>
      <c r="D16" s="747"/>
      <c r="E16" s="747"/>
      <c r="F16" s="747"/>
      <c r="G16" s="747"/>
      <c r="H16" s="747"/>
      <c r="I16" s="747"/>
      <c r="J16" s="357" t="s">
        <v>231</v>
      </c>
      <c r="K16" s="402" t="s">
        <v>147</v>
      </c>
      <c r="L16" s="552"/>
      <c r="M16" s="813"/>
      <c r="N16" s="834"/>
      <c r="O16" s="835"/>
      <c r="P16" s="836"/>
      <c r="Q16" s="825"/>
      <c r="R16" s="827"/>
      <c r="S16" s="811"/>
      <c r="T16" s="827"/>
      <c r="U16" s="828"/>
      <c r="V16" s="811"/>
      <c r="W16" s="827"/>
      <c r="X16" s="831"/>
      <c r="Y16" s="825"/>
      <c r="Z16" s="827"/>
      <c r="AA16" s="831"/>
      <c r="AB16" s="331"/>
      <c r="AC16" s="331"/>
      <c r="AD16" s="332"/>
      <c r="AE16" s="331"/>
      <c r="AF16" s="332"/>
      <c r="AG16" s="331"/>
      <c r="AH16" s="331"/>
      <c r="AI16" s="331"/>
      <c r="AJ16" s="331"/>
      <c r="AK16" s="332"/>
      <c r="AL16" s="332"/>
      <c r="AM16" s="332"/>
      <c r="AN16" s="332"/>
      <c r="AO16" s="332"/>
      <c r="AP16" s="331"/>
      <c r="AQ16" s="333" t="s">
        <v>315</v>
      </c>
      <c r="AR16" s="510" t="s">
        <v>349</v>
      </c>
      <c r="AS16" s="331"/>
    </row>
    <row r="17" spans="1:45" ht="94.5" customHeight="1">
      <c r="A17" s="802"/>
      <c r="B17" s="357" t="s">
        <v>233</v>
      </c>
      <c r="C17" s="801"/>
      <c r="D17" s="747"/>
      <c r="E17" s="747"/>
      <c r="F17" s="747"/>
      <c r="G17" s="747"/>
      <c r="H17" s="747"/>
      <c r="I17" s="747"/>
      <c r="J17" s="357" t="s">
        <v>231</v>
      </c>
      <c r="K17" s="402" t="s">
        <v>147</v>
      </c>
      <c r="L17" s="552"/>
      <c r="M17" s="813"/>
      <c r="N17" s="834"/>
      <c r="O17" s="835"/>
      <c r="P17" s="836"/>
      <c r="Q17" s="826"/>
      <c r="R17" s="820"/>
      <c r="S17" s="812"/>
      <c r="T17" s="820"/>
      <c r="U17" s="823"/>
      <c r="V17" s="812"/>
      <c r="W17" s="820"/>
      <c r="X17" s="830"/>
      <c r="Y17" s="826"/>
      <c r="Z17" s="820"/>
      <c r="AA17" s="830"/>
      <c r="AB17" s="334"/>
      <c r="AC17" s="334"/>
      <c r="AD17" s="335"/>
      <c r="AE17" s="334"/>
      <c r="AF17" s="335"/>
      <c r="AG17" s="334"/>
      <c r="AH17" s="334"/>
      <c r="AI17" s="334"/>
      <c r="AJ17" s="334"/>
      <c r="AK17" s="335"/>
      <c r="AL17" s="335"/>
      <c r="AM17" s="335"/>
      <c r="AN17" s="335"/>
      <c r="AO17" s="335"/>
      <c r="AP17" s="334"/>
      <c r="AQ17" s="336" t="s">
        <v>316</v>
      </c>
      <c r="AR17" s="335"/>
      <c r="AS17" s="334"/>
    </row>
    <row r="18" spans="1:45" ht="125.25" customHeight="1">
      <c r="A18" s="802"/>
      <c r="B18" s="357" t="s">
        <v>234</v>
      </c>
      <c r="C18" s="357" t="s">
        <v>235</v>
      </c>
      <c r="D18" s="339">
        <v>0.61</v>
      </c>
      <c r="E18" s="484"/>
      <c r="F18" s="455"/>
      <c r="G18" s="484"/>
      <c r="H18" s="553">
        <v>0.7</v>
      </c>
      <c r="I18" s="339">
        <f>H18</f>
        <v>0.7</v>
      </c>
      <c r="J18" s="554" t="s">
        <v>236</v>
      </c>
      <c r="K18" s="402" t="s">
        <v>147</v>
      </c>
      <c r="L18" s="552"/>
      <c r="M18" s="322" t="s">
        <v>275</v>
      </c>
      <c r="N18" s="834"/>
      <c r="O18" s="835"/>
      <c r="P18" s="836"/>
      <c r="Q18" s="339"/>
      <c r="R18" s="340" t="str">
        <f>IF(Q18&lt;&gt;0,IF(Q18/E18&gt;100%,100%,Q18/E18)," ")</f>
        <v> </v>
      </c>
      <c r="S18" s="339"/>
      <c r="T18" s="341" t="str">
        <f>IF(S18&lt;&gt;0,IF(S18/F18&gt;100%,100%,S18/F18)," ")</f>
        <v> </v>
      </c>
      <c r="U18" s="342"/>
      <c r="V18" s="339"/>
      <c r="W18" s="341" t="str">
        <f>IF(V18&lt;&gt;0,IF(V18/G18&gt;100%,100%,V18/G18)," ")</f>
        <v> </v>
      </c>
      <c r="X18" s="343"/>
      <c r="Y18" s="339"/>
      <c r="Z18" s="340" t="str">
        <f>IF(Y18&lt;&gt;0,IF(Y18/H18&gt;100%,100%,Y18/H18)," ")</f>
        <v> </v>
      </c>
      <c r="AA18" s="343">
        <f>IF((IF(M18="promedio",AVERAGE(Q18,S18,V18,Y18)/I18,SUM(Q18,S18,V18,Y18)/I18))&gt;100%,100%,(IF(M18="promedio",AVERAGE(Q18,S18,V18,Y18)/I18,SUM(Q18,S18,V18,Y18)/I18)))</f>
        <v>0</v>
      </c>
      <c r="AB18" s="344"/>
      <c r="AC18" s="344"/>
      <c r="AD18" s="345"/>
      <c r="AE18" s="346"/>
      <c r="AF18" s="348"/>
      <c r="AG18" s="344"/>
      <c r="AH18" s="344"/>
      <c r="AI18" s="347"/>
      <c r="AJ18" s="346"/>
      <c r="AK18" s="348"/>
      <c r="AL18" s="349"/>
      <c r="AM18" s="349"/>
      <c r="AN18" s="345"/>
      <c r="AO18" s="350"/>
      <c r="AP18" s="513"/>
      <c r="AQ18" s="349"/>
      <c r="AR18" s="349"/>
      <c r="AS18" s="344"/>
    </row>
    <row r="19" spans="1:45" ht="87.75" customHeight="1" hidden="1">
      <c r="A19" s="802"/>
      <c r="B19" s="357"/>
      <c r="C19" s="357"/>
      <c r="D19" s="484"/>
      <c r="E19" s="357"/>
      <c r="F19" s="357"/>
      <c r="G19" s="357"/>
      <c r="H19" s="357"/>
      <c r="I19" s="357"/>
      <c r="J19" s="357"/>
      <c r="K19" s="353"/>
      <c r="L19" s="552"/>
      <c r="M19" s="322"/>
      <c r="N19" s="832"/>
      <c r="O19" s="832"/>
      <c r="P19" s="833"/>
      <c r="Q19" s="339"/>
      <c r="R19" s="340" t="str">
        <f aca="true" t="shared" si="0" ref="R19:R45">IF(Q19&lt;&gt;0,IF(Q19/E19&gt;100%,100%,Q19/E19)," ")</f>
        <v> </v>
      </c>
      <c r="S19" s="339"/>
      <c r="T19" s="341" t="str">
        <f aca="true" t="shared" si="1" ref="T19:T45">IF(S19&lt;&gt;0,IF(S19/F19&gt;100%,100%,S19/F19)," ")</f>
        <v> </v>
      </c>
      <c r="U19" s="342"/>
      <c r="V19" s="339"/>
      <c r="W19" s="341" t="str">
        <f aca="true" t="shared" si="2" ref="W19:W45">IF(V19&lt;&gt;0,IF(V19/G19&gt;100%,100%,V19/G19)," ")</f>
        <v> </v>
      </c>
      <c r="X19" s="343"/>
      <c r="Y19" s="339"/>
      <c r="Z19" s="340" t="str">
        <f aca="true" t="shared" si="3" ref="Z19:Z45">IF(Y19&lt;&gt;0,IF(Y19/H19&gt;100%,100%,Y19/H19)," ")</f>
        <v> </v>
      </c>
      <c r="AA19" s="343" t="e">
        <f aca="true" t="shared" si="4" ref="AA19:AA45">IF((IF(M19="promedio",AVERAGE(Q19,S19,V19,Y19)/I19,SUM(Q19,S19,V19,Y19)/I19))&gt;100%,100%,(IF(M19="promedio",AVERAGE(Q19,S19,V19,Y19)/I19,SUM(Q19,S19,V19,Y19)/I19)))</f>
        <v>#DIV/0!</v>
      </c>
      <c r="AB19" s="344"/>
      <c r="AC19" s="344"/>
      <c r="AD19" s="345"/>
      <c r="AE19" s="346"/>
      <c r="AF19" s="348"/>
      <c r="AG19" s="344"/>
      <c r="AH19" s="344"/>
      <c r="AI19" s="347"/>
      <c r="AJ19" s="346"/>
      <c r="AK19" s="348"/>
      <c r="AL19" s="349"/>
      <c r="AM19" s="349"/>
      <c r="AN19" s="345"/>
      <c r="AO19" s="350"/>
      <c r="AP19" s="513"/>
      <c r="AQ19" s="349"/>
      <c r="AR19" s="349"/>
      <c r="AS19" s="344"/>
    </row>
    <row r="20" spans="1:45" ht="87.75" customHeight="1" hidden="1">
      <c r="A20" s="802"/>
      <c r="B20" s="424"/>
      <c r="C20" s="424"/>
      <c r="D20" s="538"/>
      <c r="E20" s="357"/>
      <c r="F20" s="357"/>
      <c r="G20" s="555"/>
      <c r="H20" s="555"/>
      <c r="I20" s="555"/>
      <c r="J20" s="556"/>
      <c r="K20" s="353"/>
      <c r="L20" s="552"/>
      <c r="M20" s="322"/>
      <c r="N20" s="832"/>
      <c r="O20" s="832"/>
      <c r="P20" s="833"/>
      <c r="Q20" s="339"/>
      <c r="R20" s="340" t="str">
        <f t="shared" si="0"/>
        <v> </v>
      </c>
      <c r="S20" s="339"/>
      <c r="T20" s="341" t="str">
        <f t="shared" si="1"/>
        <v> </v>
      </c>
      <c r="U20" s="342"/>
      <c r="V20" s="339"/>
      <c r="W20" s="341" t="str">
        <f t="shared" si="2"/>
        <v> </v>
      </c>
      <c r="X20" s="343"/>
      <c r="Y20" s="339"/>
      <c r="Z20" s="340" t="str">
        <f t="shared" si="3"/>
        <v> </v>
      </c>
      <c r="AA20" s="343" t="e">
        <f t="shared" si="4"/>
        <v>#DIV/0!</v>
      </c>
      <c r="AB20" s="344"/>
      <c r="AC20" s="344"/>
      <c r="AD20" s="345"/>
      <c r="AE20" s="346"/>
      <c r="AF20" s="348"/>
      <c r="AG20" s="344"/>
      <c r="AH20" s="344"/>
      <c r="AI20" s="347"/>
      <c r="AJ20" s="346"/>
      <c r="AK20" s="348"/>
      <c r="AL20" s="349"/>
      <c r="AM20" s="349"/>
      <c r="AN20" s="345"/>
      <c r="AO20" s="350"/>
      <c r="AP20" s="513"/>
      <c r="AQ20" s="349"/>
      <c r="AR20" s="349"/>
      <c r="AS20" s="344"/>
    </row>
    <row r="21" spans="1:45" ht="87.75" customHeight="1" hidden="1">
      <c r="A21" s="802"/>
      <c r="B21" s="424"/>
      <c r="C21" s="424"/>
      <c r="D21" s="538"/>
      <c r="E21" s="357"/>
      <c r="F21" s="357"/>
      <c r="G21" s="555"/>
      <c r="H21" s="555"/>
      <c r="I21" s="555"/>
      <c r="J21" s="556"/>
      <c r="K21" s="353"/>
      <c r="L21" s="552"/>
      <c r="M21" s="322"/>
      <c r="N21" s="832"/>
      <c r="O21" s="832"/>
      <c r="P21" s="833"/>
      <c r="Q21" s="339"/>
      <c r="R21" s="340" t="str">
        <f t="shared" si="0"/>
        <v> </v>
      </c>
      <c r="S21" s="339"/>
      <c r="T21" s="341" t="str">
        <f t="shared" si="1"/>
        <v> </v>
      </c>
      <c r="U21" s="342"/>
      <c r="V21" s="339"/>
      <c r="W21" s="341" t="str">
        <f t="shared" si="2"/>
        <v> </v>
      </c>
      <c r="X21" s="343"/>
      <c r="Y21" s="339"/>
      <c r="Z21" s="340" t="str">
        <f t="shared" si="3"/>
        <v> </v>
      </c>
      <c r="AA21" s="343" t="e">
        <f t="shared" si="4"/>
        <v>#DIV/0!</v>
      </c>
      <c r="AB21" s="344"/>
      <c r="AC21" s="344"/>
      <c r="AD21" s="345"/>
      <c r="AE21" s="346"/>
      <c r="AF21" s="348"/>
      <c r="AG21" s="344"/>
      <c r="AH21" s="344"/>
      <c r="AI21" s="347"/>
      <c r="AJ21" s="346"/>
      <c r="AK21" s="348"/>
      <c r="AL21" s="349"/>
      <c r="AM21" s="349"/>
      <c r="AN21" s="345"/>
      <c r="AO21" s="350"/>
      <c r="AP21" s="513"/>
      <c r="AQ21" s="349"/>
      <c r="AR21" s="349"/>
      <c r="AS21" s="344"/>
    </row>
    <row r="22" spans="1:45" ht="24" customHeight="1" hidden="1">
      <c r="A22" s="802"/>
      <c r="B22" s="357"/>
      <c r="C22" s="357"/>
      <c r="D22" s="484"/>
      <c r="E22" s="357"/>
      <c r="F22" s="357"/>
      <c r="G22" s="357"/>
      <c r="H22" s="357"/>
      <c r="I22" s="357"/>
      <c r="J22" s="357"/>
      <c r="K22" s="353"/>
      <c r="L22" s="552"/>
      <c r="M22" s="322"/>
      <c r="N22" s="832"/>
      <c r="O22" s="832"/>
      <c r="P22" s="833"/>
      <c r="Q22" s="339"/>
      <c r="R22" s="340" t="str">
        <f t="shared" si="0"/>
        <v> </v>
      </c>
      <c r="S22" s="339"/>
      <c r="T22" s="341" t="str">
        <f t="shared" si="1"/>
        <v> </v>
      </c>
      <c r="U22" s="342"/>
      <c r="V22" s="339"/>
      <c r="W22" s="341" t="str">
        <f t="shared" si="2"/>
        <v> </v>
      </c>
      <c r="X22" s="343"/>
      <c r="Y22" s="339"/>
      <c r="Z22" s="340" t="str">
        <f t="shared" si="3"/>
        <v> </v>
      </c>
      <c r="AA22" s="343" t="e">
        <f t="shared" si="4"/>
        <v>#DIV/0!</v>
      </c>
      <c r="AB22" s="344"/>
      <c r="AC22" s="344"/>
      <c r="AD22" s="345"/>
      <c r="AE22" s="346"/>
      <c r="AF22" s="348"/>
      <c r="AG22" s="344"/>
      <c r="AH22" s="344"/>
      <c r="AI22" s="347"/>
      <c r="AJ22" s="346"/>
      <c r="AK22" s="348"/>
      <c r="AL22" s="349"/>
      <c r="AM22" s="349"/>
      <c r="AN22" s="345"/>
      <c r="AO22" s="350"/>
      <c r="AP22" s="513"/>
      <c r="AQ22" s="349"/>
      <c r="AR22" s="349"/>
      <c r="AS22" s="344"/>
    </row>
    <row r="23" spans="1:45" ht="87.75" customHeight="1">
      <c r="A23" s="801" t="s">
        <v>237</v>
      </c>
      <c r="B23" s="357" t="s">
        <v>238</v>
      </c>
      <c r="C23" s="538" t="s">
        <v>239</v>
      </c>
      <c r="D23" s="540" t="s">
        <v>111</v>
      </c>
      <c r="E23" s="541"/>
      <c r="F23" s="541">
        <v>0.4</v>
      </c>
      <c r="G23" s="541"/>
      <c r="H23" s="541">
        <v>0.2</v>
      </c>
      <c r="I23" s="541">
        <f>H23+F23</f>
        <v>0.6000000000000001</v>
      </c>
      <c r="J23" s="538" t="s">
        <v>240</v>
      </c>
      <c r="K23" s="402" t="s">
        <v>147</v>
      </c>
      <c r="L23" s="552"/>
      <c r="M23" s="322" t="s">
        <v>275</v>
      </c>
      <c r="N23" s="832" t="s">
        <v>282</v>
      </c>
      <c r="O23" s="832" t="s">
        <v>283</v>
      </c>
      <c r="P23" s="833">
        <v>11</v>
      </c>
      <c r="Q23" s="339"/>
      <c r="R23" s="340" t="str">
        <f t="shared" si="0"/>
        <v> </v>
      </c>
      <c r="S23" s="360">
        <v>0</v>
      </c>
      <c r="T23" s="341" t="str">
        <f t="shared" si="1"/>
        <v> </v>
      </c>
      <c r="U23" s="342">
        <f>IF((IF(M23="promedio",AVERAGE(Q23,S23)/AVERAGE(E23,F23),SUM(Q23,S23)/SUM(E23,F23)))&gt;100%,100%,(IF(M23="promedio",AVERAGE(Q23,S23)/AVERAGE(E23,F23),SUM(Q23,S23)/SUM(E23,F23))))</f>
        <v>0</v>
      </c>
      <c r="V23" s="339"/>
      <c r="W23" s="341" t="str">
        <f t="shared" si="2"/>
        <v> </v>
      </c>
      <c r="X23" s="343">
        <f>IF((IF(M23="promedio",AVERAGE(Q23,S23,V23)/AVERAGE(E23,F23,G23),SUM(Q23,S23,V23)/SUM(E23,F23,G23)))&gt;100%,100%,(IF(M23="promedio",AVERAGE(Q23,S23,V23)/AVERAGE(E23,F23,G23),SUM(Q23,S23,V23)/SUM(E23,F23,G23))))</f>
        <v>0</v>
      </c>
      <c r="Y23" s="339"/>
      <c r="Z23" s="340" t="str">
        <f t="shared" si="3"/>
        <v> </v>
      </c>
      <c r="AA23" s="343">
        <f t="shared" si="4"/>
        <v>0</v>
      </c>
      <c r="AB23" s="361"/>
      <c r="AC23" s="361"/>
      <c r="AD23" s="362"/>
      <c r="AE23" s="361"/>
      <c r="AF23" s="362"/>
      <c r="AG23" s="361"/>
      <c r="AH23" s="361"/>
      <c r="AI23" s="361"/>
      <c r="AJ23" s="521"/>
      <c r="AK23" s="414"/>
      <c r="AL23" s="414"/>
      <c r="AM23" s="414"/>
      <c r="AN23" s="414"/>
      <c r="AO23" s="363"/>
      <c r="AP23" s="364"/>
      <c r="AQ23" s="414"/>
      <c r="AR23" s="368"/>
      <c r="AS23" s="365"/>
    </row>
    <row r="24" spans="1:45" ht="71.25" customHeight="1" hidden="1">
      <c r="A24" s="801"/>
      <c r="B24" s="357"/>
      <c r="C24" s="538"/>
      <c r="D24" s="540"/>
      <c r="E24" s="541"/>
      <c r="F24" s="541"/>
      <c r="G24" s="541"/>
      <c r="H24" s="541"/>
      <c r="I24" s="541"/>
      <c r="J24" s="538"/>
      <c r="K24" s="402"/>
      <c r="L24" s="552"/>
      <c r="M24" s="322"/>
      <c r="N24" s="832"/>
      <c r="O24" s="832"/>
      <c r="P24" s="833"/>
      <c r="Q24" s="339"/>
      <c r="R24" s="340" t="str">
        <f t="shared" si="0"/>
        <v> </v>
      </c>
      <c r="S24" s="360"/>
      <c r="T24" s="341" t="str">
        <f t="shared" si="1"/>
        <v> </v>
      </c>
      <c r="U24" s="342"/>
      <c r="V24" s="339"/>
      <c r="W24" s="341" t="str">
        <f t="shared" si="2"/>
        <v> </v>
      </c>
      <c r="X24" s="343"/>
      <c r="Y24" s="339"/>
      <c r="Z24" s="340" t="str">
        <f t="shared" si="3"/>
        <v> </v>
      </c>
      <c r="AA24" s="343" t="e">
        <f t="shared" si="4"/>
        <v>#DIV/0!</v>
      </c>
      <c r="AB24" s="361"/>
      <c r="AC24" s="361"/>
      <c r="AD24" s="362"/>
      <c r="AE24" s="361"/>
      <c r="AF24" s="362"/>
      <c r="AG24" s="361"/>
      <c r="AH24" s="361"/>
      <c r="AI24" s="361"/>
      <c r="AJ24" s="521"/>
      <c r="AK24" s="414"/>
      <c r="AL24" s="414"/>
      <c r="AM24" s="414"/>
      <c r="AN24" s="414"/>
      <c r="AO24" s="363"/>
      <c r="AP24" s="364"/>
      <c r="AQ24" s="366"/>
      <c r="AR24" s="363"/>
      <c r="AS24" s="365"/>
    </row>
    <row r="25" spans="1:45" ht="75" customHeight="1" hidden="1">
      <c r="A25" s="801"/>
      <c r="B25" s="357"/>
      <c r="C25" s="538"/>
      <c r="D25" s="540"/>
      <c r="E25" s="541"/>
      <c r="F25" s="541"/>
      <c r="G25" s="541"/>
      <c r="H25" s="541"/>
      <c r="I25" s="541"/>
      <c r="J25" s="538"/>
      <c r="K25" s="402"/>
      <c r="L25" s="552"/>
      <c r="M25" s="322"/>
      <c r="N25" s="832"/>
      <c r="O25" s="832"/>
      <c r="P25" s="833"/>
      <c r="Q25" s="339"/>
      <c r="R25" s="340" t="str">
        <f t="shared" si="0"/>
        <v> </v>
      </c>
      <c r="S25" s="360"/>
      <c r="T25" s="341" t="str">
        <f t="shared" si="1"/>
        <v> </v>
      </c>
      <c r="U25" s="342"/>
      <c r="V25" s="339"/>
      <c r="W25" s="341" t="str">
        <f t="shared" si="2"/>
        <v> </v>
      </c>
      <c r="X25" s="343"/>
      <c r="Y25" s="339"/>
      <c r="Z25" s="340" t="str">
        <f t="shared" si="3"/>
        <v> </v>
      </c>
      <c r="AA25" s="343" t="e">
        <f t="shared" si="4"/>
        <v>#DIV/0!</v>
      </c>
      <c r="AB25" s="361"/>
      <c r="AC25" s="361"/>
      <c r="AD25" s="362"/>
      <c r="AE25" s="361"/>
      <c r="AF25" s="362"/>
      <c r="AG25" s="361"/>
      <c r="AH25" s="361"/>
      <c r="AI25" s="361"/>
      <c r="AJ25" s="521"/>
      <c r="AK25" s="414"/>
      <c r="AL25" s="414"/>
      <c r="AM25" s="414"/>
      <c r="AN25" s="414"/>
      <c r="AO25" s="363"/>
      <c r="AP25" s="364"/>
      <c r="AQ25" s="368"/>
      <c r="AR25" s="368"/>
      <c r="AS25" s="365"/>
    </row>
    <row r="26" spans="1:45" ht="74.25" customHeight="1" hidden="1">
      <c r="A26" s="801"/>
      <c r="B26" s="357"/>
      <c r="C26" s="538"/>
      <c r="D26" s="540"/>
      <c r="E26" s="541"/>
      <c r="F26" s="541"/>
      <c r="G26" s="541"/>
      <c r="H26" s="541"/>
      <c r="I26" s="541"/>
      <c r="J26" s="538"/>
      <c r="K26" s="402"/>
      <c r="L26" s="552"/>
      <c r="M26" s="322"/>
      <c r="N26" s="832"/>
      <c r="O26" s="832"/>
      <c r="P26" s="833"/>
      <c r="Q26" s="339"/>
      <c r="R26" s="340" t="str">
        <f t="shared" si="0"/>
        <v> </v>
      </c>
      <c r="S26" s="360"/>
      <c r="T26" s="341" t="str">
        <f t="shared" si="1"/>
        <v> </v>
      </c>
      <c r="U26" s="342"/>
      <c r="V26" s="339"/>
      <c r="W26" s="341" t="str">
        <f t="shared" si="2"/>
        <v> </v>
      </c>
      <c r="X26" s="343"/>
      <c r="Y26" s="339"/>
      <c r="Z26" s="340" t="str">
        <f t="shared" si="3"/>
        <v> </v>
      </c>
      <c r="AA26" s="343" t="e">
        <f t="shared" si="4"/>
        <v>#DIV/0!</v>
      </c>
      <c r="AB26" s="361"/>
      <c r="AC26" s="361"/>
      <c r="AD26" s="362"/>
      <c r="AE26" s="361"/>
      <c r="AF26" s="362"/>
      <c r="AG26" s="361"/>
      <c r="AH26" s="361"/>
      <c r="AI26" s="361"/>
      <c r="AJ26" s="521"/>
      <c r="AK26" s="414"/>
      <c r="AL26" s="414"/>
      <c r="AM26" s="414"/>
      <c r="AN26" s="414"/>
      <c r="AO26" s="363"/>
      <c r="AP26" s="364"/>
      <c r="AQ26" s="414"/>
      <c r="AR26" s="362"/>
      <c r="AS26" s="361"/>
    </row>
    <row r="27" spans="1:45" ht="74.25" customHeight="1" hidden="1">
      <c r="A27" s="801"/>
      <c r="B27" s="357"/>
      <c r="C27" s="538"/>
      <c r="D27" s="540"/>
      <c r="E27" s="541"/>
      <c r="F27" s="541"/>
      <c r="G27" s="541"/>
      <c r="H27" s="541"/>
      <c r="I27" s="541"/>
      <c r="J27" s="538"/>
      <c r="K27" s="402"/>
      <c r="L27" s="369"/>
      <c r="M27" s="369"/>
      <c r="N27" s="832"/>
      <c r="O27" s="832"/>
      <c r="P27" s="833"/>
      <c r="Q27" s="339"/>
      <c r="R27" s="340" t="str">
        <f t="shared" si="0"/>
        <v> </v>
      </c>
      <c r="S27" s="360"/>
      <c r="T27" s="341" t="str">
        <f t="shared" si="1"/>
        <v> </v>
      </c>
      <c r="U27" s="342"/>
      <c r="V27" s="339"/>
      <c r="W27" s="341" t="str">
        <f t="shared" si="2"/>
        <v> </v>
      </c>
      <c r="X27" s="343"/>
      <c r="Y27" s="339"/>
      <c r="Z27" s="340" t="str">
        <f t="shared" si="3"/>
        <v> </v>
      </c>
      <c r="AA27" s="343" t="e">
        <f t="shared" si="4"/>
        <v>#DIV/0!</v>
      </c>
      <c r="AB27" s="361"/>
      <c r="AC27" s="361"/>
      <c r="AD27" s="362"/>
      <c r="AE27" s="361"/>
      <c r="AF27" s="362"/>
      <c r="AG27" s="361"/>
      <c r="AH27" s="361"/>
      <c r="AI27" s="361"/>
      <c r="AJ27" s="521"/>
      <c r="AK27" s="414"/>
      <c r="AL27" s="414"/>
      <c r="AM27" s="414"/>
      <c r="AN27" s="414"/>
      <c r="AO27" s="363"/>
      <c r="AP27" s="364"/>
      <c r="AQ27" s="414"/>
      <c r="AR27" s="362"/>
      <c r="AS27" s="361"/>
    </row>
    <row r="28" spans="1:45" ht="74.25" customHeight="1" hidden="1">
      <c r="A28" s="801"/>
      <c r="B28" s="357"/>
      <c r="C28" s="538"/>
      <c r="D28" s="540"/>
      <c r="E28" s="541"/>
      <c r="F28" s="541"/>
      <c r="G28" s="541"/>
      <c r="H28" s="541"/>
      <c r="I28" s="541"/>
      <c r="J28" s="538"/>
      <c r="K28" s="402"/>
      <c r="L28" s="552"/>
      <c r="M28" s="322"/>
      <c r="N28" s="832"/>
      <c r="O28" s="832"/>
      <c r="P28" s="833"/>
      <c r="Q28" s="339"/>
      <c r="R28" s="340" t="str">
        <f t="shared" si="0"/>
        <v> </v>
      </c>
      <c r="S28" s="360"/>
      <c r="T28" s="341" t="str">
        <f t="shared" si="1"/>
        <v> </v>
      </c>
      <c r="U28" s="342"/>
      <c r="V28" s="339"/>
      <c r="W28" s="341" t="str">
        <f t="shared" si="2"/>
        <v> </v>
      </c>
      <c r="X28" s="343"/>
      <c r="Y28" s="339"/>
      <c r="Z28" s="340" t="str">
        <f t="shared" si="3"/>
        <v> </v>
      </c>
      <c r="AA28" s="343" t="e">
        <f t="shared" si="4"/>
        <v>#DIV/0!</v>
      </c>
      <c r="AB28" s="361"/>
      <c r="AC28" s="361"/>
      <c r="AD28" s="362"/>
      <c r="AE28" s="361"/>
      <c r="AF28" s="362"/>
      <c r="AG28" s="361"/>
      <c r="AH28" s="361"/>
      <c r="AI28" s="361"/>
      <c r="AJ28" s="521"/>
      <c r="AK28" s="414"/>
      <c r="AL28" s="414"/>
      <c r="AM28" s="414"/>
      <c r="AN28" s="414"/>
      <c r="AO28" s="363"/>
      <c r="AP28" s="364"/>
      <c r="AQ28" s="414"/>
      <c r="AR28" s="362"/>
      <c r="AS28" s="361"/>
    </row>
    <row r="29" spans="1:45" ht="74.25" customHeight="1" hidden="1">
      <c r="A29" s="801"/>
      <c r="B29" s="357"/>
      <c r="C29" s="538"/>
      <c r="D29" s="540"/>
      <c r="E29" s="541"/>
      <c r="F29" s="541"/>
      <c r="G29" s="541"/>
      <c r="H29" s="541"/>
      <c r="I29" s="541"/>
      <c r="J29" s="538"/>
      <c r="K29" s="402"/>
      <c r="L29" s="552"/>
      <c r="M29" s="322"/>
      <c r="N29" s="832"/>
      <c r="O29" s="832"/>
      <c r="P29" s="833"/>
      <c r="Q29" s="339"/>
      <c r="R29" s="340" t="str">
        <f t="shared" si="0"/>
        <v> </v>
      </c>
      <c r="S29" s="360"/>
      <c r="T29" s="341" t="str">
        <f t="shared" si="1"/>
        <v> </v>
      </c>
      <c r="U29" s="342"/>
      <c r="V29" s="339"/>
      <c r="W29" s="341" t="str">
        <f t="shared" si="2"/>
        <v> </v>
      </c>
      <c r="X29" s="343"/>
      <c r="Y29" s="339"/>
      <c r="Z29" s="340" t="str">
        <f t="shared" si="3"/>
        <v> </v>
      </c>
      <c r="AA29" s="343" t="e">
        <f t="shared" si="4"/>
        <v>#DIV/0!</v>
      </c>
      <c r="AB29" s="361"/>
      <c r="AC29" s="361"/>
      <c r="AD29" s="362"/>
      <c r="AE29" s="361"/>
      <c r="AF29" s="362"/>
      <c r="AG29" s="361"/>
      <c r="AH29" s="361"/>
      <c r="AI29" s="361"/>
      <c r="AJ29" s="521"/>
      <c r="AK29" s="414"/>
      <c r="AL29" s="414"/>
      <c r="AM29" s="414"/>
      <c r="AN29" s="414"/>
      <c r="AO29" s="363"/>
      <c r="AP29" s="364"/>
      <c r="AQ29" s="414"/>
      <c r="AR29" s="362"/>
      <c r="AS29" s="361"/>
    </row>
    <row r="30" spans="1:45" ht="63.75" customHeight="1" hidden="1">
      <c r="A30" s="801"/>
      <c r="B30" s="357"/>
      <c r="C30" s="538"/>
      <c r="D30" s="540"/>
      <c r="E30" s="541"/>
      <c r="F30" s="541"/>
      <c r="G30" s="541"/>
      <c r="H30" s="541"/>
      <c r="I30" s="541"/>
      <c r="J30" s="538"/>
      <c r="K30" s="402"/>
      <c r="L30" s="369"/>
      <c r="M30" s="369"/>
      <c r="N30" s="832"/>
      <c r="O30" s="832"/>
      <c r="P30" s="833"/>
      <c r="Q30" s="339"/>
      <c r="R30" s="340" t="str">
        <f t="shared" si="0"/>
        <v> </v>
      </c>
      <c r="S30" s="360"/>
      <c r="T30" s="341" t="str">
        <f t="shared" si="1"/>
        <v> </v>
      </c>
      <c r="U30" s="342"/>
      <c r="V30" s="339"/>
      <c r="W30" s="341" t="str">
        <f t="shared" si="2"/>
        <v> </v>
      </c>
      <c r="X30" s="343"/>
      <c r="Y30" s="339"/>
      <c r="Z30" s="340" t="str">
        <f t="shared" si="3"/>
        <v> </v>
      </c>
      <c r="AA30" s="343" t="e">
        <f t="shared" si="4"/>
        <v>#DIV/0!</v>
      </c>
      <c r="AB30" s="361"/>
      <c r="AC30" s="361"/>
      <c r="AD30" s="362"/>
      <c r="AE30" s="361"/>
      <c r="AF30" s="362"/>
      <c r="AG30" s="361"/>
      <c r="AH30" s="361"/>
      <c r="AI30" s="361"/>
      <c r="AJ30" s="521"/>
      <c r="AK30" s="414"/>
      <c r="AL30" s="414"/>
      <c r="AM30" s="414"/>
      <c r="AN30" s="414"/>
      <c r="AO30" s="363"/>
      <c r="AP30" s="364"/>
      <c r="AQ30" s="414"/>
      <c r="AR30" s="362"/>
      <c r="AS30" s="361"/>
    </row>
    <row r="31" spans="1:45" ht="63.75" customHeight="1" hidden="1">
      <c r="A31" s="801"/>
      <c r="B31" s="357"/>
      <c r="C31" s="357"/>
      <c r="D31" s="357"/>
      <c r="E31" s="370"/>
      <c r="F31" s="370"/>
      <c r="G31" s="370"/>
      <c r="H31" s="370"/>
      <c r="I31" s="371"/>
      <c r="J31" s="372"/>
      <c r="K31" s="402"/>
      <c r="L31" s="369"/>
      <c r="M31" s="369"/>
      <c r="N31" s="832"/>
      <c r="O31" s="832"/>
      <c r="P31" s="833"/>
      <c r="Q31" s="339"/>
      <c r="R31" s="340" t="str">
        <f t="shared" si="0"/>
        <v> </v>
      </c>
      <c r="S31" s="360"/>
      <c r="T31" s="341" t="str">
        <f t="shared" si="1"/>
        <v> </v>
      </c>
      <c r="U31" s="342"/>
      <c r="V31" s="339"/>
      <c r="W31" s="341" t="str">
        <f t="shared" si="2"/>
        <v> </v>
      </c>
      <c r="X31" s="343"/>
      <c r="Y31" s="339"/>
      <c r="Z31" s="340" t="str">
        <f t="shared" si="3"/>
        <v> </v>
      </c>
      <c r="AA31" s="343" t="e">
        <f t="shared" si="4"/>
        <v>#DIV/0!</v>
      </c>
      <c r="AB31" s="361"/>
      <c r="AC31" s="361"/>
      <c r="AD31" s="362"/>
      <c r="AE31" s="361"/>
      <c r="AF31" s="362"/>
      <c r="AG31" s="361"/>
      <c r="AH31" s="361"/>
      <c r="AI31" s="361"/>
      <c r="AJ31" s="521"/>
      <c r="AK31" s="414"/>
      <c r="AL31" s="414"/>
      <c r="AM31" s="414"/>
      <c r="AN31" s="414"/>
      <c r="AO31" s="363"/>
      <c r="AP31" s="364"/>
      <c r="AQ31" s="522"/>
      <c r="AR31" s="530"/>
      <c r="AS31" s="375"/>
    </row>
    <row r="32" spans="1:45" ht="63.75" customHeight="1" hidden="1">
      <c r="A32" s="801"/>
      <c r="B32" s="357"/>
      <c r="C32" s="357"/>
      <c r="D32" s="357"/>
      <c r="E32" s="370"/>
      <c r="F32" s="370"/>
      <c r="G32" s="370"/>
      <c r="H32" s="370"/>
      <c r="I32" s="371"/>
      <c r="J32" s="372"/>
      <c r="K32" s="402"/>
      <c r="L32" s="369"/>
      <c r="M32" s="369"/>
      <c r="N32" s="832"/>
      <c r="O32" s="832"/>
      <c r="P32" s="833"/>
      <c r="Q32" s="339"/>
      <c r="R32" s="340" t="str">
        <f t="shared" si="0"/>
        <v> </v>
      </c>
      <c r="S32" s="360"/>
      <c r="T32" s="341" t="str">
        <f t="shared" si="1"/>
        <v> </v>
      </c>
      <c r="U32" s="342"/>
      <c r="V32" s="339"/>
      <c r="W32" s="341" t="str">
        <f t="shared" si="2"/>
        <v> </v>
      </c>
      <c r="X32" s="343"/>
      <c r="Y32" s="339"/>
      <c r="Z32" s="340" t="str">
        <f t="shared" si="3"/>
        <v> </v>
      </c>
      <c r="AA32" s="343" t="e">
        <f t="shared" si="4"/>
        <v>#DIV/0!</v>
      </c>
      <c r="AB32" s="361"/>
      <c r="AC32" s="361"/>
      <c r="AD32" s="362"/>
      <c r="AE32" s="361"/>
      <c r="AF32" s="362"/>
      <c r="AG32" s="361"/>
      <c r="AH32" s="361"/>
      <c r="AI32" s="361"/>
      <c r="AJ32" s="521"/>
      <c r="AK32" s="414"/>
      <c r="AL32" s="414"/>
      <c r="AM32" s="414"/>
      <c r="AN32" s="414"/>
      <c r="AO32" s="363"/>
      <c r="AP32" s="364"/>
      <c r="AQ32" s="522"/>
      <c r="AR32" s="530"/>
      <c r="AS32" s="375"/>
    </row>
    <row r="33" spans="1:45" ht="63.75" customHeight="1" hidden="1">
      <c r="A33" s="801"/>
      <c r="B33" s="357"/>
      <c r="C33" s="357"/>
      <c r="D33" s="357"/>
      <c r="E33" s="370"/>
      <c r="F33" s="370"/>
      <c r="G33" s="370"/>
      <c r="H33" s="370"/>
      <c r="I33" s="371"/>
      <c r="J33" s="372"/>
      <c r="K33" s="402"/>
      <c r="L33" s="369"/>
      <c r="M33" s="369"/>
      <c r="N33" s="832"/>
      <c r="O33" s="832"/>
      <c r="P33" s="833"/>
      <c r="Q33" s="339"/>
      <c r="R33" s="340" t="str">
        <f t="shared" si="0"/>
        <v> </v>
      </c>
      <c r="S33" s="360"/>
      <c r="T33" s="341" t="str">
        <f t="shared" si="1"/>
        <v> </v>
      </c>
      <c r="U33" s="342"/>
      <c r="V33" s="339"/>
      <c r="W33" s="341" t="str">
        <f t="shared" si="2"/>
        <v> </v>
      </c>
      <c r="X33" s="343"/>
      <c r="Y33" s="339"/>
      <c r="Z33" s="340" t="str">
        <f t="shared" si="3"/>
        <v> </v>
      </c>
      <c r="AA33" s="343" t="e">
        <f t="shared" si="4"/>
        <v>#DIV/0!</v>
      </c>
      <c r="AB33" s="361"/>
      <c r="AC33" s="361"/>
      <c r="AD33" s="362"/>
      <c r="AE33" s="361"/>
      <c r="AF33" s="362"/>
      <c r="AG33" s="361"/>
      <c r="AH33" s="361"/>
      <c r="AI33" s="361"/>
      <c r="AJ33" s="521"/>
      <c r="AK33" s="414"/>
      <c r="AL33" s="414"/>
      <c r="AM33" s="414"/>
      <c r="AN33" s="414"/>
      <c r="AO33" s="363"/>
      <c r="AP33" s="364"/>
      <c r="AQ33" s="522"/>
      <c r="AR33" s="530"/>
      <c r="AS33" s="375"/>
    </row>
    <row r="34" spans="1:45" ht="63.75" customHeight="1" hidden="1">
      <c r="A34" s="801"/>
      <c r="B34" s="357"/>
      <c r="C34" s="357"/>
      <c r="D34" s="357"/>
      <c r="E34" s="370"/>
      <c r="F34" s="370"/>
      <c r="G34" s="370"/>
      <c r="H34" s="370"/>
      <c r="I34" s="371"/>
      <c r="J34" s="372"/>
      <c r="K34" s="402"/>
      <c r="L34" s="369"/>
      <c r="M34" s="369"/>
      <c r="N34" s="832"/>
      <c r="O34" s="832"/>
      <c r="P34" s="833"/>
      <c r="Q34" s="339"/>
      <c r="R34" s="340" t="str">
        <f t="shared" si="0"/>
        <v> </v>
      </c>
      <c r="S34" s="360"/>
      <c r="T34" s="341" t="str">
        <f t="shared" si="1"/>
        <v> </v>
      </c>
      <c r="U34" s="342"/>
      <c r="V34" s="339"/>
      <c r="W34" s="341" t="str">
        <f t="shared" si="2"/>
        <v> </v>
      </c>
      <c r="X34" s="343"/>
      <c r="Y34" s="339"/>
      <c r="Z34" s="340" t="str">
        <f t="shared" si="3"/>
        <v> </v>
      </c>
      <c r="AA34" s="343" t="e">
        <f t="shared" si="4"/>
        <v>#DIV/0!</v>
      </c>
      <c r="AB34" s="361"/>
      <c r="AC34" s="361"/>
      <c r="AD34" s="362"/>
      <c r="AE34" s="361"/>
      <c r="AF34" s="362"/>
      <c r="AG34" s="361"/>
      <c r="AH34" s="361"/>
      <c r="AI34" s="361"/>
      <c r="AJ34" s="521"/>
      <c r="AK34" s="414"/>
      <c r="AL34" s="414"/>
      <c r="AM34" s="414"/>
      <c r="AN34" s="414"/>
      <c r="AO34" s="363"/>
      <c r="AP34" s="364"/>
      <c r="AQ34" s="522"/>
      <c r="AR34" s="530"/>
      <c r="AS34" s="375"/>
    </row>
    <row r="35" spans="1:45" ht="63.75" customHeight="1" hidden="1">
      <c r="A35" s="801"/>
      <c r="B35" s="357"/>
      <c r="C35" s="357"/>
      <c r="D35" s="357"/>
      <c r="E35" s="370"/>
      <c r="F35" s="370"/>
      <c r="G35" s="370"/>
      <c r="H35" s="370"/>
      <c r="I35" s="371"/>
      <c r="J35" s="372"/>
      <c r="K35" s="402"/>
      <c r="L35" s="369"/>
      <c r="M35" s="369"/>
      <c r="N35" s="832"/>
      <c r="O35" s="832"/>
      <c r="P35" s="833"/>
      <c r="Q35" s="339"/>
      <c r="R35" s="340" t="str">
        <f t="shared" si="0"/>
        <v> </v>
      </c>
      <c r="S35" s="360"/>
      <c r="T35" s="341" t="str">
        <f t="shared" si="1"/>
        <v> </v>
      </c>
      <c r="U35" s="342"/>
      <c r="V35" s="339"/>
      <c r="W35" s="341" t="str">
        <f t="shared" si="2"/>
        <v> </v>
      </c>
      <c r="X35" s="343"/>
      <c r="Y35" s="339"/>
      <c r="Z35" s="340" t="str">
        <f t="shared" si="3"/>
        <v> </v>
      </c>
      <c r="AA35" s="343" t="e">
        <f t="shared" si="4"/>
        <v>#DIV/0!</v>
      </c>
      <c r="AB35" s="361"/>
      <c r="AC35" s="361"/>
      <c r="AD35" s="362"/>
      <c r="AE35" s="361"/>
      <c r="AF35" s="362"/>
      <c r="AG35" s="361"/>
      <c r="AH35" s="361"/>
      <c r="AI35" s="361"/>
      <c r="AJ35" s="521"/>
      <c r="AK35" s="414"/>
      <c r="AL35" s="414"/>
      <c r="AM35" s="414"/>
      <c r="AN35" s="414"/>
      <c r="AO35" s="363"/>
      <c r="AP35" s="364"/>
      <c r="AQ35" s="522"/>
      <c r="AR35" s="530"/>
      <c r="AS35" s="375"/>
    </row>
    <row r="36" spans="1:45" ht="63.75" customHeight="1" hidden="1">
      <c r="A36" s="801"/>
      <c r="B36" s="357"/>
      <c r="C36" s="357"/>
      <c r="D36" s="357"/>
      <c r="E36" s="370"/>
      <c r="F36" s="370"/>
      <c r="G36" s="370"/>
      <c r="H36" s="370"/>
      <c r="I36" s="371"/>
      <c r="J36" s="372"/>
      <c r="K36" s="402"/>
      <c r="L36" s="369"/>
      <c r="M36" s="369"/>
      <c r="N36" s="832"/>
      <c r="O36" s="832"/>
      <c r="P36" s="833"/>
      <c r="Q36" s="339"/>
      <c r="R36" s="340" t="str">
        <f t="shared" si="0"/>
        <v> </v>
      </c>
      <c r="S36" s="360"/>
      <c r="T36" s="341" t="str">
        <f t="shared" si="1"/>
        <v> </v>
      </c>
      <c r="U36" s="342"/>
      <c r="V36" s="339"/>
      <c r="W36" s="341" t="str">
        <f t="shared" si="2"/>
        <v> </v>
      </c>
      <c r="X36" s="343"/>
      <c r="Y36" s="339"/>
      <c r="Z36" s="340" t="str">
        <f t="shared" si="3"/>
        <v> </v>
      </c>
      <c r="AA36" s="343" t="e">
        <f t="shared" si="4"/>
        <v>#DIV/0!</v>
      </c>
      <c r="AB36" s="361"/>
      <c r="AC36" s="361"/>
      <c r="AD36" s="362"/>
      <c r="AE36" s="361"/>
      <c r="AF36" s="362"/>
      <c r="AG36" s="361"/>
      <c r="AH36" s="361"/>
      <c r="AI36" s="361"/>
      <c r="AJ36" s="521"/>
      <c r="AK36" s="414"/>
      <c r="AL36" s="414"/>
      <c r="AM36" s="414"/>
      <c r="AN36" s="414"/>
      <c r="AO36" s="363"/>
      <c r="AP36" s="364"/>
      <c r="AQ36" s="522"/>
      <c r="AR36" s="530"/>
      <c r="AS36" s="375"/>
    </row>
    <row r="37" spans="1:45" ht="63.75" customHeight="1" hidden="1">
      <c r="A37" s="801"/>
      <c r="B37" s="357"/>
      <c r="C37" s="357"/>
      <c r="D37" s="357"/>
      <c r="E37" s="370"/>
      <c r="F37" s="370"/>
      <c r="G37" s="370"/>
      <c r="H37" s="370"/>
      <c r="I37" s="371"/>
      <c r="J37" s="372"/>
      <c r="K37" s="402"/>
      <c r="L37" s="369"/>
      <c r="M37" s="369"/>
      <c r="N37" s="832"/>
      <c r="O37" s="832"/>
      <c r="P37" s="833"/>
      <c r="Q37" s="339"/>
      <c r="R37" s="340" t="str">
        <f t="shared" si="0"/>
        <v> </v>
      </c>
      <c r="S37" s="360"/>
      <c r="T37" s="341" t="str">
        <f t="shared" si="1"/>
        <v> </v>
      </c>
      <c r="U37" s="342"/>
      <c r="V37" s="339"/>
      <c r="W37" s="341" t="str">
        <f t="shared" si="2"/>
        <v> </v>
      </c>
      <c r="X37" s="343"/>
      <c r="Y37" s="339"/>
      <c r="Z37" s="340" t="str">
        <f t="shared" si="3"/>
        <v> </v>
      </c>
      <c r="AA37" s="343" t="e">
        <f t="shared" si="4"/>
        <v>#DIV/0!</v>
      </c>
      <c r="AB37" s="361"/>
      <c r="AC37" s="361"/>
      <c r="AD37" s="362"/>
      <c r="AE37" s="361"/>
      <c r="AF37" s="362"/>
      <c r="AG37" s="361"/>
      <c r="AH37" s="361"/>
      <c r="AI37" s="361"/>
      <c r="AJ37" s="521"/>
      <c r="AK37" s="414"/>
      <c r="AL37" s="414"/>
      <c r="AM37" s="414"/>
      <c r="AN37" s="414"/>
      <c r="AO37" s="363"/>
      <c r="AP37" s="364"/>
      <c r="AQ37" s="522"/>
      <c r="AR37" s="530"/>
      <c r="AS37" s="375"/>
    </row>
    <row r="38" spans="1:45" ht="63.75" customHeight="1">
      <c r="A38" s="802" t="s">
        <v>241</v>
      </c>
      <c r="B38" s="357" t="s">
        <v>242</v>
      </c>
      <c r="C38" s="357" t="s">
        <v>243</v>
      </c>
      <c r="D38" s="357" t="s">
        <v>111</v>
      </c>
      <c r="E38" s="370"/>
      <c r="F38" s="370">
        <v>0.85</v>
      </c>
      <c r="G38" s="370"/>
      <c r="H38" s="370">
        <v>0.85</v>
      </c>
      <c r="I38" s="371">
        <f>+H38</f>
        <v>0.85</v>
      </c>
      <c r="J38" s="372" t="s">
        <v>231</v>
      </c>
      <c r="K38" s="402" t="s">
        <v>147</v>
      </c>
      <c r="L38" s="376"/>
      <c r="M38" s="376" t="s">
        <v>274</v>
      </c>
      <c r="N38" s="832"/>
      <c r="O38" s="832"/>
      <c r="P38" s="833"/>
      <c r="Q38" s="339"/>
      <c r="R38" s="340" t="str">
        <f t="shared" si="0"/>
        <v> </v>
      </c>
      <c r="S38" s="360">
        <v>0.85</v>
      </c>
      <c r="T38" s="341">
        <f t="shared" si="1"/>
        <v>1</v>
      </c>
      <c r="U38" s="342">
        <f>IF((IF(M38="promedio",AVERAGE(Q38,S38)/AVERAGE(E38,F38),SUM(Q38,S38)/SUM(E38,F38)))&gt;100%,100%,(IF(M38="promedio",AVERAGE(Q38,S38)/AVERAGE(E38,F38),SUM(Q38,S38)/SUM(E38,F38))))</f>
        <v>1</v>
      </c>
      <c r="V38" s="339"/>
      <c r="W38" s="341" t="str">
        <f t="shared" si="2"/>
        <v> </v>
      </c>
      <c r="X38" s="343"/>
      <c r="Y38" s="339"/>
      <c r="Z38" s="340" t="str">
        <f t="shared" si="3"/>
        <v> </v>
      </c>
      <c r="AA38" s="343">
        <f t="shared" si="4"/>
        <v>1</v>
      </c>
      <c r="AB38" s="361"/>
      <c r="AC38" s="361"/>
      <c r="AD38" s="362"/>
      <c r="AE38" s="361"/>
      <c r="AF38" s="362"/>
      <c r="AG38" s="361"/>
      <c r="AH38" s="361"/>
      <c r="AI38" s="361"/>
      <c r="AJ38" s="521"/>
      <c r="AK38" s="414"/>
      <c r="AL38" s="414"/>
      <c r="AM38" s="414"/>
      <c r="AN38" s="414"/>
      <c r="AO38" s="363"/>
      <c r="AP38" s="364"/>
      <c r="AQ38" s="523" t="s">
        <v>317</v>
      </c>
      <c r="AR38" s="530"/>
      <c r="AS38" s="375"/>
    </row>
    <row r="39" spans="1:45" ht="63.75" customHeight="1">
      <c r="A39" s="802"/>
      <c r="B39" s="357" t="s">
        <v>244</v>
      </c>
      <c r="C39" s="357" t="s">
        <v>245</v>
      </c>
      <c r="D39" s="357" t="s">
        <v>111</v>
      </c>
      <c r="E39" s="377"/>
      <c r="F39" s="370">
        <v>0.85</v>
      </c>
      <c r="G39" s="370"/>
      <c r="H39" s="370">
        <v>0.85</v>
      </c>
      <c r="I39" s="371">
        <f>+H39</f>
        <v>0.85</v>
      </c>
      <c r="J39" s="372" t="s">
        <v>231</v>
      </c>
      <c r="K39" s="402" t="s">
        <v>147</v>
      </c>
      <c r="L39" s="369"/>
      <c r="M39" s="369" t="s">
        <v>274</v>
      </c>
      <c r="N39" s="832"/>
      <c r="O39" s="832"/>
      <c r="P39" s="833"/>
      <c r="Q39" s="339"/>
      <c r="R39" s="340" t="str">
        <f t="shared" si="0"/>
        <v> </v>
      </c>
      <c r="S39" s="360">
        <v>0.86</v>
      </c>
      <c r="T39" s="341">
        <f t="shared" si="1"/>
        <v>1</v>
      </c>
      <c r="U39" s="342">
        <f>IF((IF(M39="promedio",AVERAGE(Q39,S39)/AVERAGE(E39,F39),SUM(Q39,S39)/SUM(E39,F39)))&gt;100%,100%,(IF(M39="promedio",AVERAGE(Q39,S39)/AVERAGE(E39,F39),SUM(Q39,S39)/SUM(E39,F39))))</f>
        <v>1</v>
      </c>
      <c r="V39" s="339"/>
      <c r="W39" s="341" t="str">
        <f t="shared" si="2"/>
        <v> </v>
      </c>
      <c r="X39" s="343"/>
      <c r="Y39" s="339"/>
      <c r="Z39" s="340" t="str">
        <f t="shared" si="3"/>
        <v> </v>
      </c>
      <c r="AA39" s="343">
        <f t="shared" si="4"/>
        <v>1</v>
      </c>
      <c r="AB39" s="361"/>
      <c r="AC39" s="361"/>
      <c r="AD39" s="362"/>
      <c r="AE39" s="361"/>
      <c r="AF39" s="362"/>
      <c r="AG39" s="361"/>
      <c r="AH39" s="361"/>
      <c r="AI39" s="361"/>
      <c r="AJ39" s="521"/>
      <c r="AK39" s="414"/>
      <c r="AL39" s="414"/>
      <c r="AM39" s="414"/>
      <c r="AN39" s="414"/>
      <c r="AO39" s="363"/>
      <c r="AP39" s="364"/>
      <c r="AQ39" s="523" t="s">
        <v>318</v>
      </c>
      <c r="AR39" s="530"/>
      <c r="AS39" s="375"/>
    </row>
    <row r="40" spans="1:45" ht="63.75" customHeight="1" hidden="1">
      <c r="A40" s="802"/>
      <c r="B40" s="538"/>
      <c r="C40" s="538"/>
      <c r="D40" s="538"/>
      <c r="E40" s="538"/>
      <c r="F40" s="538"/>
      <c r="G40" s="538"/>
      <c r="H40" s="541"/>
      <c r="I40" s="541"/>
      <c r="J40" s="538"/>
      <c r="K40" s="353"/>
      <c r="L40" s="369"/>
      <c r="M40" s="369"/>
      <c r="N40" s="329"/>
      <c r="O40" s="329"/>
      <c r="P40" s="329"/>
      <c r="Q40" s="339"/>
      <c r="R40" s="340" t="str">
        <f t="shared" si="0"/>
        <v> </v>
      </c>
      <c r="S40" s="339"/>
      <c r="T40" s="341" t="str">
        <f t="shared" si="1"/>
        <v> </v>
      </c>
      <c r="U40" s="342"/>
      <c r="V40" s="339"/>
      <c r="W40" s="341" t="str">
        <f t="shared" si="2"/>
        <v> </v>
      </c>
      <c r="X40" s="343"/>
      <c r="Y40" s="339"/>
      <c r="Z40" s="340" t="str">
        <f t="shared" si="3"/>
        <v> </v>
      </c>
      <c r="AA40" s="343" t="e">
        <f t="shared" si="4"/>
        <v>#DIV/0!</v>
      </c>
      <c r="AB40" s="378"/>
      <c r="AC40" s="375"/>
      <c r="AD40" s="375"/>
      <c r="AE40" s="375"/>
      <c r="AF40" s="375"/>
      <c r="AG40" s="375"/>
      <c r="AH40" s="375"/>
      <c r="AI40" s="375"/>
      <c r="AJ40" s="375"/>
      <c r="AK40" s="375"/>
      <c r="AL40" s="375"/>
      <c r="AM40" s="375"/>
      <c r="AN40" s="375"/>
      <c r="AO40" s="375"/>
      <c r="AP40" s="375"/>
      <c r="AQ40" s="375"/>
      <c r="AR40" s="375"/>
      <c r="AS40" s="375"/>
    </row>
    <row r="41" spans="1:45" ht="63.75" customHeight="1" hidden="1">
      <c r="A41" s="802"/>
      <c r="B41" s="538"/>
      <c r="C41" s="538"/>
      <c r="D41" s="538"/>
      <c r="E41" s="538"/>
      <c r="F41" s="538"/>
      <c r="G41" s="538"/>
      <c r="H41" s="541"/>
      <c r="I41" s="541"/>
      <c r="J41" s="538"/>
      <c r="K41" s="353"/>
      <c r="L41" s="369"/>
      <c r="M41" s="369"/>
      <c r="N41" s="329"/>
      <c r="O41" s="329"/>
      <c r="P41" s="329"/>
      <c r="Q41" s="339"/>
      <c r="R41" s="340" t="str">
        <f t="shared" si="0"/>
        <v> </v>
      </c>
      <c r="S41" s="339"/>
      <c r="T41" s="341" t="str">
        <f t="shared" si="1"/>
        <v> </v>
      </c>
      <c r="U41" s="342"/>
      <c r="V41" s="339"/>
      <c r="W41" s="341" t="str">
        <f t="shared" si="2"/>
        <v> </v>
      </c>
      <c r="X41" s="343"/>
      <c r="Y41" s="339"/>
      <c r="Z41" s="340" t="str">
        <f t="shared" si="3"/>
        <v> </v>
      </c>
      <c r="AA41" s="343" t="e">
        <f t="shared" si="4"/>
        <v>#DIV/0!</v>
      </c>
      <c r="AB41" s="378"/>
      <c r="AC41" s="375"/>
      <c r="AD41" s="375"/>
      <c r="AE41" s="375"/>
      <c r="AF41" s="375"/>
      <c r="AG41" s="375"/>
      <c r="AH41" s="375"/>
      <c r="AI41" s="375"/>
      <c r="AJ41" s="375"/>
      <c r="AK41" s="375"/>
      <c r="AL41" s="375"/>
      <c r="AM41" s="375"/>
      <c r="AN41" s="375"/>
      <c r="AO41" s="375"/>
      <c r="AP41" s="375"/>
      <c r="AQ41" s="375"/>
      <c r="AR41" s="375"/>
      <c r="AS41" s="375"/>
    </row>
    <row r="42" spans="1:45" ht="63.75" customHeight="1" hidden="1">
      <c r="A42" s="802"/>
      <c r="B42" s="538"/>
      <c r="C42" s="538"/>
      <c r="D42" s="538"/>
      <c r="E42" s="538"/>
      <c r="F42" s="538"/>
      <c r="G42" s="538"/>
      <c r="H42" s="541"/>
      <c r="I42" s="541"/>
      <c r="J42" s="538"/>
      <c r="K42" s="353"/>
      <c r="L42" s="369"/>
      <c r="M42" s="369"/>
      <c r="N42" s="329"/>
      <c r="O42" s="329"/>
      <c r="P42" s="329"/>
      <c r="Q42" s="339"/>
      <c r="R42" s="340" t="str">
        <f t="shared" si="0"/>
        <v> </v>
      </c>
      <c r="S42" s="339"/>
      <c r="T42" s="341" t="str">
        <f t="shared" si="1"/>
        <v> </v>
      </c>
      <c r="U42" s="342"/>
      <c r="V42" s="339"/>
      <c r="W42" s="341" t="str">
        <f t="shared" si="2"/>
        <v> </v>
      </c>
      <c r="X42" s="343"/>
      <c r="Y42" s="339"/>
      <c r="Z42" s="340" t="str">
        <f t="shared" si="3"/>
        <v> </v>
      </c>
      <c r="AA42" s="343" t="e">
        <f t="shared" si="4"/>
        <v>#DIV/0!</v>
      </c>
      <c r="AB42" s="378"/>
      <c r="AC42" s="375"/>
      <c r="AD42" s="375"/>
      <c r="AE42" s="375"/>
      <c r="AF42" s="375"/>
      <c r="AG42" s="375"/>
      <c r="AH42" s="375"/>
      <c r="AI42" s="375"/>
      <c r="AJ42" s="375"/>
      <c r="AK42" s="375"/>
      <c r="AL42" s="375"/>
      <c r="AM42" s="375"/>
      <c r="AN42" s="375"/>
      <c r="AO42" s="375"/>
      <c r="AP42" s="375"/>
      <c r="AQ42" s="375"/>
      <c r="AR42" s="375"/>
      <c r="AS42" s="375"/>
    </row>
    <row r="43" spans="1:45" ht="63.75" customHeight="1" hidden="1">
      <c r="A43" s="802"/>
      <c r="B43" s="538"/>
      <c r="C43" s="538"/>
      <c r="D43" s="538"/>
      <c r="E43" s="538"/>
      <c r="F43" s="538"/>
      <c r="G43" s="538"/>
      <c r="H43" s="541"/>
      <c r="I43" s="541"/>
      <c r="J43" s="538"/>
      <c r="K43" s="353"/>
      <c r="L43" s="369"/>
      <c r="M43" s="369"/>
      <c r="N43" s="329"/>
      <c r="O43" s="329"/>
      <c r="P43" s="329"/>
      <c r="Q43" s="339"/>
      <c r="R43" s="340" t="str">
        <f t="shared" si="0"/>
        <v> </v>
      </c>
      <c r="S43" s="339"/>
      <c r="T43" s="341" t="str">
        <f t="shared" si="1"/>
        <v> </v>
      </c>
      <c r="U43" s="342"/>
      <c r="V43" s="339"/>
      <c r="W43" s="341" t="str">
        <f t="shared" si="2"/>
        <v> </v>
      </c>
      <c r="X43" s="343"/>
      <c r="Y43" s="339"/>
      <c r="Z43" s="340" t="str">
        <f t="shared" si="3"/>
        <v> </v>
      </c>
      <c r="AA43" s="343" t="e">
        <f t="shared" si="4"/>
        <v>#DIV/0!</v>
      </c>
      <c r="AB43" s="378"/>
      <c r="AC43" s="375"/>
      <c r="AD43" s="375"/>
      <c r="AE43" s="375"/>
      <c r="AF43" s="375"/>
      <c r="AG43" s="375"/>
      <c r="AH43" s="375"/>
      <c r="AI43" s="375"/>
      <c r="AJ43" s="375"/>
      <c r="AK43" s="375"/>
      <c r="AL43" s="375"/>
      <c r="AM43" s="375"/>
      <c r="AN43" s="375"/>
      <c r="AO43" s="375"/>
      <c r="AP43" s="375"/>
      <c r="AQ43" s="375"/>
      <c r="AR43" s="375"/>
      <c r="AS43" s="375"/>
    </row>
    <row r="44" spans="1:45" ht="63.75" customHeight="1" hidden="1">
      <c r="A44" s="802"/>
      <c r="B44" s="538"/>
      <c r="C44" s="538"/>
      <c r="D44" s="538"/>
      <c r="E44" s="538"/>
      <c r="F44" s="538"/>
      <c r="G44" s="538"/>
      <c r="H44" s="541"/>
      <c r="I44" s="541"/>
      <c r="J44" s="538"/>
      <c r="K44" s="353"/>
      <c r="L44" s="369"/>
      <c r="M44" s="369"/>
      <c r="N44" s="329"/>
      <c r="O44" s="329"/>
      <c r="P44" s="329"/>
      <c r="Q44" s="339"/>
      <c r="R44" s="340" t="str">
        <f t="shared" si="0"/>
        <v> </v>
      </c>
      <c r="S44" s="339"/>
      <c r="T44" s="341" t="str">
        <f t="shared" si="1"/>
        <v> </v>
      </c>
      <c r="U44" s="342"/>
      <c r="V44" s="339"/>
      <c r="W44" s="341" t="str">
        <f t="shared" si="2"/>
        <v> </v>
      </c>
      <c r="X44" s="343"/>
      <c r="Y44" s="339"/>
      <c r="Z44" s="340" t="str">
        <f t="shared" si="3"/>
        <v> </v>
      </c>
      <c r="AA44" s="343" t="e">
        <f t="shared" si="4"/>
        <v>#DIV/0!</v>
      </c>
      <c r="AB44" s="378"/>
      <c r="AC44" s="375"/>
      <c r="AD44" s="375"/>
      <c r="AE44" s="375"/>
      <c r="AF44" s="375"/>
      <c r="AG44" s="375"/>
      <c r="AH44" s="375"/>
      <c r="AI44" s="375"/>
      <c r="AJ44" s="375"/>
      <c r="AK44" s="375"/>
      <c r="AL44" s="375"/>
      <c r="AM44" s="375"/>
      <c r="AN44" s="375"/>
      <c r="AO44" s="375"/>
      <c r="AP44" s="375"/>
      <c r="AQ44" s="375"/>
      <c r="AR44" s="375"/>
      <c r="AS44" s="375"/>
    </row>
    <row r="45" spans="1:45" ht="63.75" customHeight="1" hidden="1">
      <c r="A45" s="802"/>
      <c r="B45" s="538"/>
      <c r="C45" s="538"/>
      <c r="D45" s="538"/>
      <c r="E45" s="538"/>
      <c r="F45" s="538"/>
      <c r="G45" s="538"/>
      <c r="H45" s="541"/>
      <c r="I45" s="541"/>
      <c r="J45" s="538"/>
      <c r="K45" s="353"/>
      <c r="L45" s="369"/>
      <c r="M45" s="369"/>
      <c r="N45" s="329"/>
      <c r="O45" s="329"/>
      <c r="P45" s="329"/>
      <c r="Q45" s="339"/>
      <c r="R45" s="340" t="str">
        <f t="shared" si="0"/>
        <v> </v>
      </c>
      <c r="S45" s="339"/>
      <c r="T45" s="341" t="str">
        <f t="shared" si="1"/>
        <v> </v>
      </c>
      <c r="U45" s="342"/>
      <c r="V45" s="339"/>
      <c r="W45" s="341" t="str">
        <f t="shared" si="2"/>
        <v> </v>
      </c>
      <c r="X45" s="343"/>
      <c r="Y45" s="339"/>
      <c r="Z45" s="340" t="str">
        <f t="shared" si="3"/>
        <v> </v>
      </c>
      <c r="AA45" s="343" t="e">
        <f t="shared" si="4"/>
        <v>#DIV/0!</v>
      </c>
      <c r="AB45" s="378"/>
      <c r="AC45" s="375"/>
      <c r="AD45" s="375"/>
      <c r="AE45" s="375"/>
      <c r="AF45" s="375"/>
      <c r="AG45" s="375"/>
      <c r="AH45" s="375"/>
      <c r="AI45" s="375"/>
      <c r="AJ45" s="375"/>
      <c r="AK45" s="375"/>
      <c r="AL45" s="375"/>
      <c r="AM45" s="375"/>
      <c r="AN45" s="375"/>
      <c r="AO45" s="375"/>
      <c r="AP45" s="375"/>
      <c r="AQ45" s="375"/>
      <c r="AR45" s="375"/>
      <c r="AS45" s="375"/>
    </row>
    <row r="46" spans="1:28" ht="34.5" customHeight="1">
      <c r="A46" s="803" t="s">
        <v>105</v>
      </c>
      <c r="B46" s="804"/>
      <c r="C46" s="804"/>
      <c r="D46" s="804"/>
      <c r="E46" s="804"/>
      <c r="F46" s="804"/>
      <c r="G46" s="804"/>
      <c r="H46" s="804"/>
      <c r="I46" s="804"/>
      <c r="J46" s="804"/>
      <c r="K46" s="804"/>
      <c r="L46" s="551">
        <v>0.0053</v>
      </c>
      <c r="M46" s="380"/>
      <c r="N46" s="381"/>
      <c r="O46" s="381"/>
      <c r="P46" s="381"/>
      <c r="Q46" s="382">
        <f>$L46/4</f>
        <v>0.001325</v>
      </c>
      <c r="R46" s="383">
        <v>1</v>
      </c>
      <c r="S46" s="382">
        <f>$L46/4</f>
        <v>0.001325</v>
      </c>
      <c r="T46" s="383">
        <v>1</v>
      </c>
      <c r="U46" s="384">
        <f>AVERAGE(U15:U39)</f>
        <v>0.7475</v>
      </c>
      <c r="V46" s="382">
        <f>$L46/4</f>
        <v>0.001325</v>
      </c>
      <c r="W46" s="383">
        <v>1</v>
      </c>
      <c r="X46" s="384">
        <f>AVERAGE(X15:X39)</f>
        <v>0.49499999999999994</v>
      </c>
      <c r="Y46" s="382">
        <f>$L46/4</f>
        <v>0.001325</v>
      </c>
      <c r="Z46" s="383">
        <v>1</v>
      </c>
      <c r="AA46" s="384" t="e">
        <f>AVERAGE(AA15:AA39)</f>
        <v>#DIV/0!</v>
      </c>
      <c r="AB46" s="385"/>
    </row>
    <row r="47" spans="1:28" ht="47.25" customHeight="1">
      <c r="A47" s="752" t="s">
        <v>106</v>
      </c>
      <c r="B47" s="753"/>
      <c r="C47" s="753"/>
      <c r="D47" s="753"/>
      <c r="E47" s="753"/>
      <c r="F47" s="753"/>
      <c r="G47" s="753"/>
      <c r="H47" s="753"/>
      <c r="I47" s="753"/>
      <c r="J47" s="753"/>
      <c r="K47" s="753"/>
      <c r="L47" s="386"/>
      <c r="M47" s="387"/>
      <c r="N47" s="388"/>
      <c r="O47" s="388"/>
      <c r="P47" s="388"/>
      <c r="Q47" s="389">
        <f>R47*Q46/R46</f>
        <v>0.001325</v>
      </c>
      <c r="R47" s="390">
        <f>AVERAGE(R15:R39)</f>
        <v>1</v>
      </c>
      <c r="S47" s="389">
        <f>T47*S46/T46</f>
        <v>0.0013161666666666667</v>
      </c>
      <c r="T47" s="390">
        <f>AVERAGE(T15:T39)</f>
        <v>0.9933333333333333</v>
      </c>
      <c r="U47" s="391">
        <f>SUM(Q47,S47)</f>
        <v>0.0026411666666666667</v>
      </c>
      <c r="V47" s="389">
        <f>W47*V46/W46</f>
        <v>0.00131175</v>
      </c>
      <c r="W47" s="390">
        <f>AVERAGE(W15:W39)</f>
        <v>0.99</v>
      </c>
      <c r="X47" s="391">
        <f>SUM(U47,V47)</f>
        <v>0.003952916666666667</v>
      </c>
      <c r="Y47" s="389" t="e">
        <f>Z47*Y46/Z46</f>
        <v>#DIV/0!</v>
      </c>
      <c r="Z47" s="390" t="e">
        <f>AVERAGE(Z15:Z39)</f>
        <v>#DIV/0!</v>
      </c>
      <c r="AA47" s="391" t="e">
        <f>SUM(X47,Y47)</f>
        <v>#DIV/0!</v>
      </c>
      <c r="AB47" s="392"/>
    </row>
    <row r="48" spans="1:13" s="395" customFormat="1" ht="39" customHeight="1">
      <c r="A48" s="393"/>
      <c r="B48" s="393"/>
      <c r="C48" s="393"/>
      <c r="D48" s="393"/>
      <c r="E48" s="393"/>
      <c r="F48" s="393"/>
      <c r="G48" s="393"/>
      <c r="H48" s="393"/>
      <c r="I48" s="393"/>
      <c r="J48" s="393"/>
      <c r="K48" s="393"/>
      <c r="L48" s="393"/>
      <c r="M48" s="394"/>
    </row>
    <row r="49" spans="1:13" s="395" customFormat="1" ht="52.5" customHeight="1">
      <c r="A49" s="393"/>
      <c r="B49" s="393"/>
      <c r="C49" s="393"/>
      <c r="D49" s="393"/>
      <c r="E49" s="393"/>
      <c r="F49" s="393"/>
      <c r="G49" s="393"/>
      <c r="H49" s="393"/>
      <c r="I49" s="393"/>
      <c r="J49" s="393"/>
      <c r="K49" s="393"/>
      <c r="L49" s="393"/>
      <c r="M49" s="394"/>
    </row>
    <row r="50" spans="1:45" ht="42" customHeight="1">
      <c r="A50" s="778" t="s">
        <v>227</v>
      </c>
      <c r="B50" s="779"/>
      <c r="C50" s="779"/>
      <c r="D50" s="779"/>
      <c r="E50" s="779"/>
      <c r="F50" s="779"/>
      <c r="G50" s="779"/>
      <c r="H50" s="779"/>
      <c r="I50" s="779"/>
      <c r="J50" s="779"/>
      <c r="K50" s="779"/>
      <c r="L50" s="779"/>
      <c r="M50" s="779"/>
      <c r="N50" s="779"/>
      <c r="O50" s="779"/>
      <c r="P50" s="779"/>
      <c r="Q50" s="779"/>
      <c r="R50" s="779"/>
      <c r="S50" s="779"/>
      <c r="T50" s="779"/>
      <c r="U50" s="779"/>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row>
    <row r="51" spans="1:45" ht="47.25" customHeight="1">
      <c r="A51" s="805" t="s">
        <v>25</v>
      </c>
      <c r="B51" s="805"/>
      <c r="C51" s="805"/>
      <c r="D51" s="805"/>
      <c r="E51" s="805"/>
      <c r="F51" s="805"/>
      <c r="G51" s="805"/>
      <c r="H51" s="805"/>
      <c r="I51" s="805"/>
      <c r="J51" s="805"/>
      <c r="K51" s="805"/>
      <c r="L51" s="805"/>
      <c r="M51" s="396"/>
      <c r="N51" s="397"/>
      <c r="O51" s="398"/>
      <c r="P51" s="398"/>
      <c r="Q51" s="780" t="s">
        <v>131</v>
      </c>
      <c r="R51" s="781"/>
      <c r="S51" s="781"/>
      <c r="T51" s="781"/>
      <c r="U51" s="781"/>
      <c r="V51" s="781"/>
      <c r="W51" s="781"/>
      <c r="X51" s="781"/>
      <c r="Y51" s="781"/>
      <c r="Z51" s="781"/>
      <c r="AA51" s="781"/>
      <c r="AB51" s="781"/>
      <c r="AC51" s="781"/>
      <c r="AD51" s="781"/>
      <c r="AE51" s="781"/>
      <c r="AF51" s="781"/>
      <c r="AG51" s="781"/>
      <c r="AH51" s="781"/>
      <c r="AI51" s="781"/>
      <c r="AJ51" s="781"/>
      <c r="AK51" s="781"/>
      <c r="AL51" s="781"/>
      <c r="AM51" s="781"/>
      <c r="AN51" s="781"/>
      <c r="AO51" s="781"/>
      <c r="AP51" s="781"/>
      <c r="AQ51" s="781"/>
      <c r="AR51" s="781"/>
      <c r="AS51" s="781"/>
    </row>
    <row r="52" spans="1:45" ht="33.75" customHeight="1">
      <c r="A52" s="762" t="s">
        <v>10</v>
      </c>
      <c r="B52" s="763" t="s">
        <v>99</v>
      </c>
      <c r="C52" s="763" t="s">
        <v>11</v>
      </c>
      <c r="D52" s="763" t="s">
        <v>12</v>
      </c>
      <c r="E52" s="764" t="s">
        <v>109</v>
      </c>
      <c r="F52" s="765"/>
      <c r="G52" s="765"/>
      <c r="H52" s="766"/>
      <c r="I52" s="775" t="s">
        <v>110</v>
      </c>
      <c r="J52" s="763" t="s">
        <v>13</v>
      </c>
      <c r="K52" s="763" t="s">
        <v>104</v>
      </c>
      <c r="L52" s="775" t="s">
        <v>14</v>
      </c>
      <c r="M52" s="321"/>
      <c r="N52" s="775" t="s">
        <v>149</v>
      </c>
      <c r="O52" s="775" t="s">
        <v>148</v>
      </c>
      <c r="P52" s="775" t="s">
        <v>150</v>
      </c>
      <c r="Q52" s="783" t="s">
        <v>132</v>
      </c>
      <c r="R52" s="784"/>
      <c r="S52" s="784"/>
      <c r="T52" s="784"/>
      <c r="U52" s="784"/>
      <c r="V52" s="784"/>
      <c r="W52" s="784"/>
      <c r="X52" s="784"/>
      <c r="Y52" s="784"/>
      <c r="Z52" s="784"/>
      <c r="AA52" s="784"/>
      <c r="AB52" s="783" t="s">
        <v>133</v>
      </c>
      <c r="AC52" s="784"/>
      <c r="AD52" s="784"/>
      <c r="AE52" s="784"/>
      <c r="AF52" s="784"/>
      <c r="AG52" s="784"/>
      <c r="AH52" s="784"/>
      <c r="AI52" s="785"/>
      <c r="AJ52" s="786" t="s">
        <v>134</v>
      </c>
      <c r="AK52" s="787"/>
      <c r="AL52" s="787"/>
      <c r="AM52" s="787"/>
      <c r="AN52" s="788" t="s">
        <v>138</v>
      </c>
      <c r="AO52" s="790" t="s">
        <v>139</v>
      </c>
      <c r="AP52" s="792" t="s">
        <v>141</v>
      </c>
      <c r="AQ52" s="793"/>
      <c r="AR52" s="793"/>
      <c r="AS52" s="793"/>
    </row>
    <row r="53" spans="1:45" ht="45" customHeight="1">
      <c r="A53" s="762"/>
      <c r="B53" s="763"/>
      <c r="C53" s="763"/>
      <c r="D53" s="763"/>
      <c r="E53" s="322" t="s">
        <v>100</v>
      </c>
      <c r="F53" s="322" t="s">
        <v>101</v>
      </c>
      <c r="G53" s="322" t="s">
        <v>102</v>
      </c>
      <c r="H53" s="322" t="s">
        <v>103</v>
      </c>
      <c r="I53" s="776"/>
      <c r="J53" s="763"/>
      <c r="K53" s="763"/>
      <c r="L53" s="776"/>
      <c r="M53" s="323"/>
      <c r="N53" s="776"/>
      <c r="O53" s="776"/>
      <c r="P53" s="776"/>
      <c r="Q53" s="324" t="s">
        <v>100</v>
      </c>
      <c r="R53" s="324" t="s">
        <v>135</v>
      </c>
      <c r="S53" s="324" t="s">
        <v>101</v>
      </c>
      <c r="T53" s="324" t="s">
        <v>135</v>
      </c>
      <c r="U53" s="324" t="s">
        <v>136</v>
      </c>
      <c r="V53" s="324" t="s">
        <v>102</v>
      </c>
      <c r="W53" s="324" t="s">
        <v>135</v>
      </c>
      <c r="X53" s="324" t="s">
        <v>137</v>
      </c>
      <c r="Y53" s="324" t="s">
        <v>103</v>
      </c>
      <c r="Z53" s="324" t="s">
        <v>135</v>
      </c>
      <c r="AA53" s="325" t="s">
        <v>157</v>
      </c>
      <c r="AB53" s="324" t="s">
        <v>100</v>
      </c>
      <c r="AC53" s="324" t="s">
        <v>135</v>
      </c>
      <c r="AD53" s="324" t="s">
        <v>101</v>
      </c>
      <c r="AE53" s="324" t="s">
        <v>135</v>
      </c>
      <c r="AF53" s="324" t="s">
        <v>102</v>
      </c>
      <c r="AG53" s="324" t="s">
        <v>135</v>
      </c>
      <c r="AH53" s="324" t="s">
        <v>103</v>
      </c>
      <c r="AI53" s="324" t="s">
        <v>135</v>
      </c>
      <c r="AJ53" s="324" t="s">
        <v>100</v>
      </c>
      <c r="AK53" s="324" t="s">
        <v>101</v>
      </c>
      <c r="AL53" s="324" t="s">
        <v>102</v>
      </c>
      <c r="AM53" s="324" t="s">
        <v>103</v>
      </c>
      <c r="AN53" s="789"/>
      <c r="AO53" s="791"/>
      <c r="AP53" s="326" t="s">
        <v>140</v>
      </c>
      <c r="AQ53" s="326" t="s">
        <v>142</v>
      </c>
      <c r="AR53" s="326" t="s">
        <v>143</v>
      </c>
      <c r="AS53" s="326" t="s">
        <v>144</v>
      </c>
    </row>
    <row r="54" spans="1:45" ht="91.5" customHeight="1">
      <c r="A54" s="759" t="s">
        <v>246</v>
      </c>
      <c r="B54" s="353" t="s">
        <v>247</v>
      </c>
      <c r="C54" s="357" t="s">
        <v>248</v>
      </c>
      <c r="D54" s="399">
        <v>4</v>
      </c>
      <c r="E54" s="399">
        <v>1</v>
      </c>
      <c r="F54" s="399">
        <v>1</v>
      </c>
      <c r="G54" s="400">
        <v>1</v>
      </c>
      <c r="H54" s="400">
        <v>1</v>
      </c>
      <c r="I54" s="400">
        <f>SUM(E54:H54)</f>
        <v>4</v>
      </c>
      <c r="J54" s="401" t="s">
        <v>249</v>
      </c>
      <c r="K54" s="402" t="s">
        <v>250</v>
      </c>
      <c r="L54" s="795"/>
      <c r="M54" s="403" t="s">
        <v>275</v>
      </c>
      <c r="N54" s="544"/>
      <c r="O54" s="545"/>
      <c r="P54" s="546"/>
      <c r="Q54" s="399">
        <v>1</v>
      </c>
      <c r="R54" s="340">
        <f>IF(Q54&lt;&gt;0,IF(Q54/E54&gt;100%,100%,Q54/E54)," ")</f>
        <v>1</v>
      </c>
      <c r="S54" s="407">
        <v>1</v>
      </c>
      <c r="T54" s="341">
        <f>IF(S54&lt;&gt;0,IF(S54/F54&gt;100%,100%,S54/F54)," ")</f>
        <v>1</v>
      </c>
      <c r="U54" s="342">
        <f>IF((IF(M54="promedio",AVERAGE(Q54,S54)/AVERAGE(E54,F54),SUM(Q54,S54)/SUM(E54,F54)))&gt;100%,100%,(IF(M54="promedio",AVERAGE(Q54,S54)/AVERAGE(E54,F54),SUM(Q54,S54)/SUM(E54,F54))))</f>
        <v>1</v>
      </c>
      <c r="V54" s="407">
        <v>1</v>
      </c>
      <c r="W54" s="341">
        <f>IF(V54&lt;&gt;0,IF(V54/G54&gt;100%,100%,V54/G54)," ")</f>
        <v>1</v>
      </c>
      <c r="X54" s="343">
        <f>IF((IF(M54="promedio",AVERAGE(Q54,S54,V54)/AVERAGE(E54,F54,G54),SUM(Q54,S54,V54)/SUM(E54,F54,G54)))&gt;100%,100%,(IF(M54="promedio",AVERAGE(Q54,S54,V54)/AVERAGE(E54,F54,G54),SUM(Q54,S54,V54)/SUM(E54,F54,G54))))</f>
        <v>1</v>
      </c>
      <c r="Y54" s="399"/>
      <c r="Z54" s="340" t="str">
        <f>IF(Y54&lt;&gt;0,IF(Y54/H54&gt;100%,100%,Y54/H54)," ")</f>
        <v> </v>
      </c>
      <c r="AA54" s="343">
        <f>IF((IF(M54="promedio",AVERAGE(Q54,S54,V54,Y54)/I54,SUM(Q54,S54,V54,Y54)/I54))&gt;100%,100%,(IF(M54="promedio",AVERAGE(Q54,S54,V54,Y54)/I54,SUM(Q54,S54,V54,Y54)/I54)))</f>
        <v>0.75</v>
      </c>
      <c r="AB54" s="329"/>
      <c r="AC54" s="329"/>
      <c r="AD54" s="330"/>
      <c r="AE54" s="423"/>
      <c r="AF54" s="519"/>
      <c r="AG54" s="423"/>
      <c r="AH54" s="423"/>
      <c r="AI54" s="423"/>
      <c r="AJ54" s="423"/>
      <c r="AK54" s="519"/>
      <c r="AL54" s="519"/>
      <c r="AM54" s="519"/>
      <c r="AN54" s="519"/>
      <c r="AO54" s="519"/>
      <c r="AP54" s="364" t="s">
        <v>295</v>
      </c>
      <c r="AQ54" s="366" t="s">
        <v>310</v>
      </c>
      <c r="AR54" s="532" t="s">
        <v>341</v>
      </c>
      <c r="AS54" s="329"/>
    </row>
    <row r="55" spans="1:45" ht="109.5" customHeight="1">
      <c r="A55" s="760"/>
      <c r="B55" s="353" t="s">
        <v>251</v>
      </c>
      <c r="C55" s="408" t="s">
        <v>252</v>
      </c>
      <c r="D55" s="409">
        <v>1</v>
      </c>
      <c r="E55" s="409">
        <v>1</v>
      </c>
      <c r="F55" s="409">
        <v>1</v>
      </c>
      <c r="G55" s="409">
        <v>1</v>
      </c>
      <c r="H55" s="409">
        <v>1</v>
      </c>
      <c r="I55" s="410">
        <f>H55</f>
        <v>1</v>
      </c>
      <c r="J55" s="411" t="s">
        <v>249</v>
      </c>
      <c r="K55" s="412" t="s">
        <v>250</v>
      </c>
      <c r="L55" s="796"/>
      <c r="M55" s="413" t="s">
        <v>274</v>
      </c>
      <c r="N55" s="798"/>
      <c r="O55" s="799"/>
      <c r="P55" s="800"/>
      <c r="Q55" s="339">
        <v>1</v>
      </c>
      <c r="R55" s="340">
        <f aca="true" t="shared" si="5" ref="R55:R84">IF(Q55&lt;&gt;0,IF(Q55/E55&gt;100%,100%,Q55/E55)," ")</f>
        <v>1</v>
      </c>
      <c r="S55" s="360">
        <v>1</v>
      </c>
      <c r="T55" s="341">
        <f aca="true" t="shared" si="6" ref="T55:T84">IF(S55&lt;&gt;0,IF(S55/F55&gt;100%,100%,S55/F55)," ")</f>
        <v>1</v>
      </c>
      <c r="U55" s="342">
        <f>IF((IF(M55="promedio",AVERAGE(Q55,S55)/AVERAGE(E55,F55),SUM(Q55,S55)/SUM(E55,F55)))&gt;100%,100%,(IF(M55="promedio",AVERAGE(Q55,S55)/AVERAGE(E55,F55),SUM(Q55,S55)/SUM(E55,F55))))</f>
        <v>1</v>
      </c>
      <c r="V55" s="360">
        <v>1</v>
      </c>
      <c r="W55" s="341">
        <f aca="true" t="shared" si="7" ref="W55:W71">IF(V55&lt;&gt;0,IF(V55/G55&gt;100%,100%,V55/G55)," ")</f>
        <v>1</v>
      </c>
      <c r="X55" s="343">
        <f>IF((IF(M55="promedio",AVERAGE(Q55,S55,V55)/AVERAGE(E55,F55,G55),SUM(Q55,S55,V55)/SUM(E55,F55,G55)))&gt;100%,100%,(IF(M55="promedio",AVERAGE(Q55,S55,V55)/AVERAGE(E55,F55,G55),SUM(Q55,S55,V55)/SUM(E55,F55,G55))))</f>
        <v>1</v>
      </c>
      <c r="Y55" s="339"/>
      <c r="Z55" s="340" t="str">
        <f aca="true" t="shared" si="8" ref="Z55:Z84">IF(Y55&lt;&gt;0,IF(Y55/H55&gt;100%,100%,Y55/H55)," ")</f>
        <v> </v>
      </c>
      <c r="AA55" s="343">
        <f aca="true" t="shared" si="9" ref="AA55:AA84">IF((IF(M55="promedio",AVERAGE(Q55,S55,V55,Y55)/I55,SUM(Q55,S55,V55,Y55)/I55))&gt;100%,100%,(IF(M55="promedio",AVERAGE(Q55,S55,V55,Y55)/I55,SUM(Q55,S55,V55,Y55)/I55)))</f>
        <v>1</v>
      </c>
      <c r="AB55" s="331"/>
      <c r="AC55" s="331"/>
      <c r="AD55" s="332"/>
      <c r="AE55" s="331"/>
      <c r="AF55" s="332"/>
      <c r="AG55" s="331"/>
      <c r="AH55" s="331"/>
      <c r="AI55" s="331"/>
      <c r="AJ55" s="331"/>
      <c r="AK55" s="332"/>
      <c r="AL55" s="332"/>
      <c r="AM55" s="332"/>
      <c r="AN55" s="414"/>
      <c r="AO55" s="414"/>
      <c r="AP55" s="415" t="s">
        <v>296</v>
      </c>
      <c r="AQ55" s="333" t="s">
        <v>311</v>
      </c>
      <c r="AR55" s="510" t="s">
        <v>342</v>
      </c>
      <c r="AS55" s="331"/>
    </row>
    <row r="56" spans="1:45" ht="94.5" customHeight="1" hidden="1">
      <c r="A56" s="760"/>
      <c r="B56" s="416"/>
      <c r="C56" s="417"/>
      <c r="D56" s="352"/>
      <c r="E56" s="351"/>
      <c r="F56" s="351"/>
      <c r="G56" s="351"/>
      <c r="H56" s="351"/>
      <c r="I56" s="351"/>
      <c r="J56" s="351"/>
      <c r="K56" s="357"/>
      <c r="L56" s="796"/>
      <c r="M56" s="413"/>
      <c r="N56" s="798"/>
      <c r="O56" s="799"/>
      <c r="P56" s="800"/>
      <c r="Q56" s="339"/>
      <c r="R56" s="340" t="str">
        <f t="shared" si="5"/>
        <v> </v>
      </c>
      <c r="S56" s="360"/>
      <c r="T56" s="341" t="str">
        <f t="shared" si="6"/>
        <v> </v>
      </c>
      <c r="U56" s="342"/>
      <c r="V56" s="360"/>
      <c r="W56" s="341" t="str">
        <f t="shared" si="7"/>
        <v> </v>
      </c>
      <c r="X56" s="343"/>
      <c r="Y56" s="339"/>
      <c r="Z56" s="340" t="str">
        <f t="shared" si="8"/>
        <v> </v>
      </c>
      <c r="AA56" s="343" t="e">
        <f t="shared" si="9"/>
        <v>#DIV/0!</v>
      </c>
      <c r="AB56" s="334"/>
      <c r="AC56" s="334"/>
      <c r="AD56" s="335"/>
      <c r="AE56" s="334"/>
      <c r="AF56" s="335"/>
      <c r="AG56" s="334"/>
      <c r="AH56" s="334"/>
      <c r="AI56" s="334"/>
      <c r="AJ56" s="334"/>
      <c r="AK56" s="335"/>
      <c r="AL56" s="335"/>
      <c r="AM56" s="335"/>
      <c r="AN56" s="414"/>
      <c r="AO56" s="414"/>
      <c r="AP56" s="334"/>
      <c r="AQ56" s="335"/>
      <c r="AR56" s="335"/>
      <c r="AS56" s="334"/>
    </row>
    <row r="57" spans="1:45" ht="87.75" customHeight="1" hidden="1">
      <c r="A57" s="760"/>
      <c r="B57" s="416"/>
      <c r="C57" s="417"/>
      <c r="D57" s="352"/>
      <c r="E57" s="351"/>
      <c r="F57" s="351"/>
      <c r="G57" s="351"/>
      <c r="H57" s="351"/>
      <c r="I57" s="351"/>
      <c r="J57" s="351"/>
      <c r="K57" s="357"/>
      <c r="L57" s="338"/>
      <c r="M57" s="418"/>
      <c r="N57" s="419"/>
      <c r="O57" s="420"/>
      <c r="P57" s="329"/>
      <c r="Q57" s="339"/>
      <c r="R57" s="340" t="str">
        <f t="shared" si="5"/>
        <v> </v>
      </c>
      <c r="S57" s="360"/>
      <c r="T57" s="341" t="str">
        <f t="shared" si="6"/>
        <v> </v>
      </c>
      <c r="U57" s="342"/>
      <c r="V57" s="360"/>
      <c r="W57" s="341" t="str">
        <f t="shared" si="7"/>
        <v> </v>
      </c>
      <c r="X57" s="343"/>
      <c r="Y57" s="339"/>
      <c r="Z57" s="340" t="str">
        <f t="shared" si="8"/>
        <v> </v>
      </c>
      <c r="AA57" s="343" t="e">
        <f t="shared" si="9"/>
        <v>#DIV/0!</v>
      </c>
      <c r="AB57" s="344"/>
      <c r="AC57" s="344"/>
      <c r="AD57" s="345"/>
      <c r="AE57" s="346"/>
      <c r="AF57" s="348"/>
      <c r="AG57" s="344"/>
      <c r="AH57" s="344"/>
      <c r="AI57" s="513"/>
      <c r="AJ57" s="346"/>
      <c r="AK57" s="348"/>
      <c r="AL57" s="349"/>
      <c r="AM57" s="349"/>
      <c r="AN57" s="414"/>
      <c r="AO57" s="414"/>
      <c r="AP57" s="513"/>
      <c r="AQ57" s="349"/>
      <c r="AR57" s="349"/>
      <c r="AS57" s="344"/>
    </row>
    <row r="58" spans="1:45" ht="87.75" customHeight="1" hidden="1">
      <c r="A58" s="760"/>
      <c r="B58" s="351"/>
      <c r="C58" s="351"/>
      <c r="D58" s="352"/>
      <c r="E58" s="351"/>
      <c r="F58" s="351"/>
      <c r="G58" s="351"/>
      <c r="H58" s="351"/>
      <c r="I58" s="351"/>
      <c r="J58" s="351"/>
      <c r="K58" s="357"/>
      <c r="L58" s="354"/>
      <c r="M58" s="418"/>
      <c r="N58" s="421"/>
      <c r="O58" s="422"/>
      <c r="P58" s="423"/>
      <c r="Q58" s="339"/>
      <c r="R58" s="340" t="str">
        <f t="shared" si="5"/>
        <v> </v>
      </c>
      <c r="S58" s="360"/>
      <c r="T58" s="341" t="str">
        <f t="shared" si="6"/>
        <v> </v>
      </c>
      <c r="U58" s="342"/>
      <c r="V58" s="360"/>
      <c r="W58" s="341" t="str">
        <f t="shared" si="7"/>
        <v> </v>
      </c>
      <c r="X58" s="343"/>
      <c r="Y58" s="339"/>
      <c r="Z58" s="340" t="str">
        <f t="shared" si="8"/>
        <v> </v>
      </c>
      <c r="AA58" s="343" t="e">
        <f t="shared" si="9"/>
        <v>#DIV/0!</v>
      </c>
      <c r="AB58" s="344"/>
      <c r="AC58" s="344"/>
      <c r="AD58" s="345"/>
      <c r="AE58" s="346"/>
      <c r="AF58" s="348"/>
      <c r="AG58" s="344"/>
      <c r="AH58" s="344"/>
      <c r="AI58" s="513"/>
      <c r="AJ58" s="346"/>
      <c r="AK58" s="348"/>
      <c r="AL58" s="349"/>
      <c r="AM58" s="349"/>
      <c r="AN58" s="414"/>
      <c r="AO58" s="414"/>
      <c r="AP58" s="513"/>
      <c r="AQ58" s="349"/>
      <c r="AR58" s="349"/>
      <c r="AS58" s="344"/>
    </row>
    <row r="59" spans="1:45" ht="87.75" customHeight="1" hidden="1">
      <c r="A59" s="760"/>
      <c r="B59" s="355"/>
      <c r="C59" s="355"/>
      <c r="D59" s="424"/>
      <c r="E59" s="424"/>
      <c r="F59" s="424"/>
      <c r="G59" s="425"/>
      <c r="H59" s="425"/>
      <c r="I59" s="425"/>
      <c r="J59" s="355"/>
      <c r="K59" s="357"/>
      <c r="L59" s="338"/>
      <c r="M59" s="418"/>
      <c r="N59" s="426"/>
      <c r="O59" s="420"/>
      <c r="P59" s="329"/>
      <c r="Q59" s="339"/>
      <c r="R59" s="340" t="str">
        <f t="shared" si="5"/>
        <v> </v>
      </c>
      <c r="S59" s="360"/>
      <c r="T59" s="341" t="str">
        <f t="shared" si="6"/>
        <v> </v>
      </c>
      <c r="U59" s="342"/>
      <c r="V59" s="360"/>
      <c r="W59" s="341" t="str">
        <f t="shared" si="7"/>
        <v> </v>
      </c>
      <c r="X59" s="343"/>
      <c r="Y59" s="339"/>
      <c r="Z59" s="340" t="str">
        <f t="shared" si="8"/>
        <v> </v>
      </c>
      <c r="AA59" s="343" t="e">
        <f t="shared" si="9"/>
        <v>#DIV/0!</v>
      </c>
      <c r="AB59" s="344"/>
      <c r="AC59" s="344"/>
      <c r="AD59" s="345"/>
      <c r="AE59" s="346"/>
      <c r="AF59" s="348"/>
      <c r="AG59" s="344"/>
      <c r="AH59" s="344"/>
      <c r="AI59" s="513"/>
      <c r="AJ59" s="346"/>
      <c r="AK59" s="348"/>
      <c r="AL59" s="349"/>
      <c r="AM59" s="349"/>
      <c r="AN59" s="414"/>
      <c r="AO59" s="414"/>
      <c r="AP59" s="513"/>
      <c r="AQ59" s="349"/>
      <c r="AR59" s="349"/>
      <c r="AS59" s="344"/>
    </row>
    <row r="60" spans="1:45" ht="87.75" customHeight="1" hidden="1">
      <c r="A60" s="760"/>
      <c r="B60" s="355"/>
      <c r="C60" s="355"/>
      <c r="D60" s="356"/>
      <c r="E60" s="356"/>
      <c r="F60" s="356"/>
      <c r="G60" s="425"/>
      <c r="H60" s="425"/>
      <c r="I60" s="425"/>
      <c r="J60" s="355"/>
      <c r="K60" s="357"/>
      <c r="L60" s="338"/>
      <c r="M60" s="418"/>
      <c r="N60" s="426"/>
      <c r="O60" s="420"/>
      <c r="P60" s="329"/>
      <c r="Q60" s="339"/>
      <c r="R60" s="340" t="str">
        <f t="shared" si="5"/>
        <v> </v>
      </c>
      <c r="S60" s="360"/>
      <c r="T60" s="341" t="str">
        <f t="shared" si="6"/>
        <v> </v>
      </c>
      <c r="U60" s="342"/>
      <c r="V60" s="360"/>
      <c r="W60" s="341" t="str">
        <f t="shared" si="7"/>
        <v> </v>
      </c>
      <c r="X60" s="343"/>
      <c r="Y60" s="339"/>
      <c r="Z60" s="340" t="str">
        <f t="shared" si="8"/>
        <v> </v>
      </c>
      <c r="AA60" s="343" t="e">
        <f t="shared" si="9"/>
        <v>#DIV/0!</v>
      </c>
      <c r="AB60" s="344"/>
      <c r="AC60" s="344"/>
      <c r="AD60" s="345"/>
      <c r="AE60" s="346"/>
      <c r="AF60" s="348"/>
      <c r="AG60" s="344"/>
      <c r="AH60" s="344"/>
      <c r="AI60" s="513"/>
      <c r="AJ60" s="346"/>
      <c r="AK60" s="348"/>
      <c r="AL60" s="349"/>
      <c r="AM60" s="349"/>
      <c r="AN60" s="414"/>
      <c r="AO60" s="414"/>
      <c r="AP60" s="513"/>
      <c r="AQ60" s="349"/>
      <c r="AR60" s="349"/>
      <c r="AS60" s="344"/>
    </row>
    <row r="61" spans="1:45" ht="74.25" customHeight="1" hidden="1">
      <c r="A61" s="760"/>
      <c r="B61" s="351"/>
      <c r="C61" s="351"/>
      <c r="D61" s="352"/>
      <c r="E61" s="351"/>
      <c r="F61" s="351"/>
      <c r="G61" s="351"/>
      <c r="H61" s="351"/>
      <c r="I61" s="351"/>
      <c r="J61" s="351"/>
      <c r="K61" s="357"/>
      <c r="L61" s="354"/>
      <c r="M61" s="418"/>
      <c r="N61" s="421"/>
      <c r="O61" s="422"/>
      <c r="P61" s="423"/>
      <c r="Q61" s="339"/>
      <c r="R61" s="340" t="str">
        <f t="shared" si="5"/>
        <v> </v>
      </c>
      <c r="S61" s="360"/>
      <c r="T61" s="341" t="str">
        <f t="shared" si="6"/>
        <v> </v>
      </c>
      <c r="U61" s="342"/>
      <c r="V61" s="360"/>
      <c r="W61" s="341" t="str">
        <f t="shared" si="7"/>
        <v> </v>
      </c>
      <c r="X61" s="343"/>
      <c r="Y61" s="339"/>
      <c r="Z61" s="340" t="str">
        <f t="shared" si="8"/>
        <v> </v>
      </c>
      <c r="AA61" s="343" t="e">
        <f t="shared" si="9"/>
        <v>#DIV/0!</v>
      </c>
      <c r="AB61" s="344"/>
      <c r="AC61" s="344"/>
      <c r="AD61" s="345"/>
      <c r="AE61" s="346"/>
      <c r="AF61" s="348"/>
      <c r="AG61" s="344"/>
      <c r="AH61" s="344"/>
      <c r="AI61" s="513"/>
      <c r="AJ61" s="346"/>
      <c r="AK61" s="348"/>
      <c r="AL61" s="349"/>
      <c r="AM61" s="349"/>
      <c r="AN61" s="414"/>
      <c r="AO61" s="414"/>
      <c r="AP61" s="513"/>
      <c r="AQ61" s="349"/>
      <c r="AR61" s="349"/>
      <c r="AS61" s="344"/>
    </row>
    <row r="62" spans="1:45" ht="87.75" customHeight="1">
      <c r="A62" s="759" t="s">
        <v>253</v>
      </c>
      <c r="B62" s="358" t="s">
        <v>254</v>
      </c>
      <c r="C62" s="748" t="s">
        <v>255</v>
      </c>
      <c r="D62" s="750" t="s">
        <v>111</v>
      </c>
      <c r="E62" s="751">
        <v>1</v>
      </c>
      <c r="F62" s="751">
        <v>1</v>
      </c>
      <c r="G62" s="751">
        <v>1</v>
      </c>
      <c r="H62" s="751">
        <v>1</v>
      </c>
      <c r="I62" s="773">
        <v>4</v>
      </c>
      <c r="J62" s="746" t="s">
        <v>249</v>
      </c>
      <c r="K62" s="794" t="s">
        <v>250</v>
      </c>
      <c r="L62" s="427"/>
      <c r="M62" s="428" t="s">
        <v>275</v>
      </c>
      <c r="N62" s="744" t="s">
        <v>284</v>
      </c>
      <c r="O62" s="744" t="s">
        <v>285</v>
      </c>
      <c r="P62" s="744">
        <v>4</v>
      </c>
      <c r="Q62" s="751">
        <v>0</v>
      </c>
      <c r="R62" s="819">
        <f>IF(Q62&lt;&gt;0,IF(Q62/E62&gt;100%,100%,Q62/E62),0)</f>
        <v>0</v>
      </c>
      <c r="S62" s="821">
        <v>2</v>
      </c>
      <c r="T62" s="819">
        <f t="shared" si="6"/>
        <v>1</v>
      </c>
      <c r="U62" s="822">
        <f>IF((IF(M62="promedio",AVERAGE(Q62,S62)/AVERAGE(E62,F62),SUM(Q62,S62)/SUM(E62,F62)))&gt;100%,100%,(IF(M62="promedio",AVERAGE(Q62,S62)/AVERAGE(E62,F62),SUM(Q62,S62)/SUM(E62,F62))))</f>
        <v>1</v>
      </c>
      <c r="V62" s="821">
        <v>1</v>
      </c>
      <c r="W62" s="819">
        <f t="shared" si="7"/>
        <v>1</v>
      </c>
      <c r="X62" s="829">
        <f>IF((IF(M62="promedio",AVERAGE(Q62,S62,V62)/AVERAGE(E62,F62,G62),SUM(Q62,S62,V62)/SUM(E62,F62,G62)))&gt;100%,100%,(IF(M62="promedio",AVERAGE(Q62,S62,V62)/AVERAGE(E62,F62,G62),SUM(Q62,S62,V62)/SUM(E62,F62,G62))))</f>
        <v>1</v>
      </c>
      <c r="Y62" s="751"/>
      <c r="Z62" s="819" t="str">
        <f t="shared" si="8"/>
        <v> </v>
      </c>
      <c r="AA62" s="829">
        <f t="shared" si="9"/>
        <v>0.75</v>
      </c>
      <c r="AB62" s="361"/>
      <c r="AC62" s="361"/>
      <c r="AD62" s="362"/>
      <c r="AE62" s="521"/>
      <c r="AF62" s="414"/>
      <c r="AG62" s="521"/>
      <c r="AH62" s="521"/>
      <c r="AI62" s="521"/>
      <c r="AJ62" s="521"/>
      <c r="AK62" s="414"/>
      <c r="AL62" s="414"/>
      <c r="AM62" s="414"/>
      <c r="AN62" s="414" t="s">
        <v>302</v>
      </c>
      <c r="AO62" s="414"/>
      <c r="AP62" s="364"/>
      <c r="AQ62" s="516" t="s">
        <v>328</v>
      </c>
      <c r="AR62" s="533" t="s">
        <v>343</v>
      </c>
      <c r="AS62" s="365"/>
    </row>
    <row r="63" spans="1:45" ht="71.25" customHeight="1">
      <c r="A63" s="760"/>
      <c r="B63" s="358" t="s">
        <v>256</v>
      </c>
      <c r="C63" s="749"/>
      <c r="D63" s="749"/>
      <c r="E63" s="751"/>
      <c r="F63" s="751"/>
      <c r="G63" s="751"/>
      <c r="H63" s="751"/>
      <c r="I63" s="773"/>
      <c r="J63" s="746"/>
      <c r="K63" s="794"/>
      <c r="L63" s="427"/>
      <c r="M63" s="428"/>
      <c r="N63" s="745"/>
      <c r="O63" s="745"/>
      <c r="P63" s="745"/>
      <c r="Q63" s="751"/>
      <c r="R63" s="820"/>
      <c r="S63" s="821"/>
      <c r="T63" s="820"/>
      <c r="U63" s="823"/>
      <c r="V63" s="821"/>
      <c r="W63" s="820"/>
      <c r="X63" s="830"/>
      <c r="Y63" s="751"/>
      <c r="Z63" s="820"/>
      <c r="AA63" s="830"/>
      <c r="AB63" s="361"/>
      <c r="AC63" s="361"/>
      <c r="AD63" s="362"/>
      <c r="AE63" s="521"/>
      <c r="AF63" s="414"/>
      <c r="AG63" s="521"/>
      <c r="AH63" s="521"/>
      <c r="AI63" s="521"/>
      <c r="AJ63" s="521"/>
      <c r="AK63" s="414"/>
      <c r="AL63" s="414"/>
      <c r="AM63" s="414"/>
      <c r="AN63" s="414"/>
      <c r="AO63" s="414"/>
      <c r="AP63" s="521"/>
      <c r="AQ63" s="366"/>
      <c r="AR63" s="363"/>
      <c r="AS63" s="365"/>
    </row>
    <row r="64" spans="1:45" ht="112.5" customHeight="1">
      <c r="A64" s="760"/>
      <c r="B64" s="358" t="s">
        <v>257</v>
      </c>
      <c r="C64" s="358" t="s">
        <v>258</v>
      </c>
      <c r="D64" s="429" t="s">
        <v>111</v>
      </c>
      <c r="E64" s="430">
        <v>1</v>
      </c>
      <c r="F64" s="430">
        <v>1</v>
      </c>
      <c r="G64" s="430">
        <v>1</v>
      </c>
      <c r="H64" s="430">
        <v>1</v>
      </c>
      <c r="I64" s="431">
        <v>4</v>
      </c>
      <c r="J64" s="432" t="s">
        <v>249</v>
      </c>
      <c r="K64" s="433" t="s">
        <v>250</v>
      </c>
      <c r="L64" s="338"/>
      <c r="M64" s="418" t="s">
        <v>275</v>
      </c>
      <c r="N64" s="543" t="s">
        <v>286</v>
      </c>
      <c r="O64" s="543" t="s">
        <v>287</v>
      </c>
      <c r="P64" s="543" t="s">
        <v>288</v>
      </c>
      <c r="Q64" s="430">
        <v>1</v>
      </c>
      <c r="R64" s="340">
        <f t="shared" si="5"/>
        <v>1</v>
      </c>
      <c r="S64" s="434">
        <v>1</v>
      </c>
      <c r="T64" s="341">
        <v>0</v>
      </c>
      <c r="U64" s="342">
        <f>IF((IF(M64="promedio",AVERAGE(Q64,S64)/AVERAGE(E64,F64),SUM(Q64,S64)/SUM(E64,F64)))&gt;100%,100%,(IF(M64="promedio",AVERAGE(Q64,S64)/AVERAGE(E64,F64),SUM(Q64,S64)/SUM(E64,F64))))</f>
        <v>1</v>
      </c>
      <c r="V64" s="434">
        <v>1</v>
      </c>
      <c r="W64" s="341">
        <f t="shared" si="7"/>
        <v>1</v>
      </c>
      <c r="X64" s="343">
        <f>IF((IF(M64="promedio",AVERAGE(Q64,S64,V64)/AVERAGE(E64,F64,G64),SUM(Q64,S64,V64)/SUM(E64,F64,G64)))&gt;100%,100%,(IF(M64="promedio",AVERAGE(Q64,S64,V64)/AVERAGE(E64,F64,G64),SUM(Q64,S64,V64)/SUM(E64,F64,G64))))</f>
        <v>1</v>
      </c>
      <c r="Y64" s="430"/>
      <c r="Z64" s="340" t="str">
        <f t="shared" si="8"/>
        <v> </v>
      </c>
      <c r="AA64" s="343">
        <f t="shared" si="9"/>
        <v>0.75</v>
      </c>
      <c r="AB64" s="435"/>
      <c r="AC64" s="435"/>
      <c r="AD64" s="436"/>
      <c r="AE64" s="435"/>
      <c r="AF64" s="436"/>
      <c r="AG64" s="435"/>
      <c r="AH64" s="435"/>
      <c r="AI64" s="435"/>
      <c r="AJ64" s="262"/>
      <c r="AK64" s="315"/>
      <c r="AL64" s="524"/>
      <c r="AM64" s="524"/>
      <c r="AN64" s="414"/>
      <c r="AO64" s="414"/>
      <c r="AP64" s="364" t="s">
        <v>297</v>
      </c>
      <c r="AQ64" s="368" t="s">
        <v>312</v>
      </c>
      <c r="AR64" s="533" t="s">
        <v>344</v>
      </c>
      <c r="AS64" s="365"/>
    </row>
    <row r="65" spans="1:45" ht="74.25" customHeight="1">
      <c r="A65" s="760"/>
      <c r="B65" s="358" t="s">
        <v>259</v>
      </c>
      <c r="C65" s="748" t="s">
        <v>260</v>
      </c>
      <c r="D65" s="750" t="s">
        <v>111</v>
      </c>
      <c r="E65" s="750">
        <v>1</v>
      </c>
      <c r="F65" s="750">
        <v>1</v>
      </c>
      <c r="G65" s="750">
        <v>1</v>
      </c>
      <c r="H65" s="750">
        <v>1</v>
      </c>
      <c r="I65" s="797">
        <f>H65</f>
        <v>1</v>
      </c>
      <c r="J65" s="746" t="s">
        <v>249</v>
      </c>
      <c r="K65" s="794" t="s">
        <v>250</v>
      </c>
      <c r="L65" s="354"/>
      <c r="M65" s="437" t="s">
        <v>274</v>
      </c>
      <c r="N65" s="744" t="s">
        <v>289</v>
      </c>
      <c r="O65" s="744" t="s">
        <v>290</v>
      </c>
      <c r="P65" s="744">
        <v>3</v>
      </c>
      <c r="Q65" s="824">
        <v>1</v>
      </c>
      <c r="R65" s="819">
        <f t="shared" si="5"/>
        <v>1</v>
      </c>
      <c r="S65" s="810">
        <v>1</v>
      </c>
      <c r="T65" s="819">
        <f t="shared" si="6"/>
        <v>1</v>
      </c>
      <c r="U65" s="822">
        <f>IF((IF(M65="promedio",AVERAGE(Q65,S65)/AVERAGE(E65,F65),SUM(Q65,S65)/SUM(E65,F65)))&gt;100%,100%,(IF(M65="promedio",AVERAGE(Q65,S65)/AVERAGE(E65,F65),SUM(Q65,S65)/SUM(E65,F65))))</f>
        <v>1</v>
      </c>
      <c r="V65" s="810">
        <v>1</v>
      </c>
      <c r="W65" s="819">
        <f t="shared" si="7"/>
        <v>1</v>
      </c>
      <c r="X65" s="829">
        <f>IF((IF(M65="promedio",AVERAGE(Q65,S65,V65)/AVERAGE(E65,F65,G65),SUM(Q65,S65,V65)/SUM(E65,F65,G65)))&gt;100%,100%,(IF(M65="promedio",AVERAGE(Q65,S65,V65)/AVERAGE(E65,F65,G65),SUM(Q65,S65,V65)/SUM(E65,F65,G65))))</f>
        <v>1</v>
      </c>
      <c r="Y65" s="824"/>
      <c r="Z65" s="819" t="str">
        <f t="shared" si="8"/>
        <v> </v>
      </c>
      <c r="AA65" s="829">
        <f t="shared" si="9"/>
        <v>1</v>
      </c>
      <c r="AB65" s="329"/>
      <c r="AC65" s="435"/>
      <c r="AD65" s="436"/>
      <c r="AE65" s="435"/>
      <c r="AF65" s="436"/>
      <c r="AG65" s="435"/>
      <c r="AH65" s="435"/>
      <c r="AI65" s="435"/>
      <c r="AJ65" s="262"/>
      <c r="AK65" s="315"/>
      <c r="AL65" s="524"/>
      <c r="AM65" s="524"/>
      <c r="AN65" s="414"/>
      <c r="AO65" s="414"/>
      <c r="AP65" s="525" t="s">
        <v>298</v>
      </c>
      <c r="AQ65" s="526" t="s">
        <v>313</v>
      </c>
      <c r="AR65" s="534" t="s">
        <v>345</v>
      </c>
      <c r="AS65" s="361"/>
    </row>
    <row r="66" spans="1:45" ht="74.25" customHeight="1">
      <c r="A66" s="760"/>
      <c r="B66" s="358" t="s">
        <v>261</v>
      </c>
      <c r="C66" s="748"/>
      <c r="D66" s="750"/>
      <c r="E66" s="750"/>
      <c r="F66" s="750"/>
      <c r="G66" s="750"/>
      <c r="H66" s="750"/>
      <c r="I66" s="797"/>
      <c r="J66" s="746"/>
      <c r="K66" s="794"/>
      <c r="L66" s="369"/>
      <c r="M66" s="369"/>
      <c r="N66" s="745"/>
      <c r="O66" s="745"/>
      <c r="P66" s="745"/>
      <c r="Q66" s="826"/>
      <c r="R66" s="820"/>
      <c r="S66" s="812"/>
      <c r="T66" s="820"/>
      <c r="U66" s="823"/>
      <c r="V66" s="812"/>
      <c r="W66" s="820"/>
      <c r="X66" s="830"/>
      <c r="Y66" s="826"/>
      <c r="Z66" s="820"/>
      <c r="AA66" s="830"/>
      <c r="AB66" s="329"/>
      <c r="AC66" s="435"/>
      <c r="AD66" s="436"/>
      <c r="AE66" s="435"/>
      <c r="AF66" s="436"/>
      <c r="AG66" s="435"/>
      <c r="AH66" s="435"/>
      <c r="AI66" s="435"/>
      <c r="AJ66" s="262"/>
      <c r="AK66" s="315"/>
      <c r="AL66" s="524"/>
      <c r="AM66" s="524"/>
      <c r="AN66" s="414"/>
      <c r="AO66" s="414"/>
      <c r="AP66" s="521"/>
      <c r="AQ66" s="414"/>
      <c r="AR66" s="362"/>
      <c r="AS66" s="361"/>
    </row>
    <row r="67" spans="1:45" ht="74.25" customHeight="1">
      <c r="A67" s="760"/>
      <c r="B67" s="358" t="s">
        <v>262</v>
      </c>
      <c r="C67" s="358" t="s">
        <v>263</v>
      </c>
      <c r="D67" s="429" t="s">
        <v>111</v>
      </c>
      <c r="E67" s="429"/>
      <c r="F67" s="429">
        <v>0.8</v>
      </c>
      <c r="G67" s="429"/>
      <c r="H67" s="429">
        <v>0.8</v>
      </c>
      <c r="I67" s="347">
        <f>H67</f>
        <v>0.8</v>
      </c>
      <c r="J67" s="432" t="s">
        <v>264</v>
      </c>
      <c r="K67" s="433" t="s">
        <v>250</v>
      </c>
      <c r="L67" s="354"/>
      <c r="M67" s="437" t="s">
        <v>274</v>
      </c>
      <c r="N67" s="543" t="s">
        <v>289</v>
      </c>
      <c r="O67" s="543" t="s">
        <v>291</v>
      </c>
      <c r="P67" s="543">
        <v>4</v>
      </c>
      <c r="Q67" s="339"/>
      <c r="R67" s="340" t="str">
        <f t="shared" si="5"/>
        <v> </v>
      </c>
      <c r="S67" s="360">
        <v>0</v>
      </c>
      <c r="T67" s="341">
        <v>0</v>
      </c>
      <c r="U67" s="342">
        <f>IF((IF(M67="promedio",AVERAGE(Q67,S67)/AVERAGE(E67,F67),SUM(Q67,S67)/SUM(E67,F67)))&gt;100%,100%,(IF(M67="promedio",AVERAGE(Q67,S67)/AVERAGE(E67,F67),SUM(Q67,S67)/SUM(E67,F67))))</f>
        <v>0</v>
      </c>
      <c r="V67" s="339"/>
      <c r="W67" s="341" t="str">
        <f t="shared" si="7"/>
        <v> </v>
      </c>
      <c r="X67" s="343">
        <f>IF((IF(M67="promedio",AVERAGE(Q67,S67,V67)/AVERAGE(E67,F67,G67),SUM(Q67,S67,V67)/SUM(E67,F67,G67)))&gt;100%,100%,(IF(M67="promedio",AVERAGE(Q67,S67,V67)/AVERAGE(E67,F67,G67),SUM(Q67,S67,V67)/SUM(E67,F67,G67))))</f>
        <v>0</v>
      </c>
      <c r="Y67" s="339"/>
      <c r="Z67" s="340" t="str">
        <f t="shared" si="8"/>
        <v> </v>
      </c>
      <c r="AA67" s="343">
        <f t="shared" si="9"/>
        <v>0</v>
      </c>
      <c r="AB67" s="329"/>
      <c r="AC67" s="435"/>
      <c r="AD67" s="436"/>
      <c r="AE67" s="435"/>
      <c r="AF67" s="436"/>
      <c r="AG67" s="435"/>
      <c r="AH67" s="435"/>
      <c r="AI67" s="435"/>
      <c r="AJ67" s="262"/>
      <c r="AK67" s="315"/>
      <c r="AL67" s="524"/>
      <c r="AM67" s="524"/>
      <c r="AN67" s="414"/>
      <c r="AO67" s="414"/>
      <c r="AP67" s="521"/>
      <c r="AQ67" s="414"/>
      <c r="AR67" s="362"/>
      <c r="AS67" s="361"/>
    </row>
    <row r="68" spans="1:45" ht="132" customHeight="1">
      <c r="A68" s="760"/>
      <c r="B68" s="358" t="s">
        <v>265</v>
      </c>
      <c r="C68" s="358" t="s">
        <v>266</v>
      </c>
      <c r="D68" s="429" t="s">
        <v>111</v>
      </c>
      <c r="E68" s="430">
        <v>2</v>
      </c>
      <c r="F68" s="430">
        <v>3</v>
      </c>
      <c r="G68" s="438"/>
      <c r="H68" s="438"/>
      <c r="I68" s="431">
        <f>SUM(E68:H68)</f>
        <v>5</v>
      </c>
      <c r="J68" s="432" t="s">
        <v>249</v>
      </c>
      <c r="K68" s="433" t="s">
        <v>250</v>
      </c>
      <c r="L68" s="354"/>
      <c r="M68" s="437" t="s">
        <v>275</v>
      </c>
      <c r="N68" s="543" t="s">
        <v>284</v>
      </c>
      <c r="O68" s="543" t="s">
        <v>292</v>
      </c>
      <c r="P68" s="543">
        <v>16</v>
      </c>
      <c r="Q68" s="430">
        <v>0</v>
      </c>
      <c r="R68" s="340">
        <f>IF(Q68&lt;&gt;0,IF(Q68/E68&gt;100%,100%,Q68/E68),0)</f>
        <v>0</v>
      </c>
      <c r="S68" s="434">
        <v>0</v>
      </c>
      <c r="T68" s="341">
        <v>0</v>
      </c>
      <c r="U68" s="342">
        <f>IF((IF(M68="promedio",AVERAGE(Q68,S68)/AVERAGE(E68,F68),SUM(Q68,S68)/SUM(E68,F68)))&gt;100%,100%,(IF(M68="promedio",AVERAGE(Q68,S68)/AVERAGE(E68,F68),SUM(Q68,S68)/SUM(E68,F68))))</f>
        <v>0</v>
      </c>
      <c r="V68" s="434"/>
      <c r="W68" s="341" t="str">
        <f t="shared" si="7"/>
        <v> </v>
      </c>
      <c r="X68" s="343">
        <f>IF((IF(M68="promedio",AVERAGE(Q68,S68,V68)/AVERAGE(E68,F68,G68),SUM(Q68,S68,V68)/SUM(E68,F68,G68)))&gt;100%,100%,(IF(M68="promedio",AVERAGE(Q68,S68,V68)/AVERAGE(E68,F68,G68),SUM(Q68,S68,V68)/SUM(E68,F68,G68))))</f>
        <v>0</v>
      </c>
      <c r="Y68" s="430"/>
      <c r="Z68" s="340" t="str">
        <f t="shared" si="8"/>
        <v> </v>
      </c>
      <c r="AA68" s="343">
        <f t="shared" si="9"/>
        <v>0</v>
      </c>
      <c r="AB68" s="329"/>
      <c r="AC68" s="435"/>
      <c r="AD68" s="436"/>
      <c r="AE68" s="435"/>
      <c r="AF68" s="436"/>
      <c r="AG68" s="435"/>
      <c r="AH68" s="435"/>
      <c r="AI68" s="435"/>
      <c r="AJ68" s="262"/>
      <c r="AK68" s="315"/>
      <c r="AL68" s="524"/>
      <c r="AM68" s="524"/>
      <c r="AN68" s="414" t="s">
        <v>300</v>
      </c>
      <c r="AO68" s="414" t="s">
        <v>301</v>
      </c>
      <c r="AP68" s="521"/>
      <c r="AQ68" s="414"/>
      <c r="AR68" s="362"/>
      <c r="AS68" s="361"/>
    </row>
    <row r="69" spans="1:45" ht="125.25" customHeight="1">
      <c r="A69" s="760"/>
      <c r="B69" s="439" t="s">
        <v>267</v>
      </c>
      <c r="C69" s="358" t="s">
        <v>268</v>
      </c>
      <c r="D69" s="431" t="s">
        <v>111</v>
      </c>
      <c r="E69" s="440">
        <v>1</v>
      </c>
      <c r="F69" s="399">
        <v>1</v>
      </c>
      <c r="G69" s="400">
        <v>1</v>
      </c>
      <c r="H69" s="400">
        <v>1</v>
      </c>
      <c r="I69" s="400">
        <f>SUM(E69:H69)</f>
        <v>4</v>
      </c>
      <c r="J69" s="401" t="s">
        <v>249</v>
      </c>
      <c r="K69" s="402" t="s">
        <v>250</v>
      </c>
      <c r="L69" s="369"/>
      <c r="M69" s="437" t="s">
        <v>275</v>
      </c>
      <c r="N69" s="547"/>
      <c r="O69" s="547"/>
      <c r="P69" s="547"/>
      <c r="Q69" s="430">
        <v>1</v>
      </c>
      <c r="R69" s="340">
        <f t="shared" si="5"/>
        <v>1</v>
      </c>
      <c r="S69" s="434">
        <v>1</v>
      </c>
      <c r="T69" s="341">
        <f t="shared" si="6"/>
        <v>1</v>
      </c>
      <c r="U69" s="342">
        <f>IF((IF(M69="promedio",AVERAGE(Q69,S69)/AVERAGE(E69,F69),SUM(Q69,S69)/SUM(E69,F69)))&gt;100%,100%,(IF(M69="promedio",AVERAGE(Q69,S69)/AVERAGE(E69,F69),SUM(Q69,S69)/SUM(E69,F69))))</f>
        <v>1</v>
      </c>
      <c r="V69" s="434">
        <v>1</v>
      </c>
      <c r="W69" s="341">
        <f t="shared" si="7"/>
        <v>1</v>
      </c>
      <c r="X69" s="343">
        <f>IF((IF(M69="promedio",AVERAGE(Q69,S69,V69)/AVERAGE(E69,F69,G69),SUM(Q69,S69,V69)/SUM(E69,F69,G69)))&gt;100%,100%,(IF(M69="promedio",AVERAGE(Q69,S69,V69)/AVERAGE(E69,F69,G69),SUM(Q69,S69,V69)/SUM(E69,F69,G69))))</f>
        <v>1</v>
      </c>
      <c r="Y69" s="430"/>
      <c r="Z69" s="340" t="str">
        <f t="shared" si="8"/>
        <v> </v>
      </c>
      <c r="AA69" s="343">
        <f t="shared" si="9"/>
        <v>0.75</v>
      </c>
      <c r="AB69" s="329"/>
      <c r="AC69" s="361"/>
      <c r="AD69" s="362"/>
      <c r="AE69" s="521"/>
      <c r="AF69" s="414"/>
      <c r="AG69" s="521"/>
      <c r="AH69" s="521"/>
      <c r="AI69" s="521"/>
      <c r="AJ69" s="521"/>
      <c r="AK69" s="414"/>
      <c r="AL69" s="414"/>
      <c r="AM69" s="414"/>
      <c r="AN69" s="414"/>
      <c r="AO69" s="414"/>
      <c r="AP69" s="525" t="s">
        <v>299</v>
      </c>
      <c r="AQ69" s="527" t="s">
        <v>314</v>
      </c>
      <c r="AR69" s="534" t="s">
        <v>346</v>
      </c>
      <c r="AS69" s="361"/>
    </row>
    <row r="70" spans="1:45" ht="101.25" customHeight="1">
      <c r="A70" s="760"/>
      <c r="B70" s="353" t="s">
        <v>269</v>
      </c>
      <c r="C70" s="353" t="s">
        <v>270</v>
      </c>
      <c r="D70" s="399">
        <v>4</v>
      </c>
      <c r="E70" s="399">
        <v>1</v>
      </c>
      <c r="F70" s="399">
        <v>1</v>
      </c>
      <c r="G70" s="441"/>
      <c r="H70" s="441"/>
      <c r="I70" s="400">
        <f>SUM(E70:H70)</f>
        <v>2</v>
      </c>
      <c r="J70" s="401" t="s">
        <v>249</v>
      </c>
      <c r="K70" s="402" t="s">
        <v>250</v>
      </c>
      <c r="L70" s="373"/>
      <c r="M70" s="437" t="s">
        <v>275</v>
      </c>
      <c r="N70" s="548"/>
      <c r="O70" s="549"/>
      <c r="P70" s="550"/>
      <c r="Q70" s="430">
        <v>0</v>
      </c>
      <c r="R70" s="340">
        <f>IF(Q70&lt;&gt;0,IF(Q70/E70&gt;100%,100%,Q70/E70),0)</f>
        <v>0</v>
      </c>
      <c r="S70" s="434">
        <v>0</v>
      </c>
      <c r="T70" s="341">
        <v>0</v>
      </c>
      <c r="U70" s="342">
        <f>IF((IF(M70="promedio",AVERAGE(Q70,S70)/AVERAGE(E70,F70),SUM(Q70,S70)/SUM(E70,F70)))&gt;100%,100%,(IF(M70="promedio",AVERAGE(Q70,S70)/AVERAGE(E70,F70),SUM(Q70,S70)/SUM(E70,F70))))</f>
        <v>0</v>
      </c>
      <c r="V70" s="434"/>
      <c r="W70" s="341" t="str">
        <f t="shared" si="7"/>
        <v> </v>
      </c>
      <c r="X70" s="343">
        <f>IF((IF(M70="promedio",AVERAGE(Q70,S70,V70)/AVERAGE(E70,F70,G70),SUM(Q70,S70,V70)/SUM(E70,F70,G70)))&gt;100%,100%,(IF(M70="promedio",AVERAGE(Q70,S70,V70)/AVERAGE(E70,F70,G70),SUM(Q70,S70,V70)/SUM(E70,F70,G70))))</f>
        <v>0</v>
      </c>
      <c r="Y70" s="430"/>
      <c r="Z70" s="340" t="str">
        <f t="shared" si="8"/>
        <v> </v>
      </c>
      <c r="AA70" s="343">
        <f t="shared" si="9"/>
        <v>0</v>
      </c>
      <c r="AB70" s="329"/>
      <c r="AC70" s="361"/>
      <c r="AD70" s="362"/>
      <c r="AE70" s="521"/>
      <c r="AF70" s="414"/>
      <c r="AG70" s="521"/>
      <c r="AH70" s="521"/>
      <c r="AI70" s="521"/>
      <c r="AJ70" s="521"/>
      <c r="AK70" s="414"/>
      <c r="AL70" s="414"/>
      <c r="AM70" s="414"/>
      <c r="AN70" s="414" t="s">
        <v>300</v>
      </c>
      <c r="AO70" s="414" t="s">
        <v>301</v>
      </c>
      <c r="AP70" s="521"/>
      <c r="AQ70" s="414"/>
      <c r="AR70" s="530"/>
      <c r="AS70" s="375"/>
    </row>
    <row r="71" spans="1:45" ht="63.75" customHeight="1" hidden="1">
      <c r="A71" s="760"/>
      <c r="B71" s="442" t="s">
        <v>271</v>
      </c>
      <c r="C71" s="442" t="s">
        <v>272</v>
      </c>
      <c r="D71" s="443" t="s">
        <v>111</v>
      </c>
      <c r="E71" s="444"/>
      <c r="F71" s="444"/>
      <c r="G71" s="444"/>
      <c r="H71" s="441">
        <v>1</v>
      </c>
      <c r="I71" s="441">
        <f>H71</f>
        <v>1</v>
      </c>
      <c r="J71" s="445" t="s">
        <v>273</v>
      </c>
      <c r="K71" s="446" t="s">
        <v>250</v>
      </c>
      <c r="L71" s="373"/>
      <c r="M71" s="374" t="s">
        <v>275</v>
      </c>
      <c r="N71" s="378"/>
      <c r="O71" s="378"/>
      <c r="P71" s="378"/>
      <c r="Q71" s="447"/>
      <c r="R71" s="340" t="str">
        <f t="shared" si="5"/>
        <v> </v>
      </c>
      <c r="S71" s="447"/>
      <c r="T71" s="341" t="str">
        <f t="shared" si="6"/>
        <v> </v>
      </c>
      <c r="U71" s="342"/>
      <c r="V71" s="447"/>
      <c r="W71" s="341" t="str">
        <f t="shared" si="7"/>
        <v> </v>
      </c>
      <c r="X71" s="343"/>
      <c r="Y71" s="430"/>
      <c r="Z71" s="340" t="str">
        <f t="shared" si="8"/>
        <v> </v>
      </c>
      <c r="AA71" s="343">
        <f t="shared" si="9"/>
        <v>0</v>
      </c>
      <c r="AB71" s="329"/>
      <c r="AC71" s="361"/>
      <c r="AD71" s="362"/>
      <c r="AE71" s="521"/>
      <c r="AF71" s="521"/>
      <c r="AG71" s="521"/>
      <c r="AH71" s="521"/>
      <c r="AI71" s="521"/>
      <c r="AJ71" s="521"/>
      <c r="AK71" s="414"/>
      <c r="AL71" s="414"/>
      <c r="AM71" s="414"/>
      <c r="AN71" s="414"/>
      <c r="AO71" s="414"/>
      <c r="AP71" s="521"/>
      <c r="AQ71" s="414"/>
      <c r="AR71" s="375"/>
      <c r="AS71" s="375"/>
    </row>
    <row r="72" spans="1:45" ht="63.75" customHeight="1" hidden="1">
      <c r="A72" s="760"/>
      <c r="B72" s="448"/>
      <c r="C72" s="449"/>
      <c r="D72" s="450"/>
      <c r="E72" s="450"/>
      <c r="F72" s="450"/>
      <c r="G72" s="450"/>
      <c r="H72" s="450"/>
      <c r="I72" s="450"/>
      <c r="J72" s="451"/>
      <c r="K72" s="353"/>
      <c r="L72" s="373"/>
      <c r="M72" s="374"/>
      <c r="N72" s="378"/>
      <c r="O72" s="378"/>
      <c r="P72" s="378"/>
      <c r="Q72" s="339"/>
      <c r="R72" s="340" t="str">
        <f t="shared" si="5"/>
        <v> </v>
      </c>
      <c r="S72" s="339"/>
      <c r="T72" s="341" t="str">
        <f t="shared" si="6"/>
        <v> </v>
      </c>
      <c r="U72" s="342"/>
      <c r="V72" s="339"/>
      <c r="W72" s="341"/>
      <c r="X72" s="343"/>
      <c r="Y72" s="339"/>
      <c r="Z72" s="340" t="str">
        <f t="shared" si="8"/>
        <v> </v>
      </c>
      <c r="AA72" s="343" t="e">
        <f t="shared" si="9"/>
        <v>#DIV/0!</v>
      </c>
      <c r="AB72" s="378"/>
      <c r="AC72" s="375"/>
      <c r="AD72" s="375"/>
      <c r="AE72" s="375"/>
      <c r="AF72" s="375"/>
      <c r="AG72" s="375"/>
      <c r="AH72" s="375"/>
      <c r="AI72" s="375"/>
      <c r="AJ72" s="375"/>
      <c r="AK72" s="375"/>
      <c r="AL72" s="375"/>
      <c r="AM72" s="375"/>
      <c r="AN72" s="375"/>
      <c r="AO72" s="375"/>
      <c r="AP72" s="375"/>
      <c r="AQ72" s="375"/>
      <c r="AR72" s="375"/>
      <c r="AS72" s="375"/>
    </row>
    <row r="73" spans="1:45" ht="63.75" customHeight="1" hidden="1">
      <c r="A73" s="760"/>
      <c r="B73" s="448"/>
      <c r="C73" s="449"/>
      <c r="D73" s="450"/>
      <c r="E73" s="450"/>
      <c r="F73" s="450"/>
      <c r="G73" s="450"/>
      <c r="H73" s="450"/>
      <c r="I73" s="450"/>
      <c r="J73" s="451"/>
      <c r="K73" s="353"/>
      <c r="L73" s="373"/>
      <c r="M73" s="374"/>
      <c r="N73" s="378"/>
      <c r="O73" s="378"/>
      <c r="P73" s="378"/>
      <c r="Q73" s="339"/>
      <c r="R73" s="340" t="str">
        <f t="shared" si="5"/>
        <v> </v>
      </c>
      <c r="S73" s="339"/>
      <c r="T73" s="341" t="str">
        <f t="shared" si="6"/>
        <v> </v>
      </c>
      <c r="U73" s="342"/>
      <c r="V73" s="339"/>
      <c r="W73" s="341"/>
      <c r="X73" s="343"/>
      <c r="Y73" s="339"/>
      <c r="Z73" s="340" t="str">
        <f t="shared" si="8"/>
        <v> </v>
      </c>
      <c r="AA73" s="343" t="e">
        <f t="shared" si="9"/>
        <v>#DIV/0!</v>
      </c>
      <c r="AB73" s="378"/>
      <c r="AC73" s="375"/>
      <c r="AD73" s="375"/>
      <c r="AE73" s="375"/>
      <c r="AF73" s="375"/>
      <c r="AG73" s="375"/>
      <c r="AH73" s="375"/>
      <c r="AI73" s="375"/>
      <c r="AJ73" s="375"/>
      <c r="AK73" s="375"/>
      <c r="AL73" s="375"/>
      <c r="AM73" s="375"/>
      <c r="AN73" s="375"/>
      <c r="AO73" s="375"/>
      <c r="AP73" s="375"/>
      <c r="AQ73" s="375"/>
      <c r="AR73" s="375"/>
      <c r="AS73" s="375"/>
    </row>
    <row r="74" spans="1:45" ht="63.75" customHeight="1" hidden="1">
      <c r="A74" s="760"/>
      <c r="B74" s="448"/>
      <c r="C74" s="449"/>
      <c r="D74" s="452"/>
      <c r="E74" s="450"/>
      <c r="F74" s="450"/>
      <c r="G74" s="450"/>
      <c r="H74" s="450"/>
      <c r="I74" s="450"/>
      <c r="J74" s="451"/>
      <c r="K74" s="353"/>
      <c r="L74" s="373"/>
      <c r="M74" s="374"/>
      <c r="N74" s="378"/>
      <c r="O74" s="378"/>
      <c r="P74" s="378"/>
      <c r="Q74" s="339"/>
      <c r="R74" s="340" t="str">
        <f t="shared" si="5"/>
        <v> </v>
      </c>
      <c r="S74" s="339"/>
      <c r="T74" s="341" t="str">
        <f t="shared" si="6"/>
        <v> </v>
      </c>
      <c r="U74" s="342"/>
      <c r="V74" s="339"/>
      <c r="W74" s="341"/>
      <c r="X74" s="343"/>
      <c r="Y74" s="339"/>
      <c r="Z74" s="340" t="str">
        <f t="shared" si="8"/>
        <v> </v>
      </c>
      <c r="AA74" s="343" t="e">
        <f t="shared" si="9"/>
        <v>#DIV/0!</v>
      </c>
      <c r="AB74" s="378"/>
      <c r="AC74" s="375"/>
      <c r="AD74" s="375"/>
      <c r="AE74" s="375"/>
      <c r="AF74" s="375"/>
      <c r="AG74" s="375"/>
      <c r="AH74" s="375"/>
      <c r="AI74" s="375"/>
      <c r="AJ74" s="375"/>
      <c r="AK74" s="375"/>
      <c r="AL74" s="375"/>
      <c r="AM74" s="375"/>
      <c r="AN74" s="375"/>
      <c r="AO74" s="375"/>
      <c r="AP74" s="375"/>
      <c r="AQ74" s="375"/>
      <c r="AR74" s="375"/>
      <c r="AS74" s="375"/>
    </row>
    <row r="75" spans="1:45" ht="63.75" customHeight="1" hidden="1">
      <c r="A75" s="760"/>
      <c r="B75" s="448"/>
      <c r="C75" s="449"/>
      <c r="D75" s="452"/>
      <c r="E75" s="450"/>
      <c r="F75" s="450"/>
      <c r="G75" s="450"/>
      <c r="H75" s="450"/>
      <c r="I75" s="450"/>
      <c r="J75" s="451"/>
      <c r="K75" s="353"/>
      <c r="L75" s="373"/>
      <c r="M75" s="374"/>
      <c r="N75" s="378"/>
      <c r="O75" s="378"/>
      <c r="P75" s="378"/>
      <c r="Q75" s="339"/>
      <c r="R75" s="340" t="str">
        <f t="shared" si="5"/>
        <v> </v>
      </c>
      <c r="S75" s="339"/>
      <c r="T75" s="341" t="str">
        <f t="shared" si="6"/>
        <v> </v>
      </c>
      <c r="U75" s="342"/>
      <c r="V75" s="339"/>
      <c r="W75" s="341"/>
      <c r="X75" s="343"/>
      <c r="Y75" s="339"/>
      <c r="Z75" s="340" t="str">
        <f t="shared" si="8"/>
        <v> </v>
      </c>
      <c r="AA75" s="343" t="e">
        <f t="shared" si="9"/>
        <v>#DIV/0!</v>
      </c>
      <c r="AB75" s="378"/>
      <c r="AC75" s="375"/>
      <c r="AD75" s="375"/>
      <c r="AE75" s="375"/>
      <c r="AF75" s="375"/>
      <c r="AG75" s="375"/>
      <c r="AH75" s="375"/>
      <c r="AI75" s="375"/>
      <c r="AJ75" s="375"/>
      <c r="AK75" s="375"/>
      <c r="AL75" s="375"/>
      <c r="AM75" s="375"/>
      <c r="AN75" s="375"/>
      <c r="AO75" s="375"/>
      <c r="AP75" s="375"/>
      <c r="AQ75" s="375"/>
      <c r="AR75" s="375"/>
      <c r="AS75" s="375"/>
    </row>
    <row r="76" spans="1:45" ht="63.75" customHeight="1" hidden="1">
      <c r="A76" s="761"/>
      <c r="B76" s="358"/>
      <c r="C76" s="358"/>
      <c r="D76" s="358"/>
      <c r="E76" s="358"/>
      <c r="F76" s="358"/>
      <c r="G76" s="358"/>
      <c r="H76" s="359"/>
      <c r="I76" s="359"/>
      <c r="J76" s="358"/>
      <c r="K76" s="353"/>
      <c r="L76" s="373"/>
      <c r="M76" s="374"/>
      <c r="N76" s="378"/>
      <c r="O76" s="378"/>
      <c r="P76" s="378"/>
      <c r="Q76" s="339"/>
      <c r="R76" s="340" t="str">
        <f t="shared" si="5"/>
        <v> </v>
      </c>
      <c r="S76" s="339"/>
      <c r="T76" s="341" t="str">
        <f t="shared" si="6"/>
        <v> </v>
      </c>
      <c r="U76" s="342"/>
      <c r="V76" s="339"/>
      <c r="W76" s="341"/>
      <c r="X76" s="343"/>
      <c r="Y76" s="339"/>
      <c r="Z76" s="340" t="str">
        <f t="shared" si="8"/>
        <v> </v>
      </c>
      <c r="AA76" s="343" t="e">
        <f t="shared" si="9"/>
        <v>#DIV/0!</v>
      </c>
      <c r="AB76" s="378"/>
      <c r="AC76" s="375"/>
      <c r="AD76" s="375"/>
      <c r="AE76" s="375"/>
      <c r="AF76" s="375"/>
      <c r="AG76" s="375"/>
      <c r="AH76" s="375"/>
      <c r="AI76" s="375"/>
      <c r="AJ76" s="375"/>
      <c r="AK76" s="375"/>
      <c r="AL76" s="375"/>
      <c r="AM76" s="375"/>
      <c r="AN76" s="375"/>
      <c r="AO76" s="375"/>
      <c r="AP76" s="375"/>
      <c r="AQ76" s="375"/>
      <c r="AR76" s="375"/>
      <c r="AS76" s="375"/>
    </row>
    <row r="77" spans="1:45" ht="63.75" customHeight="1" hidden="1">
      <c r="A77" s="754"/>
      <c r="B77" s="358"/>
      <c r="C77" s="358"/>
      <c r="D77" s="358"/>
      <c r="E77" s="358"/>
      <c r="F77" s="358"/>
      <c r="G77" s="358"/>
      <c r="H77" s="359"/>
      <c r="I77" s="359"/>
      <c r="J77" s="358"/>
      <c r="K77" s="353"/>
      <c r="L77" s="373"/>
      <c r="M77" s="374"/>
      <c r="N77" s="378"/>
      <c r="O77" s="378"/>
      <c r="P77" s="378"/>
      <c r="Q77" s="339"/>
      <c r="R77" s="340" t="str">
        <f t="shared" si="5"/>
        <v> </v>
      </c>
      <c r="S77" s="339"/>
      <c r="T77" s="341" t="str">
        <f t="shared" si="6"/>
        <v> </v>
      </c>
      <c r="U77" s="342"/>
      <c r="V77" s="339"/>
      <c r="W77" s="341"/>
      <c r="X77" s="343"/>
      <c r="Y77" s="339"/>
      <c r="Z77" s="340" t="str">
        <f t="shared" si="8"/>
        <v> </v>
      </c>
      <c r="AA77" s="343" t="e">
        <f t="shared" si="9"/>
        <v>#DIV/0!</v>
      </c>
      <c r="AB77" s="378"/>
      <c r="AC77" s="375"/>
      <c r="AD77" s="375"/>
      <c r="AE77" s="375"/>
      <c r="AF77" s="375"/>
      <c r="AG77" s="375"/>
      <c r="AH77" s="375"/>
      <c r="AI77" s="375"/>
      <c r="AJ77" s="375"/>
      <c r="AK77" s="375"/>
      <c r="AL77" s="375"/>
      <c r="AM77" s="375"/>
      <c r="AN77" s="375"/>
      <c r="AO77" s="375"/>
      <c r="AP77" s="375"/>
      <c r="AQ77" s="375"/>
      <c r="AR77" s="375"/>
      <c r="AS77" s="375"/>
    </row>
    <row r="78" spans="1:45" ht="63.75" customHeight="1" hidden="1">
      <c r="A78" s="755"/>
      <c r="B78" s="358"/>
      <c r="C78" s="358"/>
      <c r="D78" s="358"/>
      <c r="E78" s="358"/>
      <c r="F78" s="358"/>
      <c r="G78" s="358"/>
      <c r="H78" s="359"/>
      <c r="I78" s="359"/>
      <c r="J78" s="358"/>
      <c r="K78" s="353"/>
      <c r="L78" s="373"/>
      <c r="M78" s="374"/>
      <c r="N78" s="378"/>
      <c r="O78" s="378"/>
      <c r="P78" s="378"/>
      <c r="Q78" s="339"/>
      <c r="R78" s="340" t="str">
        <f t="shared" si="5"/>
        <v> </v>
      </c>
      <c r="S78" s="339"/>
      <c r="T78" s="341" t="str">
        <f t="shared" si="6"/>
        <v> </v>
      </c>
      <c r="U78" s="342"/>
      <c r="V78" s="339"/>
      <c r="W78" s="341"/>
      <c r="X78" s="343"/>
      <c r="Y78" s="339"/>
      <c r="Z78" s="340" t="str">
        <f t="shared" si="8"/>
        <v> </v>
      </c>
      <c r="AA78" s="343" t="e">
        <f t="shared" si="9"/>
        <v>#DIV/0!</v>
      </c>
      <c r="AB78" s="378"/>
      <c r="AC78" s="375"/>
      <c r="AD78" s="375"/>
      <c r="AE78" s="375"/>
      <c r="AF78" s="375"/>
      <c r="AG78" s="375"/>
      <c r="AH78" s="375"/>
      <c r="AI78" s="375"/>
      <c r="AJ78" s="375"/>
      <c r="AK78" s="375"/>
      <c r="AL78" s="375"/>
      <c r="AM78" s="375"/>
      <c r="AN78" s="375"/>
      <c r="AO78" s="375"/>
      <c r="AP78" s="375"/>
      <c r="AQ78" s="375"/>
      <c r="AR78" s="375"/>
      <c r="AS78" s="375"/>
    </row>
    <row r="79" spans="1:45" ht="63.75" customHeight="1" hidden="1">
      <c r="A79" s="755"/>
      <c r="B79" s="358"/>
      <c r="C79" s="358"/>
      <c r="D79" s="358"/>
      <c r="E79" s="358"/>
      <c r="F79" s="358"/>
      <c r="G79" s="358"/>
      <c r="H79" s="359"/>
      <c r="I79" s="359"/>
      <c r="J79" s="358"/>
      <c r="K79" s="353"/>
      <c r="L79" s="373"/>
      <c r="M79" s="374"/>
      <c r="N79" s="378"/>
      <c r="O79" s="378"/>
      <c r="P79" s="378"/>
      <c r="Q79" s="339"/>
      <c r="R79" s="340" t="str">
        <f t="shared" si="5"/>
        <v> </v>
      </c>
      <c r="S79" s="339"/>
      <c r="T79" s="341" t="str">
        <f t="shared" si="6"/>
        <v> </v>
      </c>
      <c r="U79" s="342"/>
      <c r="V79" s="339"/>
      <c r="W79" s="341"/>
      <c r="X79" s="343"/>
      <c r="Y79" s="339"/>
      <c r="Z79" s="340" t="str">
        <f t="shared" si="8"/>
        <v> </v>
      </c>
      <c r="AA79" s="343" t="e">
        <f t="shared" si="9"/>
        <v>#DIV/0!</v>
      </c>
      <c r="AB79" s="378"/>
      <c r="AC79" s="375"/>
      <c r="AD79" s="375"/>
      <c r="AE79" s="375"/>
      <c r="AF79" s="375"/>
      <c r="AG79" s="375"/>
      <c r="AH79" s="375"/>
      <c r="AI79" s="375"/>
      <c r="AJ79" s="375"/>
      <c r="AK79" s="375"/>
      <c r="AL79" s="375"/>
      <c r="AM79" s="375"/>
      <c r="AN79" s="375"/>
      <c r="AO79" s="375"/>
      <c r="AP79" s="375"/>
      <c r="AQ79" s="375"/>
      <c r="AR79" s="375"/>
      <c r="AS79" s="375"/>
    </row>
    <row r="80" spans="1:45" ht="63.75" customHeight="1" hidden="1">
      <c r="A80" s="755"/>
      <c r="B80" s="358"/>
      <c r="C80" s="358"/>
      <c r="D80" s="358"/>
      <c r="E80" s="358"/>
      <c r="F80" s="358"/>
      <c r="G80" s="358"/>
      <c r="H80" s="359"/>
      <c r="I80" s="359"/>
      <c r="J80" s="358"/>
      <c r="K80" s="353"/>
      <c r="L80" s="373"/>
      <c r="M80" s="374"/>
      <c r="N80" s="378"/>
      <c r="O80" s="378"/>
      <c r="P80" s="378"/>
      <c r="Q80" s="339"/>
      <c r="R80" s="340" t="str">
        <f t="shared" si="5"/>
        <v> </v>
      </c>
      <c r="S80" s="339"/>
      <c r="T80" s="341" t="str">
        <f t="shared" si="6"/>
        <v> </v>
      </c>
      <c r="U80" s="342"/>
      <c r="V80" s="339"/>
      <c r="W80" s="341"/>
      <c r="X80" s="343"/>
      <c r="Y80" s="339"/>
      <c r="Z80" s="340" t="str">
        <f t="shared" si="8"/>
        <v> </v>
      </c>
      <c r="AA80" s="343" t="e">
        <f t="shared" si="9"/>
        <v>#DIV/0!</v>
      </c>
      <c r="AB80" s="378"/>
      <c r="AC80" s="375"/>
      <c r="AD80" s="375"/>
      <c r="AE80" s="375"/>
      <c r="AF80" s="375"/>
      <c r="AG80" s="375"/>
      <c r="AH80" s="375"/>
      <c r="AI80" s="375"/>
      <c r="AJ80" s="375"/>
      <c r="AK80" s="375"/>
      <c r="AL80" s="375"/>
      <c r="AM80" s="375"/>
      <c r="AN80" s="375"/>
      <c r="AO80" s="375"/>
      <c r="AP80" s="375"/>
      <c r="AQ80" s="375"/>
      <c r="AR80" s="375"/>
      <c r="AS80" s="375"/>
    </row>
    <row r="81" spans="1:45" ht="63.75" customHeight="1" hidden="1">
      <c r="A81" s="755"/>
      <c r="B81" s="358"/>
      <c r="C81" s="358"/>
      <c r="D81" s="358"/>
      <c r="E81" s="358"/>
      <c r="F81" s="358"/>
      <c r="G81" s="358"/>
      <c r="H81" s="359"/>
      <c r="I81" s="359"/>
      <c r="J81" s="358"/>
      <c r="K81" s="353"/>
      <c r="L81" s="373"/>
      <c r="M81" s="374"/>
      <c r="N81" s="378"/>
      <c r="O81" s="378"/>
      <c r="P81" s="378"/>
      <c r="Q81" s="339"/>
      <c r="R81" s="340" t="str">
        <f t="shared" si="5"/>
        <v> </v>
      </c>
      <c r="S81" s="339"/>
      <c r="T81" s="341" t="str">
        <f t="shared" si="6"/>
        <v> </v>
      </c>
      <c r="U81" s="342"/>
      <c r="V81" s="339"/>
      <c r="W81" s="341"/>
      <c r="X81" s="343"/>
      <c r="Y81" s="339"/>
      <c r="Z81" s="340" t="str">
        <f t="shared" si="8"/>
        <v> </v>
      </c>
      <c r="AA81" s="343" t="e">
        <f t="shared" si="9"/>
        <v>#DIV/0!</v>
      </c>
      <c r="AB81" s="378"/>
      <c r="AC81" s="375"/>
      <c r="AD81" s="375"/>
      <c r="AE81" s="375"/>
      <c r="AF81" s="375"/>
      <c r="AG81" s="375"/>
      <c r="AH81" s="375"/>
      <c r="AI81" s="375"/>
      <c r="AJ81" s="375"/>
      <c r="AK81" s="375"/>
      <c r="AL81" s="375"/>
      <c r="AM81" s="375"/>
      <c r="AN81" s="375"/>
      <c r="AO81" s="375"/>
      <c r="AP81" s="375"/>
      <c r="AQ81" s="375"/>
      <c r="AR81" s="375"/>
      <c r="AS81" s="375"/>
    </row>
    <row r="82" spans="1:45" ht="63.75" customHeight="1" hidden="1">
      <c r="A82" s="755"/>
      <c r="B82" s="358"/>
      <c r="C82" s="358"/>
      <c r="D82" s="358"/>
      <c r="E82" s="358"/>
      <c r="F82" s="358"/>
      <c r="G82" s="358"/>
      <c r="H82" s="359"/>
      <c r="I82" s="359"/>
      <c r="J82" s="358"/>
      <c r="K82" s="353"/>
      <c r="L82" s="373"/>
      <c r="M82" s="374"/>
      <c r="N82" s="378"/>
      <c r="O82" s="378"/>
      <c r="P82" s="378"/>
      <c r="Q82" s="339"/>
      <c r="R82" s="340" t="str">
        <f t="shared" si="5"/>
        <v> </v>
      </c>
      <c r="S82" s="339"/>
      <c r="T82" s="341" t="str">
        <f t="shared" si="6"/>
        <v> </v>
      </c>
      <c r="U82" s="342"/>
      <c r="V82" s="339"/>
      <c r="W82" s="341"/>
      <c r="X82" s="343"/>
      <c r="Y82" s="339"/>
      <c r="Z82" s="340" t="str">
        <f t="shared" si="8"/>
        <v> </v>
      </c>
      <c r="AA82" s="343" t="e">
        <f t="shared" si="9"/>
        <v>#DIV/0!</v>
      </c>
      <c r="AB82" s="378"/>
      <c r="AC82" s="375"/>
      <c r="AD82" s="375"/>
      <c r="AE82" s="375"/>
      <c r="AF82" s="375"/>
      <c r="AG82" s="375"/>
      <c r="AH82" s="375"/>
      <c r="AI82" s="375"/>
      <c r="AJ82" s="375"/>
      <c r="AK82" s="375"/>
      <c r="AL82" s="375"/>
      <c r="AM82" s="375"/>
      <c r="AN82" s="375"/>
      <c r="AO82" s="375"/>
      <c r="AP82" s="375"/>
      <c r="AQ82" s="375"/>
      <c r="AR82" s="375"/>
      <c r="AS82" s="375"/>
    </row>
    <row r="83" spans="1:45" ht="63.75" customHeight="1" hidden="1">
      <c r="A83" s="755"/>
      <c r="B83" s="358"/>
      <c r="C83" s="358"/>
      <c r="D83" s="358"/>
      <c r="E83" s="358"/>
      <c r="F83" s="358"/>
      <c r="G83" s="358"/>
      <c r="H83" s="359"/>
      <c r="I83" s="359"/>
      <c r="J83" s="358"/>
      <c r="K83" s="353"/>
      <c r="L83" s="373"/>
      <c r="M83" s="374"/>
      <c r="N83" s="378"/>
      <c r="O83" s="378"/>
      <c r="P83" s="378"/>
      <c r="Q83" s="339"/>
      <c r="R83" s="340" t="str">
        <f t="shared" si="5"/>
        <v> </v>
      </c>
      <c r="S83" s="339"/>
      <c r="T83" s="341" t="str">
        <f t="shared" si="6"/>
        <v> </v>
      </c>
      <c r="U83" s="342"/>
      <c r="V83" s="339"/>
      <c r="W83" s="341"/>
      <c r="X83" s="343"/>
      <c r="Y83" s="339"/>
      <c r="Z83" s="340" t="str">
        <f t="shared" si="8"/>
        <v> </v>
      </c>
      <c r="AA83" s="343" t="e">
        <f t="shared" si="9"/>
        <v>#DIV/0!</v>
      </c>
      <c r="AB83" s="378"/>
      <c r="AC83" s="375"/>
      <c r="AD83" s="375"/>
      <c r="AE83" s="375"/>
      <c r="AF83" s="375"/>
      <c r="AG83" s="375"/>
      <c r="AH83" s="375"/>
      <c r="AI83" s="375"/>
      <c r="AJ83" s="375"/>
      <c r="AK83" s="375"/>
      <c r="AL83" s="375"/>
      <c r="AM83" s="375"/>
      <c r="AN83" s="375"/>
      <c r="AO83" s="375"/>
      <c r="AP83" s="375"/>
      <c r="AQ83" s="375"/>
      <c r="AR83" s="375"/>
      <c r="AS83" s="375"/>
    </row>
    <row r="84" spans="1:45" ht="63.75" customHeight="1" hidden="1">
      <c r="A84" s="756"/>
      <c r="B84" s="358"/>
      <c r="C84" s="358"/>
      <c r="D84" s="358"/>
      <c r="E84" s="358"/>
      <c r="F84" s="358"/>
      <c r="G84" s="358"/>
      <c r="H84" s="359"/>
      <c r="I84" s="359"/>
      <c r="J84" s="358"/>
      <c r="K84" s="353"/>
      <c r="L84" s="373"/>
      <c r="M84" s="374"/>
      <c r="N84" s="378"/>
      <c r="O84" s="378"/>
      <c r="P84" s="378"/>
      <c r="Q84" s="339"/>
      <c r="R84" s="340" t="str">
        <f t="shared" si="5"/>
        <v> </v>
      </c>
      <c r="S84" s="339"/>
      <c r="T84" s="341" t="str">
        <f t="shared" si="6"/>
        <v> </v>
      </c>
      <c r="U84" s="342"/>
      <c r="V84" s="339"/>
      <c r="W84" s="341"/>
      <c r="X84" s="343"/>
      <c r="Y84" s="339"/>
      <c r="Z84" s="340" t="str">
        <f t="shared" si="8"/>
        <v> </v>
      </c>
      <c r="AA84" s="343" t="e">
        <f t="shared" si="9"/>
        <v>#DIV/0!</v>
      </c>
      <c r="AB84" s="378"/>
      <c r="AC84" s="375"/>
      <c r="AD84" s="375"/>
      <c r="AE84" s="375"/>
      <c r="AF84" s="375"/>
      <c r="AG84" s="375"/>
      <c r="AH84" s="375"/>
      <c r="AI84" s="375"/>
      <c r="AJ84" s="375"/>
      <c r="AK84" s="375"/>
      <c r="AL84" s="375"/>
      <c r="AM84" s="375"/>
      <c r="AN84" s="375"/>
      <c r="AO84" s="375"/>
      <c r="AP84" s="375"/>
      <c r="AQ84" s="375"/>
      <c r="AR84" s="375"/>
      <c r="AS84" s="375"/>
    </row>
    <row r="85" spans="1:28" ht="34.5" customHeight="1">
      <c r="A85" s="757" t="s">
        <v>105</v>
      </c>
      <c r="B85" s="758"/>
      <c r="C85" s="758"/>
      <c r="D85" s="758"/>
      <c r="E85" s="758"/>
      <c r="F85" s="758"/>
      <c r="G85" s="758"/>
      <c r="H85" s="758"/>
      <c r="I85" s="758"/>
      <c r="J85" s="758"/>
      <c r="K85" s="758"/>
      <c r="L85" s="379">
        <v>0.0036</v>
      </c>
      <c r="M85" s="380"/>
      <c r="N85" s="381"/>
      <c r="O85" s="381"/>
      <c r="P85" s="381"/>
      <c r="Q85" s="382">
        <f>$L85/4</f>
        <v>0.0009</v>
      </c>
      <c r="R85" s="383">
        <v>1</v>
      </c>
      <c r="S85" s="382">
        <f>$L85/4</f>
        <v>0.0009</v>
      </c>
      <c r="T85" s="383">
        <v>1</v>
      </c>
      <c r="U85" s="384">
        <f>AVERAGE(U54:U71)</f>
        <v>0.6666666666666666</v>
      </c>
      <c r="V85" s="382">
        <f>$L85/4</f>
        <v>0.0009</v>
      </c>
      <c r="W85" s="383">
        <v>1</v>
      </c>
      <c r="X85" s="384">
        <f>AVERAGE(X54:X71)</f>
        <v>0.6666666666666666</v>
      </c>
      <c r="Y85" s="382">
        <f>$L85/4</f>
        <v>0.0009</v>
      </c>
      <c r="Z85" s="383">
        <v>1</v>
      </c>
      <c r="AA85" s="384" t="e">
        <f>AVERAGE(AA54:AA71)</f>
        <v>#DIV/0!</v>
      </c>
      <c r="AB85" s="385"/>
    </row>
    <row r="86" spans="1:28" ht="47.25" customHeight="1">
      <c r="A86" s="752" t="s">
        <v>106</v>
      </c>
      <c r="B86" s="753"/>
      <c r="C86" s="753"/>
      <c r="D86" s="753"/>
      <c r="E86" s="753"/>
      <c r="F86" s="753"/>
      <c r="G86" s="753"/>
      <c r="H86" s="753"/>
      <c r="I86" s="753"/>
      <c r="J86" s="753"/>
      <c r="K86" s="753"/>
      <c r="L86" s="386"/>
      <c r="M86" s="387"/>
      <c r="N86" s="388"/>
      <c r="O86" s="388"/>
      <c r="P86" s="388"/>
      <c r="Q86" s="389">
        <f>R86*Q85/R85</f>
        <v>0.0005625</v>
      </c>
      <c r="R86" s="390">
        <f>AVERAGE(R54:R71)</f>
        <v>0.625</v>
      </c>
      <c r="S86" s="389">
        <f>T86*S85/T85</f>
        <v>0.0005</v>
      </c>
      <c r="T86" s="390">
        <f>AVERAGE(T54:T72)</f>
        <v>0.5555555555555556</v>
      </c>
      <c r="U86" s="391">
        <f>SUM(Q86,S86)</f>
        <v>0.0010625</v>
      </c>
      <c r="V86" s="389">
        <f>W86*V85/W85</f>
        <v>0.0009</v>
      </c>
      <c r="W86" s="390">
        <f>AVERAGE(W54:W71)</f>
        <v>1</v>
      </c>
      <c r="X86" s="391">
        <f>SUM(U86,V86)</f>
        <v>0.0019625</v>
      </c>
      <c r="Y86" s="389" t="e">
        <f>Z86*Y85/Z85</f>
        <v>#DIV/0!</v>
      </c>
      <c r="Z86" s="390" t="e">
        <f>AVERAGE(Z54:Z71)</f>
        <v>#DIV/0!</v>
      </c>
      <c r="AA86" s="391" t="e">
        <f>SUM(X86,Y86)</f>
        <v>#DIV/0!</v>
      </c>
      <c r="AB86" s="392"/>
    </row>
    <row r="87" spans="1:13" s="395" customFormat="1" ht="48" customHeight="1" hidden="1">
      <c r="A87" s="394"/>
      <c r="B87" s="394"/>
      <c r="C87" s="394"/>
      <c r="D87" s="394"/>
      <c r="E87" s="394"/>
      <c r="F87" s="394"/>
      <c r="G87" s="394"/>
      <c r="H87" s="394"/>
      <c r="I87" s="394"/>
      <c r="J87" s="394"/>
      <c r="K87" s="394"/>
      <c r="L87" s="394"/>
      <c r="M87" s="394"/>
    </row>
    <row r="88" spans="1:13" s="395" customFormat="1" ht="32.25" customHeight="1" hidden="1">
      <c r="A88" s="394"/>
      <c r="B88" s="394"/>
      <c r="C88" s="394"/>
      <c r="D88" s="394"/>
      <c r="E88" s="394"/>
      <c r="F88" s="394"/>
      <c r="G88" s="394"/>
      <c r="H88" s="394"/>
      <c r="I88" s="394"/>
      <c r="J88" s="394"/>
      <c r="K88" s="394"/>
      <c r="L88" s="394"/>
      <c r="M88" s="394"/>
    </row>
    <row r="89" spans="1:45" ht="42" customHeight="1" hidden="1">
      <c r="A89" s="778" t="s">
        <v>161</v>
      </c>
      <c r="B89" s="779"/>
      <c r="C89" s="779"/>
      <c r="D89" s="779"/>
      <c r="E89" s="779"/>
      <c r="F89" s="779"/>
      <c r="G89" s="779"/>
      <c r="H89" s="779"/>
      <c r="I89" s="779"/>
      <c r="J89" s="779"/>
      <c r="K89" s="779"/>
      <c r="L89" s="779"/>
      <c r="M89" s="779"/>
      <c r="N89" s="779"/>
      <c r="O89" s="779"/>
      <c r="P89" s="779"/>
      <c r="Q89" s="779"/>
      <c r="R89" s="779"/>
      <c r="S89" s="779"/>
      <c r="T89" s="779"/>
      <c r="U89" s="779"/>
      <c r="V89" s="779"/>
      <c r="W89" s="779"/>
      <c r="X89" s="779"/>
      <c r="Y89" s="779"/>
      <c r="Z89" s="779"/>
      <c r="AA89" s="779"/>
      <c r="AB89" s="779"/>
      <c r="AC89" s="779"/>
      <c r="AD89" s="779"/>
      <c r="AE89" s="779"/>
      <c r="AF89" s="779"/>
      <c r="AG89" s="779"/>
      <c r="AH89" s="779"/>
      <c r="AI89" s="779"/>
      <c r="AJ89" s="779"/>
      <c r="AK89" s="779"/>
      <c r="AL89" s="779"/>
      <c r="AM89" s="779"/>
      <c r="AN89" s="779"/>
      <c r="AO89" s="779"/>
      <c r="AP89" s="779"/>
      <c r="AQ89" s="779"/>
      <c r="AR89" s="779"/>
      <c r="AS89" s="779"/>
    </row>
    <row r="90" spans="1:45" ht="47.25" customHeight="1" hidden="1">
      <c r="A90" s="778" t="s">
        <v>25</v>
      </c>
      <c r="B90" s="779"/>
      <c r="C90" s="779"/>
      <c r="D90" s="779"/>
      <c r="E90" s="779"/>
      <c r="F90" s="779"/>
      <c r="G90" s="779"/>
      <c r="H90" s="779"/>
      <c r="I90" s="779"/>
      <c r="J90" s="779"/>
      <c r="K90" s="779"/>
      <c r="L90" s="779"/>
      <c r="M90" s="779"/>
      <c r="N90" s="779"/>
      <c r="O90" s="779"/>
      <c r="P90" s="779"/>
      <c r="Q90" s="780" t="s">
        <v>131</v>
      </c>
      <c r="R90" s="781"/>
      <c r="S90" s="781"/>
      <c r="T90" s="781"/>
      <c r="U90" s="781"/>
      <c r="V90" s="781"/>
      <c r="W90" s="781"/>
      <c r="X90" s="781"/>
      <c r="Y90" s="781"/>
      <c r="Z90" s="781"/>
      <c r="AA90" s="781"/>
      <c r="AB90" s="781"/>
      <c r="AC90" s="781"/>
      <c r="AD90" s="781"/>
      <c r="AE90" s="781"/>
      <c r="AF90" s="781"/>
      <c r="AG90" s="781"/>
      <c r="AH90" s="781"/>
      <c r="AI90" s="781"/>
      <c r="AJ90" s="781"/>
      <c r="AK90" s="781"/>
      <c r="AL90" s="781"/>
      <c r="AM90" s="781"/>
      <c r="AN90" s="781"/>
      <c r="AO90" s="781"/>
      <c r="AP90" s="781"/>
      <c r="AQ90" s="781"/>
      <c r="AR90" s="781"/>
      <c r="AS90" s="781"/>
    </row>
    <row r="91" spans="1:45" ht="33.75" customHeight="1" hidden="1">
      <c r="A91" s="762" t="s">
        <v>10</v>
      </c>
      <c r="B91" s="763" t="s">
        <v>99</v>
      </c>
      <c r="C91" s="763" t="s">
        <v>11</v>
      </c>
      <c r="D91" s="763" t="s">
        <v>12</v>
      </c>
      <c r="E91" s="764" t="s">
        <v>109</v>
      </c>
      <c r="F91" s="765"/>
      <c r="G91" s="765"/>
      <c r="H91" s="766"/>
      <c r="I91" s="775" t="s">
        <v>110</v>
      </c>
      <c r="J91" s="763" t="s">
        <v>13</v>
      </c>
      <c r="K91" s="763" t="s">
        <v>104</v>
      </c>
      <c r="L91" s="775" t="s">
        <v>14</v>
      </c>
      <c r="M91" s="321"/>
      <c r="N91" s="775" t="s">
        <v>149</v>
      </c>
      <c r="O91" s="775" t="s">
        <v>148</v>
      </c>
      <c r="P91" s="775" t="s">
        <v>150</v>
      </c>
      <c r="Q91" s="783" t="s">
        <v>132</v>
      </c>
      <c r="R91" s="784"/>
      <c r="S91" s="784"/>
      <c r="T91" s="784"/>
      <c r="U91" s="784"/>
      <c r="V91" s="784"/>
      <c r="W91" s="784"/>
      <c r="X91" s="784"/>
      <c r="Y91" s="784"/>
      <c r="Z91" s="784"/>
      <c r="AA91" s="784"/>
      <c r="AB91" s="783" t="s">
        <v>133</v>
      </c>
      <c r="AC91" s="784"/>
      <c r="AD91" s="784"/>
      <c r="AE91" s="784"/>
      <c r="AF91" s="784"/>
      <c r="AG91" s="784"/>
      <c r="AH91" s="784"/>
      <c r="AI91" s="785"/>
      <c r="AJ91" s="786" t="s">
        <v>134</v>
      </c>
      <c r="AK91" s="787"/>
      <c r="AL91" s="787"/>
      <c r="AM91" s="787"/>
      <c r="AN91" s="788" t="s">
        <v>138</v>
      </c>
      <c r="AO91" s="790" t="s">
        <v>139</v>
      </c>
      <c r="AP91" s="792" t="s">
        <v>141</v>
      </c>
      <c r="AQ91" s="793"/>
      <c r="AR91" s="793"/>
      <c r="AS91" s="793"/>
    </row>
    <row r="92" spans="1:45" ht="45" customHeight="1" hidden="1">
      <c r="A92" s="762"/>
      <c r="B92" s="763"/>
      <c r="C92" s="763"/>
      <c r="D92" s="763"/>
      <c r="E92" s="322" t="s">
        <v>100</v>
      </c>
      <c r="F92" s="322" t="s">
        <v>101</v>
      </c>
      <c r="G92" s="322" t="s">
        <v>102</v>
      </c>
      <c r="H92" s="322" t="s">
        <v>103</v>
      </c>
      <c r="I92" s="776"/>
      <c r="J92" s="763"/>
      <c r="K92" s="763"/>
      <c r="L92" s="776"/>
      <c r="M92" s="323"/>
      <c r="N92" s="776"/>
      <c r="O92" s="776"/>
      <c r="P92" s="776"/>
      <c r="Q92" s="324" t="s">
        <v>100</v>
      </c>
      <c r="R92" s="324" t="s">
        <v>135</v>
      </c>
      <c r="S92" s="324" t="s">
        <v>101</v>
      </c>
      <c r="T92" s="324" t="s">
        <v>135</v>
      </c>
      <c r="U92" s="324" t="s">
        <v>136</v>
      </c>
      <c r="V92" s="324" t="s">
        <v>102</v>
      </c>
      <c r="W92" s="324" t="s">
        <v>135</v>
      </c>
      <c r="X92" s="324" t="s">
        <v>137</v>
      </c>
      <c r="Y92" s="324" t="s">
        <v>103</v>
      </c>
      <c r="Z92" s="324" t="s">
        <v>135</v>
      </c>
      <c r="AA92" s="325" t="s">
        <v>157</v>
      </c>
      <c r="AB92" s="324" t="s">
        <v>100</v>
      </c>
      <c r="AC92" s="324" t="s">
        <v>135</v>
      </c>
      <c r="AD92" s="324" t="s">
        <v>101</v>
      </c>
      <c r="AE92" s="324" t="s">
        <v>135</v>
      </c>
      <c r="AF92" s="324" t="s">
        <v>102</v>
      </c>
      <c r="AG92" s="324" t="s">
        <v>135</v>
      </c>
      <c r="AH92" s="324" t="s">
        <v>103</v>
      </c>
      <c r="AI92" s="324" t="s">
        <v>135</v>
      </c>
      <c r="AJ92" s="324" t="s">
        <v>100</v>
      </c>
      <c r="AK92" s="324" t="s">
        <v>101</v>
      </c>
      <c r="AL92" s="324" t="s">
        <v>102</v>
      </c>
      <c r="AM92" s="324" t="s">
        <v>103</v>
      </c>
      <c r="AN92" s="789"/>
      <c r="AO92" s="791"/>
      <c r="AP92" s="326" t="s">
        <v>140</v>
      </c>
      <c r="AQ92" s="326" t="s">
        <v>142</v>
      </c>
      <c r="AR92" s="326" t="s">
        <v>143</v>
      </c>
      <c r="AS92" s="326" t="s">
        <v>144</v>
      </c>
    </row>
    <row r="93" spans="1:45" ht="91.5" customHeight="1" hidden="1">
      <c r="A93" s="759"/>
      <c r="B93" s="327"/>
      <c r="C93" s="327"/>
      <c r="D93" s="453"/>
      <c r="E93" s="327"/>
      <c r="F93" s="453"/>
      <c r="G93" s="327"/>
      <c r="H93" s="453"/>
      <c r="I93" s="327"/>
      <c r="J93" s="454"/>
      <c r="K93" s="357"/>
      <c r="L93" s="328"/>
      <c r="M93" s="328"/>
      <c r="N93" s="404" t="s">
        <v>152</v>
      </c>
      <c r="O93" s="405" t="s">
        <v>151</v>
      </c>
      <c r="P93" s="406">
        <v>14</v>
      </c>
      <c r="Q93" s="455"/>
      <c r="R93" s="456" t="str">
        <f>IF(Q93&lt;&gt;0,Q93/E93," ")</f>
        <v> </v>
      </c>
      <c r="S93" s="455"/>
      <c r="T93" s="456" t="str">
        <f>IF(S93&lt;&gt;0,S93/F93," ")</f>
        <v> </v>
      </c>
      <c r="U93" s="457"/>
      <c r="V93" s="455"/>
      <c r="W93" s="340" t="str">
        <f>IF(V93&lt;&gt;0,V93/G93," ")</f>
        <v> </v>
      </c>
      <c r="X93" s="457"/>
      <c r="Y93" s="455"/>
      <c r="Z93" s="340" t="str">
        <f>IF(Y93&lt;&gt;0,Y93/H93," ")</f>
        <v> </v>
      </c>
      <c r="AA93" s="343" t="e">
        <f>AVERAGE(Z93)</f>
        <v>#DIV/0!</v>
      </c>
      <c r="AB93" s="329"/>
      <c r="AC93" s="329"/>
      <c r="AD93" s="329"/>
      <c r="AE93" s="329"/>
      <c r="AF93" s="329"/>
      <c r="AG93" s="329"/>
      <c r="AH93" s="329"/>
      <c r="AI93" s="329"/>
      <c r="AJ93" s="329"/>
      <c r="AK93" s="329"/>
      <c r="AL93" s="329"/>
      <c r="AM93" s="329"/>
      <c r="AN93" s="329"/>
      <c r="AO93" s="329"/>
      <c r="AP93" s="329"/>
      <c r="AQ93" s="329"/>
      <c r="AR93" s="329"/>
      <c r="AS93" s="329"/>
    </row>
    <row r="94" spans="1:45" ht="109.5" customHeight="1" hidden="1">
      <c r="A94" s="760"/>
      <c r="B94" s="458"/>
      <c r="C94" s="327"/>
      <c r="D94" s="327"/>
      <c r="E94" s="327"/>
      <c r="F94" s="327"/>
      <c r="G94" s="327"/>
      <c r="H94" s="327"/>
      <c r="I94" s="327"/>
      <c r="J94" s="454"/>
      <c r="K94" s="357"/>
      <c r="L94" s="338"/>
      <c r="M94" s="338"/>
      <c r="N94" s="774" t="s">
        <v>154</v>
      </c>
      <c r="O94" s="777" t="s">
        <v>153</v>
      </c>
      <c r="P94" s="782">
        <v>6</v>
      </c>
      <c r="Q94" s="455"/>
      <c r="R94" s="456" t="str">
        <f aca="true" t="shared" si="10" ref="R94:R125">IF(Q94&lt;&gt;0,Q94/E94," ")</f>
        <v> </v>
      </c>
      <c r="S94" s="455"/>
      <c r="T94" s="456" t="str">
        <f aca="true" t="shared" si="11" ref="T94:T125">IF(S94&lt;&gt;0,S94/F94," ")</f>
        <v> </v>
      </c>
      <c r="U94" s="457"/>
      <c r="V94" s="455"/>
      <c r="W94" s="340" t="str">
        <f aca="true" t="shared" si="12" ref="W94:W125">IF(V94&lt;&gt;0,V94/G94," ")</f>
        <v> </v>
      </c>
      <c r="X94" s="457"/>
      <c r="Y94" s="455"/>
      <c r="Z94" s="340" t="str">
        <f aca="true" t="shared" si="13" ref="Z94:Z125">IF(Y94&lt;&gt;0,Y94/H94," ")</f>
        <v> </v>
      </c>
      <c r="AA94" s="343" t="e">
        <f aca="true" t="shared" si="14" ref="AA94:AA125">AVERAGE(Z94)</f>
        <v>#DIV/0!</v>
      </c>
      <c r="AB94" s="331"/>
      <c r="AC94" s="331"/>
      <c r="AD94" s="331"/>
      <c r="AE94" s="331"/>
      <c r="AF94" s="331"/>
      <c r="AG94" s="331"/>
      <c r="AH94" s="331"/>
      <c r="AI94" s="331"/>
      <c r="AJ94" s="331"/>
      <c r="AK94" s="331"/>
      <c r="AL94" s="331"/>
      <c r="AM94" s="331"/>
      <c r="AN94" s="331"/>
      <c r="AO94" s="331"/>
      <c r="AP94" s="331"/>
      <c r="AQ94" s="331"/>
      <c r="AR94" s="331"/>
      <c r="AS94" s="331"/>
    </row>
    <row r="95" spans="1:45" ht="94.5" customHeight="1" hidden="1">
      <c r="A95" s="760"/>
      <c r="B95" s="459"/>
      <c r="C95" s="327"/>
      <c r="D95" s="460"/>
      <c r="E95" s="461"/>
      <c r="F95" s="461"/>
      <c r="G95" s="461"/>
      <c r="H95" s="461"/>
      <c r="I95" s="460"/>
      <c r="J95" s="454"/>
      <c r="K95" s="357"/>
      <c r="L95" s="338"/>
      <c r="M95" s="338"/>
      <c r="N95" s="774"/>
      <c r="O95" s="777"/>
      <c r="P95" s="782"/>
      <c r="Q95" s="455"/>
      <c r="R95" s="456" t="str">
        <f t="shared" si="10"/>
        <v> </v>
      </c>
      <c r="S95" s="455"/>
      <c r="T95" s="456" t="str">
        <f t="shared" si="11"/>
        <v> </v>
      </c>
      <c r="U95" s="457"/>
      <c r="V95" s="455"/>
      <c r="W95" s="340" t="str">
        <f t="shared" si="12"/>
        <v> </v>
      </c>
      <c r="X95" s="457"/>
      <c r="Y95" s="455"/>
      <c r="Z95" s="340" t="str">
        <f t="shared" si="13"/>
        <v> </v>
      </c>
      <c r="AA95" s="343" t="e">
        <f t="shared" si="14"/>
        <v>#DIV/0!</v>
      </c>
      <c r="AB95" s="334"/>
      <c r="AC95" s="334"/>
      <c r="AD95" s="334"/>
      <c r="AE95" s="334"/>
      <c r="AF95" s="334"/>
      <c r="AG95" s="334"/>
      <c r="AH95" s="334"/>
      <c r="AI95" s="334"/>
      <c r="AJ95" s="334"/>
      <c r="AK95" s="334"/>
      <c r="AL95" s="334"/>
      <c r="AM95" s="334"/>
      <c r="AN95" s="334"/>
      <c r="AO95" s="334"/>
      <c r="AP95" s="334"/>
      <c r="AQ95" s="334"/>
      <c r="AR95" s="334"/>
      <c r="AS95" s="334"/>
    </row>
    <row r="96" spans="1:45" ht="87.75" customHeight="1" hidden="1">
      <c r="A96" s="760"/>
      <c r="B96" s="459"/>
      <c r="C96" s="462"/>
      <c r="D96" s="462"/>
      <c r="E96" s="462"/>
      <c r="F96" s="462"/>
      <c r="G96" s="462"/>
      <c r="H96" s="463"/>
      <c r="I96" s="463"/>
      <c r="J96" s="462"/>
      <c r="K96" s="351"/>
      <c r="L96" s="338"/>
      <c r="M96" s="464"/>
      <c r="N96" s="419"/>
      <c r="O96" s="420"/>
      <c r="P96" s="329"/>
      <c r="Q96" s="455"/>
      <c r="R96" s="456" t="str">
        <f t="shared" si="10"/>
        <v> </v>
      </c>
      <c r="S96" s="455"/>
      <c r="T96" s="456" t="str">
        <f t="shared" si="11"/>
        <v> </v>
      </c>
      <c r="U96" s="457"/>
      <c r="V96" s="455"/>
      <c r="W96" s="340" t="str">
        <f t="shared" si="12"/>
        <v> </v>
      </c>
      <c r="X96" s="457"/>
      <c r="Y96" s="455"/>
      <c r="Z96" s="340" t="str">
        <f t="shared" si="13"/>
        <v> </v>
      </c>
      <c r="AA96" s="343" t="e">
        <f t="shared" si="14"/>
        <v>#DIV/0!</v>
      </c>
      <c r="AB96" s="344"/>
      <c r="AC96" s="344"/>
      <c r="AD96" s="465"/>
      <c r="AE96" s="346"/>
      <c r="AF96" s="347"/>
      <c r="AG96" s="344"/>
      <c r="AH96" s="344"/>
      <c r="AI96" s="347"/>
      <c r="AJ96" s="346"/>
      <c r="AK96" s="347"/>
      <c r="AL96" s="344"/>
      <c r="AM96" s="344"/>
      <c r="AN96" s="465"/>
      <c r="AO96" s="346"/>
      <c r="AP96" s="347"/>
      <c r="AQ96" s="344"/>
      <c r="AR96" s="344"/>
      <c r="AS96" s="344"/>
    </row>
    <row r="97" spans="1:45" ht="87.75" customHeight="1" hidden="1">
      <c r="A97" s="760"/>
      <c r="B97" s="466"/>
      <c r="C97" s="416"/>
      <c r="D97" s="454"/>
      <c r="E97" s="454"/>
      <c r="F97" s="454"/>
      <c r="G97" s="454"/>
      <c r="H97" s="467"/>
      <c r="I97" s="468"/>
      <c r="J97" s="454"/>
      <c r="K97" s="469"/>
      <c r="L97" s="354"/>
      <c r="M97" s="464"/>
      <c r="N97" s="421"/>
      <c r="O97" s="422"/>
      <c r="P97" s="423"/>
      <c r="Q97" s="455"/>
      <c r="R97" s="456" t="str">
        <f t="shared" si="10"/>
        <v> </v>
      </c>
      <c r="S97" s="455"/>
      <c r="T97" s="456" t="str">
        <f t="shared" si="11"/>
        <v> </v>
      </c>
      <c r="U97" s="457"/>
      <c r="V97" s="455"/>
      <c r="W97" s="340" t="str">
        <f t="shared" si="12"/>
        <v> </v>
      </c>
      <c r="X97" s="457"/>
      <c r="Y97" s="455"/>
      <c r="Z97" s="340" t="str">
        <f t="shared" si="13"/>
        <v> </v>
      </c>
      <c r="AA97" s="343" t="e">
        <f t="shared" si="14"/>
        <v>#DIV/0!</v>
      </c>
      <c r="AB97" s="344"/>
      <c r="AC97" s="344"/>
      <c r="AD97" s="465"/>
      <c r="AE97" s="346"/>
      <c r="AF97" s="347"/>
      <c r="AG97" s="344"/>
      <c r="AH97" s="344"/>
      <c r="AI97" s="347"/>
      <c r="AJ97" s="346"/>
      <c r="AK97" s="347"/>
      <c r="AL97" s="344"/>
      <c r="AM97" s="344"/>
      <c r="AN97" s="465"/>
      <c r="AO97" s="346"/>
      <c r="AP97" s="347"/>
      <c r="AQ97" s="344"/>
      <c r="AR97" s="344"/>
      <c r="AS97" s="344"/>
    </row>
    <row r="98" spans="1:45" ht="87.75" customHeight="1" hidden="1">
      <c r="A98" s="760"/>
      <c r="B98" s="327"/>
      <c r="C98" s="470"/>
      <c r="D98" s="470"/>
      <c r="E98" s="470"/>
      <c r="F98" s="470"/>
      <c r="G98" s="471"/>
      <c r="H98" s="471"/>
      <c r="I98" s="471"/>
      <c r="J98" s="470"/>
      <c r="K98" s="472"/>
      <c r="L98" s="338"/>
      <c r="M98" s="464"/>
      <c r="N98" s="426"/>
      <c r="O98" s="420"/>
      <c r="P98" s="329"/>
      <c r="Q98" s="455"/>
      <c r="R98" s="456" t="str">
        <f t="shared" si="10"/>
        <v> </v>
      </c>
      <c r="S98" s="455"/>
      <c r="T98" s="456" t="str">
        <f t="shared" si="11"/>
        <v> </v>
      </c>
      <c r="U98" s="457"/>
      <c r="V98" s="455"/>
      <c r="W98" s="340" t="str">
        <f t="shared" si="12"/>
        <v> </v>
      </c>
      <c r="X98" s="457"/>
      <c r="Y98" s="455"/>
      <c r="Z98" s="340" t="str">
        <f t="shared" si="13"/>
        <v> </v>
      </c>
      <c r="AA98" s="343" t="e">
        <f t="shared" si="14"/>
        <v>#DIV/0!</v>
      </c>
      <c r="AB98" s="344"/>
      <c r="AC98" s="344"/>
      <c r="AD98" s="465"/>
      <c r="AE98" s="346"/>
      <c r="AF98" s="347"/>
      <c r="AG98" s="344"/>
      <c r="AH98" s="344"/>
      <c r="AI98" s="347"/>
      <c r="AJ98" s="346"/>
      <c r="AK98" s="347"/>
      <c r="AL98" s="344"/>
      <c r="AM98" s="344"/>
      <c r="AN98" s="465"/>
      <c r="AO98" s="346"/>
      <c r="AP98" s="347"/>
      <c r="AQ98" s="344"/>
      <c r="AR98" s="344"/>
      <c r="AS98" s="344"/>
    </row>
    <row r="99" spans="1:45" ht="87.75" customHeight="1" hidden="1">
      <c r="A99" s="760"/>
      <c r="B99" s="416"/>
      <c r="C99" s="473"/>
      <c r="D99" s="473"/>
      <c r="E99" s="473"/>
      <c r="F99" s="473"/>
      <c r="G99" s="474"/>
      <c r="H99" s="474"/>
      <c r="I99" s="474"/>
      <c r="J99" s="473"/>
      <c r="K99" s="475"/>
      <c r="L99" s="354"/>
      <c r="M99" s="464"/>
      <c r="N99" s="426"/>
      <c r="O99" s="420"/>
      <c r="P99" s="329"/>
      <c r="Q99" s="455"/>
      <c r="R99" s="456" t="str">
        <f t="shared" si="10"/>
        <v> </v>
      </c>
      <c r="S99" s="455"/>
      <c r="T99" s="456" t="str">
        <f t="shared" si="11"/>
        <v> </v>
      </c>
      <c r="U99" s="457"/>
      <c r="V99" s="455"/>
      <c r="W99" s="340" t="str">
        <f t="shared" si="12"/>
        <v> </v>
      </c>
      <c r="X99" s="457"/>
      <c r="Y99" s="455"/>
      <c r="Z99" s="340" t="str">
        <f t="shared" si="13"/>
        <v> </v>
      </c>
      <c r="AA99" s="343" t="e">
        <f t="shared" si="14"/>
        <v>#DIV/0!</v>
      </c>
      <c r="AB99" s="344"/>
      <c r="AC99" s="344"/>
      <c r="AD99" s="465"/>
      <c r="AE99" s="346"/>
      <c r="AF99" s="347"/>
      <c r="AG99" s="344"/>
      <c r="AH99" s="344"/>
      <c r="AI99" s="347"/>
      <c r="AJ99" s="346"/>
      <c r="AK99" s="347"/>
      <c r="AL99" s="344"/>
      <c r="AM99" s="344"/>
      <c r="AN99" s="465"/>
      <c r="AO99" s="346"/>
      <c r="AP99" s="347"/>
      <c r="AQ99" s="344"/>
      <c r="AR99" s="344"/>
      <c r="AS99" s="344"/>
    </row>
    <row r="100" spans="1:45" ht="74.25" customHeight="1" hidden="1">
      <c r="A100" s="760"/>
      <c r="B100" s="476"/>
      <c r="C100" s="477"/>
      <c r="D100" s="478"/>
      <c r="E100" s="477"/>
      <c r="F100" s="477"/>
      <c r="G100" s="477"/>
      <c r="H100" s="478"/>
      <c r="I100" s="478"/>
      <c r="J100" s="479"/>
      <c r="K100" s="477"/>
      <c r="L100" s="338"/>
      <c r="M100" s="464"/>
      <c r="N100" s="421"/>
      <c r="O100" s="422"/>
      <c r="P100" s="423"/>
      <c r="Q100" s="455"/>
      <c r="R100" s="456" t="str">
        <f t="shared" si="10"/>
        <v> </v>
      </c>
      <c r="S100" s="455"/>
      <c r="T100" s="456" t="str">
        <f t="shared" si="11"/>
        <v> </v>
      </c>
      <c r="U100" s="457"/>
      <c r="V100" s="455"/>
      <c r="W100" s="340" t="str">
        <f t="shared" si="12"/>
        <v> </v>
      </c>
      <c r="X100" s="457"/>
      <c r="Y100" s="455"/>
      <c r="Z100" s="340" t="str">
        <f t="shared" si="13"/>
        <v> </v>
      </c>
      <c r="AA100" s="343" t="e">
        <f t="shared" si="14"/>
        <v>#DIV/0!</v>
      </c>
      <c r="AB100" s="344"/>
      <c r="AC100" s="344"/>
      <c r="AD100" s="465"/>
      <c r="AE100" s="346"/>
      <c r="AF100" s="347"/>
      <c r="AG100" s="344"/>
      <c r="AH100" s="344"/>
      <c r="AI100" s="347"/>
      <c r="AJ100" s="346"/>
      <c r="AK100" s="347"/>
      <c r="AL100" s="344"/>
      <c r="AM100" s="344"/>
      <c r="AN100" s="465"/>
      <c r="AO100" s="346"/>
      <c r="AP100" s="347"/>
      <c r="AQ100" s="344"/>
      <c r="AR100" s="344"/>
      <c r="AS100" s="344"/>
    </row>
    <row r="101" spans="1:45" ht="74.25" customHeight="1" hidden="1">
      <c r="A101" s="761"/>
      <c r="B101" s="476"/>
      <c r="C101" s="417"/>
      <c r="D101" s="480"/>
      <c r="E101" s="417"/>
      <c r="F101" s="417"/>
      <c r="G101" s="417"/>
      <c r="H101" s="480"/>
      <c r="I101" s="480"/>
      <c r="J101" s="481"/>
      <c r="K101" s="417"/>
      <c r="L101" s="354"/>
      <c r="M101" s="464"/>
      <c r="N101" s="421"/>
      <c r="O101" s="422"/>
      <c r="P101" s="423"/>
      <c r="Q101" s="455"/>
      <c r="R101" s="456" t="str">
        <f t="shared" si="10"/>
        <v> </v>
      </c>
      <c r="S101" s="455"/>
      <c r="T101" s="456" t="str">
        <f t="shared" si="11"/>
        <v> </v>
      </c>
      <c r="U101" s="457"/>
      <c r="V101" s="455"/>
      <c r="W101" s="340" t="str">
        <f t="shared" si="12"/>
        <v> </v>
      </c>
      <c r="X101" s="457"/>
      <c r="Y101" s="455"/>
      <c r="Z101" s="340" t="str">
        <f t="shared" si="13"/>
        <v> </v>
      </c>
      <c r="AA101" s="343" t="e">
        <f t="shared" si="14"/>
        <v>#DIV/0!</v>
      </c>
      <c r="AB101" s="344"/>
      <c r="AC101" s="344"/>
      <c r="AD101" s="465"/>
      <c r="AE101" s="346"/>
      <c r="AF101" s="347"/>
      <c r="AG101" s="344"/>
      <c r="AH101" s="344"/>
      <c r="AI101" s="347"/>
      <c r="AJ101" s="346"/>
      <c r="AK101" s="347"/>
      <c r="AL101" s="344"/>
      <c r="AM101" s="344"/>
      <c r="AN101" s="465"/>
      <c r="AO101" s="346"/>
      <c r="AP101" s="347"/>
      <c r="AQ101" s="344"/>
      <c r="AR101" s="344"/>
      <c r="AS101" s="344"/>
    </row>
    <row r="102" spans="1:45" ht="87.75" customHeight="1" hidden="1">
      <c r="A102" s="759"/>
      <c r="B102" s="327"/>
      <c r="C102" s="327"/>
      <c r="D102" s="453"/>
      <c r="E102" s="482"/>
      <c r="F102" s="482"/>
      <c r="G102" s="482"/>
      <c r="H102" s="482"/>
      <c r="I102" s="482"/>
      <c r="J102" s="454"/>
      <c r="K102" s="357"/>
      <c r="L102" s="338"/>
      <c r="M102" s="464"/>
      <c r="N102" s="420"/>
      <c r="O102" s="420"/>
      <c r="P102" s="329"/>
      <c r="Q102" s="455"/>
      <c r="R102" s="456" t="str">
        <f t="shared" si="10"/>
        <v> </v>
      </c>
      <c r="S102" s="455"/>
      <c r="T102" s="456" t="str">
        <f t="shared" si="11"/>
        <v> </v>
      </c>
      <c r="U102" s="457"/>
      <c r="V102" s="455"/>
      <c r="W102" s="340" t="str">
        <f t="shared" si="12"/>
        <v> </v>
      </c>
      <c r="X102" s="457"/>
      <c r="Y102" s="455"/>
      <c r="Z102" s="340" t="str">
        <f t="shared" si="13"/>
        <v> </v>
      </c>
      <c r="AA102" s="343" t="e">
        <f t="shared" si="14"/>
        <v>#DIV/0!</v>
      </c>
      <c r="AB102" s="361"/>
      <c r="AC102" s="361"/>
      <c r="AD102" s="361"/>
      <c r="AE102" s="361"/>
      <c r="AF102" s="361"/>
      <c r="AG102" s="361"/>
      <c r="AH102" s="361"/>
      <c r="AI102" s="361"/>
      <c r="AJ102" s="361"/>
      <c r="AK102" s="361"/>
      <c r="AL102" s="361"/>
      <c r="AM102" s="361"/>
      <c r="AN102" s="361"/>
      <c r="AO102" s="367"/>
      <c r="AP102" s="364"/>
      <c r="AQ102" s="361"/>
      <c r="AR102" s="365"/>
      <c r="AS102" s="365"/>
    </row>
    <row r="103" spans="1:45" ht="71.25" customHeight="1" hidden="1">
      <c r="A103" s="760"/>
      <c r="B103" s="424"/>
      <c r="C103" s="357"/>
      <c r="D103" s="483"/>
      <c r="E103" s="357"/>
      <c r="F103" s="484"/>
      <c r="G103" s="357"/>
      <c r="H103" s="484"/>
      <c r="I103" s="484"/>
      <c r="J103" s="357"/>
      <c r="K103" s="357"/>
      <c r="L103" s="338"/>
      <c r="M103" s="464"/>
      <c r="N103" s="420"/>
      <c r="O103" s="420"/>
      <c r="P103" s="329"/>
      <c r="Q103" s="455"/>
      <c r="R103" s="456" t="str">
        <f t="shared" si="10"/>
        <v> </v>
      </c>
      <c r="S103" s="455"/>
      <c r="T103" s="456" t="str">
        <f t="shared" si="11"/>
        <v> </v>
      </c>
      <c r="U103" s="457"/>
      <c r="V103" s="455"/>
      <c r="W103" s="340" t="str">
        <f t="shared" si="12"/>
        <v> </v>
      </c>
      <c r="X103" s="457"/>
      <c r="Y103" s="455"/>
      <c r="Z103" s="340" t="str">
        <f t="shared" si="13"/>
        <v> </v>
      </c>
      <c r="AA103" s="343" t="e">
        <f t="shared" si="14"/>
        <v>#DIV/0!</v>
      </c>
      <c r="AB103" s="361"/>
      <c r="AC103" s="361"/>
      <c r="AD103" s="361"/>
      <c r="AE103" s="361"/>
      <c r="AF103" s="361"/>
      <c r="AG103" s="361"/>
      <c r="AH103" s="361"/>
      <c r="AI103" s="361"/>
      <c r="AJ103" s="361"/>
      <c r="AK103" s="361"/>
      <c r="AL103" s="361"/>
      <c r="AM103" s="361"/>
      <c r="AN103" s="361"/>
      <c r="AO103" s="367"/>
      <c r="AP103" s="361"/>
      <c r="AQ103" s="364"/>
      <c r="AR103" s="367"/>
      <c r="AS103" s="365"/>
    </row>
    <row r="104" spans="1:45" ht="75" customHeight="1" hidden="1">
      <c r="A104" s="760"/>
      <c r="B104" s="357"/>
      <c r="C104" s="357"/>
      <c r="D104" s="357"/>
      <c r="E104" s="351"/>
      <c r="F104" s="351"/>
      <c r="G104" s="351"/>
      <c r="H104" s="351"/>
      <c r="I104" s="351"/>
      <c r="J104" s="357"/>
      <c r="K104" s="357"/>
      <c r="L104" s="338"/>
      <c r="M104" s="464"/>
      <c r="N104" s="420"/>
      <c r="O104" s="420"/>
      <c r="P104" s="329"/>
      <c r="Q104" s="455"/>
      <c r="R104" s="456" t="str">
        <f t="shared" si="10"/>
        <v> </v>
      </c>
      <c r="S104" s="455"/>
      <c r="T104" s="456" t="str">
        <f t="shared" si="11"/>
        <v> </v>
      </c>
      <c r="U104" s="457"/>
      <c r="V104" s="455"/>
      <c r="W104" s="340" t="str">
        <f t="shared" si="12"/>
        <v> </v>
      </c>
      <c r="X104" s="457"/>
      <c r="Y104" s="455"/>
      <c r="Z104" s="340" t="str">
        <f t="shared" si="13"/>
        <v> </v>
      </c>
      <c r="AA104" s="343" t="e">
        <f t="shared" si="14"/>
        <v>#DIV/0!</v>
      </c>
      <c r="AB104" s="435"/>
      <c r="AC104" s="435"/>
      <c r="AD104" s="435"/>
      <c r="AE104" s="435"/>
      <c r="AF104" s="435"/>
      <c r="AG104" s="435"/>
      <c r="AH104" s="435"/>
      <c r="AI104" s="435"/>
      <c r="AJ104" s="262"/>
      <c r="AK104" s="262"/>
      <c r="AL104" s="485"/>
      <c r="AM104" s="485"/>
      <c r="AN104" s="361"/>
      <c r="AO104" s="367"/>
      <c r="AP104" s="364"/>
      <c r="AQ104" s="365"/>
      <c r="AR104" s="365"/>
      <c r="AS104" s="365"/>
    </row>
    <row r="105" spans="1:45" ht="74.25" customHeight="1" hidden="1">
      <c r="A105" s="760"/>
      <c r="B105" s="357"/>
      <c r="C105" s="357"/>
      <c r="D105" s="484"/>
      <c r="E105" s="357"/>
      <c r="F105" s="484"/>
      <c r="G105" s="357"/>
      <c r="H105" s="484"/>
      <c r="I105" s="484"/>
      <c r="J105" s="424"/>
      <c r="K105" s="357"/>
      <c r="L105" s="354"/>
      <c r="M105" s="354"/>
      <c r="N105" s="404" t="s">
        <v>152</v>
      </c>
      <c r="O105" s="404" t="s">
        <v>155</v>
      </c>
      <c r="P105" s="404" t="s">
        <v>156</v>
      </c>
      <c r="Q105" s="455"/>
      <c r="R105" s="456" t="str">
        <f t="shared" si="10"/>
        <v> </v>
      </c>
      <c r="S105" s="455"/>
      <c r="T105" s="456" t="str">
        <f t="shared" si="11"/>
        <v> </v>
      </c>
      <c r="U105" s="457"/>
      <c r="V105" s="455"/>
      <c r="W105" s="340" t="str">
        <f t="shared" si="12"/>
        <v> </v>
      </c>
      <c r="X105" s="457"/>
      <c r="Y105" s="455"/>
      <c r="Z105" s="340" t="str">
        <f t="shared" si="13"/>
        <v> </v>
      </c>
      <c r="AA105" s="343" t="e">
        <f t="shared" si="14"/>
        <v>#DIV/0!</v>
      </c>
      <c r="AB105" s="329"/>
      <c r="AC105" s="435"/>
      <c r="AD105" s="435"/>
      <c r="AE105" s="435"/>
      <c r="AF105" s="435"/>
      <c r="AG105" s="435"/>
      <c r="AH105" s="435"/>
      <c r="AI105" s="435"/>
      <c r="AJ105" s="262"/>
      <c r="AK105" s="262"/>
      <c r="AL105" s="485"/>
      <c r="AM105" s="485"/>
      <c r="AN105" s="361"/>
      <c r="AO105" s="361"/>
      <c r="AP105" s="361"/>
      <c r="AQ105" s="361"/>
      <c r="AR105" s="361"/>
      <c r="AS105" s="361"/>
    </row>
    <row r="106" spans="1:45" ht="74.25" customHeight="1" hidden="1">
      <c r="A106" s="760"/>
      <c r="B106" s="357"/>
      <c r="C106" s="357"/>
      <c r="D106" s="357"/>
      <c r="E106" s="357"/>
      <c r="F106" s="357"/>
      <c r="G106" s="357"/>
      <c r="H106" s="484"/>
      <c r="I106" s="484"/>
      <c r="J106" s="357"/>
      <c r="K106" s="357"/>
      <c r="L106" s="369"/>
      <c r="M106" s="369"/>
      <c r="N106" s="404"/>
      <c r="O106" s="404"/>
      <c r="P106" s="404"/>
      <c r="Q106" s="455"/>
      <c r="R106" s="456" t="str">
        <f t="shared" si="10"/>
        <v> </v>
      </c>
      <c r="S106" s="455"/>
      <c r="T106" s="456" t="str">
        <f t="shared" si="11"/>
        <v> </v>
      </c>
      <c r="U106" s="457"/>
      <c r="V106" s="455"/>
      <c r="W106" s="340" t="str">
        <f t="shared" si="12"/>
        <v> </v>
      </c>
      <c r="X106" s="457"/>
      <c r="Y106" s="455"/>
      <c r="Z106" s="340" t="str">
        <f t="shared" si="13"/>
        <v> </v>
      </c>
      <c r="AA106" s="343" t="e">
        <f t="shared" si="14"/>
        <v>#DIV/0!</v>
      </c>
      <c r="AB106" s="329"/>
      <c r="AC106" s="435"/>
      <c r="AD106" s="435"/>
      <c r="AE106" s="435"/>
      <c r="AF106" s="435"/>
      <c r="AG106" s="435"/>
      <c r="AH106" s="435"/>
      <c r="AI106" s="435"/>
      <c r="AJ106" s="262"/>
      <c r="AK106" s="262"/>
      <c r="AL106" s="485"/>
      <c r="AM106" s="485"/>
      <c r="AN106" s="361"/>
      <c r="AO106" s="361"/>
      <c r="AP106" s="361"/>
      <c r="AQ106" s="361"/>
      <c r="AR106" s="361"/>
      <c r="AS106" s="361"/>
    </row>
    <row r="107" spans="1:45" ht="74.25" customHeight="1" hidden="1">
      <c r="A107" s="760"/>
      <c r="B107" s="357"/>
      <c r="C107" s="357"/>
      <c r="D107" s="484"/>
      <c r="E107" s="357"/>
      <c r="F107" s="484"/>
      <c r="G107" s="357"/>
      <c r="H107" s="484"/>
      <c r="I107" s="484"/>
      <c r="J107" s="424"/>
      <c r="K107" s="357"/>
      <c r="L107" s="354"/>
      <c r="M107" s="354"/>
      <c r="N107" s="404"/>
      <c r="O107" s="404"/>
      <c r="P107" s="404"/>
      <c r="Q107" s="455"/>
      <c r="R107" s="456" t="str">
        <f t="shared" si="10"/>
        <v> </v>
      </c>
      <c r="S107" s="455"/>
      <c r="T107" s="456" t="str">
        <f t="shared" si="11"/>
        <v> </v>
      </c>
      <c r="U107" s="457"/>
      <c r="V107" s="455"/>
      <c r="W107" s="340" t="str">
        <f t="shared" si="12"/>
        <v> </v>
      </c>
      <c r="X107" s="457"/>
      <c r="Y107" s="455"/>
      <c r="Z107" s="340" t="str">
        <f t="shared" si="13"/>
        <v> </v>
      </c>
      <c r="AA107" s="343" t="e">
        <f t="shared" si="14"/>
        <v>#DIV/0!</v>
      </c>
      <c r="AB107" s="329"/>
      <c r="AC107" s="435"/>
      <c r="AD107" s="435"/>
      <c r="AE107" s="435"/>
      <c r="AF107" s="435"/>
      <c r="AG107" s="435"/>
      <c r="AH107" s="435"/>
      <c r="AI107" s="435"/>
      <c r="AJ107" s="262"/>
      <c r="AK107" s="262"/>
      <c r="AL107" s="485"/>
      <c r="AM107" s="485"/>
      <c r="AN107" s="361"/>
      <c r="AO107" s="361"/>
      <c r="AP107" s="361"/>
      <c r="AQ107" s="361"/>
      <c r="AR107" s="361"/>
      <c r="AS107" s="361"/>
    </row>
    <row r="108" spans="1:45" ht="74.25" customHeight="1" hidden="1">
      <c r="A108" s="760"/>
      <c r="B108" s="357"/>
      <c r="C108" s="357"/>
      <c r="D108" s="484"/>
      <c r="E108" s="357"/>
      <c r="F108" s="484"/>
      <c r="G108" s="357"/>
      <c r="H108" s="484"/>
      <c r="I108" s="484"/>
      <c r="J108" s="424"/>
      <c r="K108" s="357"/>
      <c r="L108" s="354"/>
      <c r="M108" s="354"/>
      <c r="N108" s="404"/>
      <c r="O108" s="404"/>
      <c r="P108" s="404"/>
      <c r="Q108" s="455"/>
      <c r="R108" s="456" t="str">
        <f t="shared" si="10"/>
        <v> </v>
      </c>
      <c r="S108" s="455"/>
      <c r="T108" s="456" t="str">
        <f t="shared" si="11"/>
        <v> </v>
      </c>
      <c r="U108" s="457"/>
      <c r="V108" s="455"/>
      <c r="W108" s="340" t="str">
        <f t="shared" si="12"/>
        <v> </v>
      </c>
      <c r="X108" s="457"/>
      <c r="Y108" s="455"/>
      <c r="Z108" s="340" t="str">
        <f t="shared" si="13"/>
        <v> </v>
      </c>
      <c r="AA108" s="343" t="e">
        <f t="shared" si="14"/>
        <v>#DIV/0!</v>
      </c>
      <c r="AB108" s="329"/>
      <c r="AC108" s="435"/>
      <c r="AD108" s="435"/>
      <c r="AE108" s="435"/>
      <c r="AF108" s="435"/>
      <c r="AG108" s="435"/>
      <c r="AH108" s="435"/>
      <c r="AI108" s="435"/>
      <c r="AJ108" s="262"/>
      <c r="AK108" s="262"/>
      <c r="AL108" s="485"/>
      <c r="AM108" s="485"/>
      <c r="AN108" s="361"/>
      <c r="AO108" s="361"/>
      <c r="AP108" s="361"/>
      <c r="AQ108" s="361"/>
      <c r="AR108" s="361"/>
      <c r="AS108" s="361"/>
    </row>
    <row r="109" spans="1:45" ht="63.75" customHeight="1" hidden="1">
      <c r="A109" s="761"/>
      <c r="B109" s="357"/>
      <c r="C109" s="357"/>
      <c r="D109" s="357"/>
      <c r="E109" s="357"/>
      <c r="F109" s="357"/>
      <c r="G109" s="357"/>
      <c r="H109" s="484"/>
      <c r="I109" s="484"/>
      <c r="J109" s="357"/>
      <c r="K109" s="357"/>
      <c r="L109" s="369"/>
      <c r="M109" s="369"/>
      <c r="N109" s="329"/>
      <c r="O109" s="329"/>
      <c r="P109" s="329"/>
      <c r="Q109" s="455"/>
      <c r="R109" s="456" t="str">
        <f t="shared" si="10"/>
        <v> </v>
      </c>
      <c r="S109" s="455"/>
      <c r="T109" s="456" t="str">
        <f t="shared" si="11"/>
        <v> </v>
      </c>
      <c r="U109" s="457"/>
      <c r="V109" s="455"/>
      <c r="W109" s="340" t="str">
        <f t="shared" si="12"/>
        <v> </v>
      </c>
      <c r="X109" s="457"/>
      <c r="Y109" s="455"/>
      <c r="Z109" s="340" t="str">
        <f t="shared" si="13"/>
        <v> </v>
      </c>
      <c r="AA109" s="343" t="e">
        <f t="shared" si="14"/>
        <v>#DIV/0!</v>
      </c>
      <c r="AB109" s="329"/>
      <c r="AC109" s="361"/>
      <c r="AD109" s="361"/>
      <c r="AE109" s="361"/>
      <c r="AF109" s="361"/>
      <c r="AG109" s="361"/>
      <c r="AH109" s="361"/>
      <c r="AI109" s="361"/>
      <c r="AJ109" s="361"/>
      <c r="AK109" s="361"/>
      <c r="AL109" s="361"/>
      <c r="AM109" s="361"/>
      <c r="AN109" s="361"/>
      <c r="AO109" s="361"/>
      <c r="AP109" s="361"/>
      <c r="AQ109" s="361"/>
      <c r="AR109" s="361"/>
      <c r="AS109" s="361"/>
    </row>
    <row r="110" spans="1:45" ht="63.75" customHeight="1" hidden="1">
      <c r="A110" s="754"/>
      <c r="B110" s="486"/>
      <c r="C110" s="327"/>
      <c r="D110" s="453"/>
      <c r="E110" s="487"/>
      <c r="F110" s="487"/>
      <c r="G110" s="460"/>
      <c r="H110" s="461"/>
      <c r="I110" s="461"/>
      <c r="J110" s="454"/>
      <c r="K110" s="486"/>
      <c r="L110" s="373"/>
      <c r="M110" s="374"/>
      <c r="N110" s="378"/>
      <c r="O110" s="378"/>
      <c r="P110" s="378"/>
      <c r="Q110" s="455"/>
      <c r="R110" s="456" t="str">
        <f t="shared" si="10"/>
        <v> </v>
      </c>
      <c r="S110" s="455"/>
      <c r="T110" s="456" t="str">
        <f t="shared" si="11"/>
        <v> </v>
      </c>
      <c r="U110" s="457"/>
      <c r="V110" s="455"/>
      <c r="W110" s="340" t="str">
        <f t="shared" si="12"/>
        <v> </v>
      </c>
      <c r="X110" s="457"/>
      <c r="Y110" s="455"/>
      <c r="Z110" s="340" t="str">
        <f t="shared" si="13"/>
        <v> </v>
      </c>
      <c r="AA110" s="343" t="e">
        <f t="shared" si="14"/>
        <v>#DIV/0!</v>
      </c>
      <c r="AB110" s="378"/>
      <c r="AC110" s="375"/>
      <c r="AD110" s="375"/>
      <c r="AE110" s="375"/>
      <c r="AF110" s="375"/>
      <c r="AG110" s="375"/>
      <c r="AH110" s="375"/>
      <c r="AI110" s="375"/>
      <c r="AJ110" s="375"/>
      <c r="AK110" s="375"/>
      <c r="AL110" s="375"/>
      <c r="AM110" s="375"/>
      <c r="AN110" s="375"/>
      <c r="AO110" s="375"/>
      <c r="AP110" s="375"/>
      <c r="AQ110" s="375"/>
      <c r="AR110" s="375"/>
      <c r="AS110" s="375"/>
    </row>
    <row r="111" spans="1:45" ht="63.75" customHeight="1" hidden="1">
      <c r="A111" s="755"/>
      <c r="B111" s="458"/>
      <c r="C111" s="337"/>
      <c r="D111" s="488"/>
      <c r="E111" s="489"/>
      <c r="F111" s="490"/>
      <c r="G111" s="491"/>
      <c r="H111" s="490"/>
      <c r="I111" s="461"/>
      <c r="J111" s="454"/>
      <c r="K111" s="486"/>
      <c r="L111" s="373"/>
      <c r="M111" s="374"/>
      <c r="N111" s="378"/>
      <c r="O111" s="378"/>
      <c r="P111" s="378"/>
      <c r="Q111" s="455"/>
      <c r="R111" s="456" t="str">
        <f t="shared" si="10"/>
        <v> </v>
      </c>
      <c r="S111" s="455"/>
      <c r="T111" s="456" t="str">
        <f t="shared" si="11"/>
        <v> </v>
      </c>
      <c r="U111" s="457"/>
      <c r="V111" s="455"/>
      <c r="W111" s="340" t="str">
        <f t="shared" si="12"/>
        <v> </v>
      </c>
      <c r="X111" s="457"/>
      <c r="Y111" s="455"/>
      <c r="Z111" s="340" t="str">
        <f t="shared" si="13"/>
        <v> </v>
      </c>
      <c r="AA111" s="343" t="e">
        <f t="shared" si="14"/>
        <v>#DIV/0!</v>
      </c>
      <c r="AB111" s="378"/>
      <c r="AC111" s="375"/>
      <c r="AD111" s="375"/>
      <c r="AE111" s="375"/>
      <c r="AF111" s="375"/>
      <c r="AG111" s="375"/>
      <c r="AH111" s="375"/>
      <c r="AI111" s="375"/>
      <c r="AJ111" s="375"/>
      <c r="AK111" s="375"/>
      <c r="AL111" s="375"/>
      <c r="AM111" s="375"/>
      <c r="AN111" s="375"/>
      <c r="AO111" s="375"/>
      <c r="AP111" s="375"/>
      <c r="AQ111" s="375"/>
      <c r="AR111" s="375"/>
      <c r="AS111" s="375"/>
    </row>
    <row r="112" spans="1:45" ht="63.75" customHeight="1" hidden="1">
      <c r="A112" s="755"/>
      <c r="B112" s="492"/>
      <c r="C112" s="493"/>
      <c r="D112" s="494"/>
      <c r="E112" s="494"/>
      <c r="F112" s="494"/>
      <c r="G112" s="494"/>
      <c r="H112" s="494"/>
      <c r="I112" s="495"/>
      <c r="J112" s="454"/>
      <c r="K112" s="486"/>
      <c r="L112" s="373"/>
      <c r="M112" s="374"/>
      <c r="N112" s="378"/>
      <c r="O112" s="378"/>
      <c r="P112" s="378"/>
      <c r="Q112" s="455"/>
      <c r="R112" s="456" t="str">
        <f t="shared" si="10"/>
        <v> </v>
      </c>
      <c r="S112" s="455"/>
      <c r="T112" s="456" t="str">
        <f t="shared" si="11"/>
        <v> </v>
      </c>
      <c r="U112" s="457"/>
      <c r="V112" s="455"/>
      <c r="W112" s="340" t="str">
        <f t="shared" si="12"/>
        <v> </v>
      </c>
      <c r="X112" s="457"/>
      <c r="Y112" s="455"/>
      <c r="Z112" s="340" t="str">
        <f t="shared" si="13"/>
        <v> </v>
      </c>
      <c r="AA112" s="343" t="e">
        <f t="shared" si="14"/>
        <v>#DIV/0!</v>
      </c>
      <c r="AB112" s="378"/>
      <c r="AC112" s="375"/>
      <c r="AD112" s="375"/>
      <c r="AE112" s="375"/>
      <c r="AF112" s="375"/>
      <c r="AG112" s="375"/>
      <c r="AH112" s="375"/>
      <c r="AI112" s="375"/>
      <c r="AJ112" s="375"/>
      <c r="AK112" s="375"/>
      <c r="AL112" s="375"/>
      <c r="AM112" s="375"/>
      <c r="AN112" s="375"/>
      <c r="AO112" s="375"/>
      <c r="AP112" s="375"/>
      <c r="AQ112" s="375"/>
      <c r="AR112" s="375"/>
      <c r="AS112" s="375"/>
    </row>
    <row r="113" spans="1:45" ht="63.75" customHeight="1" hidden="1">
      <c r="A113" s="755"/>
      <c r="B113" s="357"/>
      <c r="C113" s="357"/>
      <c r="D113" s="357"/>
      <c r="E113" s="357"/>
      <c r="F113" s="357"/>
      <c r="G113" s="357"/>
      <c r="H113" s="484"/>
      <c r="I113" s="484"/>
      <c r="J113" s="357"/>
      <c r="K113" s="357"/>
      <c r="L113" s="373"/>
      <c r="M113" s="374"/>
      <c r="N113" s="378"/>
      <c r="O113" s="378"/>
      <c r="P113" s="378"/>
      <c r="Q113" s="455"/>
      <c r="R113" s="456" t="str">
        <f t="shared" si="10"/>
        <v> </v>
      </c>
      <c r="S113" s="455"/>
      <c r="T113" s="456" t="str">
        <f t="shared" si="11"/>
        <v> </v>
      </c>
      <c r="U113" s="457"/>
      <c r="V113" s="455"/>
      <c r="W113" s="340" t="str">
        <f t="shared" si="12"/>
        <v> </v>
      </c>
      <c r="X113" s="457"/>
      <c r="Y113" s="455"/>
      <c r="Z113" s="340" t="str">
        <f t="shared" si="13"/>
        <v> </v>
      </c>
      <c r="AA113" s="343" t="e">
        <f t="shared" si="14"/>
        <v>#DIV/0!</v>
      </c>
      <c r="AB113" s="378"/>
      <c r="AC113" s="375"/>
      <c r="AD113" s="375"/>
      <c r="AE113" s="375"/>
      <c r="AF113" s="375"/>
      <c r="AG113" s="375"/>
      <c r="AH113" s="375"/>
      <c r="AI113" s="375"/>
      <c r="AJ113" s="375"/>
      <c r="AK113" s="375"/>
      <c r="AL113" s="375"/>
      <c r="AM113" s="375"/>
      <c r="AN113" s="375"/>
      <c r="AO113" s="375"/>
      <c r="AP113" s="375"/>
      <c r="AQ113" s="375"/>
      <c r="AR113" s="375"/>
      <c r="AS113" s="375"/>
    </row>
    <row r="114" spans="1:45" ht="63.75" customHeight="1" hidden="1">
      <c r="A114" s="755"/>
      <c r="B114" s="357"/>
      <c r="C114" s="357"/>
      <c r="D114" s="357"/>
      <c r="E114" s="357"/>
      <c r="F114" s="357"/>
      <c r="G114" s="357"/>
      <c r="H114" s="484"/>
      <c r="I114" s="484"/>
      <c r="J114" s="357"/>
      <c r="K114" s="357"/>
      <c r="L114" s="373"/>
      <c r="M114" s="374"/>
      <c r="N114" s="378"/>
      <c r="O114" s="378"/>
      <c r="P114" s="378"/>
      <c r="Q114" s="455"/>
      <c r="R114" s="456" t="str">
        <f t="shared" si="10"/>
        <v> </v>
      </c>
      <c r="S114" s="455"/>
      <c r="T114" s="456" t="str">
        <f t="shared" si="11"/>
        <v> </v>
      </c>
      <c r="U114" s="457"/>
      <c r="V114" s="455"/>
      <c r="W114" s="340" t="str">
        <f t="shared" si="12"/>
        <v> </v>
      </c>
      <c r="X114" s="457"/>
      <c r="Y114" s="455"/>
      <c r="Z114" s="340" t="str">
        <f t="shared" si="13"/>
        <v> </v>
      </c>
      <c r="AA114" s="343" t="e">
        <f t="shared" si="14"/>
        <v>#DIV/0!</v>
      </c>
      <c r="AB114" s="378"/>
      <c r="AC114" s="375"/>
      <c r="AD114" s="375"/>
      <c r="AE114" s="375"/>
      <c r="AF114" s="375"/>
      <c r="AG114" s="375"/>
      <c r="AH114" s="375"/>
      <c r="AI114" s="375"/>
      <c r="AJ114" s="375"/>
      <c r="AK114" s="375"/>
      <c r="AL114" s="375"/>
      <c r="AM114" s="375"/>
      <c r="AN114" s="375"/>
      <c r="AO114" s="375"/>
      <c r="AP114" s="375"/>
      <c r="AQ114" s="375"/>
      <c r="AR114" s="375"/>
      <c r="AS114" s="375"/>
    </row>
    <row r="115" spans="1:45" ht="63.75" customHeight="1" hidden="1">
      <c r="A115" s="755"/>
      <c r="B115" s="357"/>
      <c r="C115" s="357"/>
      <c r="D115" s="357"/>
      <c r="E115" s="357"/>
      <c r="F115" s="357"/>
      <c r="G115" s="357"/>
      <c r="H115" s="484"/>
      <c r="I115" s="484"/>
      <c r="J115" s="357"/>
      <c r="K115" s="357"/>
      <c r="L115" s="373"/>
      <c r="M115" s="374"/>
      <c r="N115" s="378"/>
      <c r="O115" s="378"/>
      <c r="P115" s="378"/>
      <c r="Q115" s="455"/>
      <c r="R115" s="456" t="str">
        <f t="shared" si="10"/>
        <v> </v>
      </c>
      <c r="S115" s="455"/>
      <c r="T115" s="456" t="str">
        <f t="shared" si="11"/>
        <v> </v>
      </c>
      <c r="U115" s="457"/>
      <c r="V115" s="455"/>
      <c r="W115" s="340" t="str">
        <f t="shared" si="12"/>
        <v> </v>
      </c>
      <c r="X115" s="457"/>
      <c r="Y115" s="455"/>
      <c r="Z115" s="340" t="str">
        <f t="shared" si="13"/>
        <v> </v>
      </c>
      <c r="AA115" s="343" t="e">
        <f t="shared" si="14"/>
        <v>#DIV/0!</v>
      </c>
      <c r="AB115" s="378"/>
      <c r="AC115" s="375"/>
      <c r="AD115" s="375"/>
      <c r="AE115" s="375"/>
      <c r="AF115" s="375"/>
      <c r="AG115" s="375"/>
      <c r="AH115" s="375"/>
      <c r="AI115" s="375"/>
      <c r="AJ115" s="375"/>
      <c r="AK115" s="375"/>
      <c r="AL115" s="375"/>
      <c r="AM115" s="375"/>
      <c r="AN115" s="375"/>
      <c r="AO115" s="375"/>
      <c r="AP115" s="375"/>
      <c r="AQ115" s="375"/>
      <c r="AR115" s="375"/>
      <c r="AS115" s="375"/>
    </row>
    <row r="116" spans="1:45" ht="63.75" customHeight="1" hidden="1">
      <c r="A116" s="755"/>
      <c r="B116" s="357"/>
      <c r="C116" s="357"/>
      <c r="D116" s="357"/>
      <c r="E116" s="357"/>
      <c r="F116" s="357"/>
      <c r="G116" s="357"/>
      <c r="H116" s="484"/>
      <c r="I116" s="484"/>
      <c r="J116" s="357"/>
      <c r="K116" s="357"/>
      <c r="L116" s="373"/>
      <c r="M116" s="374"/>
      <c r="N116" s="378"/>
      <c r="O116" s="378"/>
      <c r="P116" s="378"/>
      <c r="Q116" s="455"/>
      <c r="R116" s="456" t="str">
        <f t="shared" si="10"/>
        <v> </v>
      </c>
      <c r="S116" s="455"/>
      <c r="T116" s="456" t="str">
        <f t="shared" si="11"/>
        <v> </v>
      </c>
      <c r="U116" s="457"/>
      <c r="V116" s="455"/>
      <c r="W116" s="340" t="str">
        <f t="shared" si="12"/>
        <v> </v>
      </c>
      <c r="X116" s="457"/>
      <c r="Y116" s="455"/>
      <c r="Z116" s="340" t="str">
        <f t="shared" si="13"/>
        <v> </v>
      </c>
      <c r="AA116" s="343" t="e">
        <f t="shared" si="14"/>
        <v>#DIV/0!</v>
      </c>
      <c r="AB116" s="378"/>
      <c r="AC116" s="375"/>
      <c r="AD116" s="375"/>
      <c r="AE116" s="375"/>
      <c r="AF116" s="375"/>
      <c r="AG116" s="375"/>
      <c r="AH116" s="375"/>
      <c r="AI116" s="375"/>
      <c r="AJ116" s="375"/>
      <c r="AK116" s="375"/>
      <c r="AL116" s="375"/>
      <c r="AM116" s="375"/>
      <c r="AN116" s="375"/>
      <c r="AO116" s="375"/>
      <c r="AP116" s="375"/>
      <c r="AQ116" s="375"/>
      <c r="AR116" s="375"/>
      <c r="AS116" s="375"/>
    </row>
    <row r="117" spans="1:45" ht="63.75" customHeight="1" hidden="1">
      <c r="A117" s="756"/>
      <c r="B117" s="357"/>
      <c r="C117" s="357"/>
      <c r="D117" s="357"/>
      <c r="E117" s="357"/>
      <c r="F117" s="357"/>
      <c r="G117" s="357"/>
      <c r="H117" s="484"/>
      <c r="I117" s="484"/>
      <c r="J117" s="357"/>
      <c r="K117" s="357"/>
      <c r="L117" s="373"/>
      <c r="M117" s="374"/>
      <c r="N117" s="378"/>
      <c r="O117" s="378"/>
      <c r="P117" s="378"/>
      <c r="Q117" s="455"/>
      <c r="R117" s="456" t="str">
        <f t="shared" si="10"/>
        <v> </v>
      </c>
      <c r="S117" s="455"/>
      <c r="T117" s="456" t="str">
        <f t="shared" si="11"/>
        <v> </v>
      </c>
      <c r="U117" s="457"/>
      <c r="V117" s="455"/>
      <c r="W117" s="340" t="str">
        <f t="shared" si="12"/>
        <v> </v>
      </c>
      <c r="X117" s="457"/>
      <c r="Y117" s="455"/>
      <c r="Z117" s="340" t="str">
        <f t="shared" si="13"/>
        <v> </v>
      </c>
      <c r="AA117" s="343" t="e">
        <f t="shared" si="14"/>
        <v>#DIV/0!</v>
      </c>
      <c r="AB117" s="378"/>
      <c r="AC117" s="375"/>
      <c r="AD117" s="375"/>
      <c r="AE117" s="375"/>
      <c r="AF117" s="375"/>
      <c r="AG117" s="375"/>
      <c r="AH117" s="375"/>
      <c r="AI117" s="375"/>
      <c r="AJ117" s="375"/>
      <c r="AK117" s="375"/>
      <c r="AL117" s="375"/>
      <c r="AM117" s="375"/>
      <c r="AN117" s="375"/>
      <c r="AO117" s="375"/>
      <c r="AP117" s="375"/>
      <c r="AQ117" s="375"/>
      <c r="AR117" s="375"/>
      <c r="AS117" s="375"/>
    </row>
    <row r="118" spans="1:45" ht="63.75" customHeight="1" hidden="1">
      <c r="A118" s="754"/>
      <c r="B118" s="357"/>
      <c r="C118" s="357"/>
      <c r="D118" s="357"/>
      <c r="E118" s="357"/>
      <c r="F118" s="357"/>
      <c r="G118" s="357"/>
      <c r="H118" s="484"/>
      <c r="I118" s="484"/>
      <c r="J118" s="357"/>
      <c r="K118" s="357"/>
      <c r="L118" s="373"/>
      <c r="M118" s="374"/>
      <c r="N118" s="378"/>
      <c r="O118" s="378"/>
      <c r="P118" s="378"/>
      <c r="Q118" s="455"/>
      <c r="R118" s="456" t="str">
        <f t="shared" si="10"/>
        <v> </v>
      </c>
      <c r="S118" s="455"/>
      <c r="T118" s="456" t="str">
        <f t="shared" si="11"/>
        <v> </v>
      </c>
      <c r="U118" s="457"/>
      <c r="V118" s="455"/>
      <c r="W118" s="340" t="str">
        <f t="shared" si="12"/>
        <v> </v>
      </c>
      <c r="X118" s="457"/>
      <c r="Y118" s="455"/>
      <c r="Z118" s="340" t="str">
        <f t="shared" si="13"/>
        <v> </v>
      </c>
      <c r="AA118" s="343" t="e">
        <f t="shared" si="14"/>
        <v>#DIV/0!</v>
      </c>
      <c r="AB118" s="378"/>
      <c r="AC118" s="375"/>
      <c r="AD118" s="375"/>
      <c r="AE118" s="375"/>
      <c r="AF118" s="375"/>
      <c r="AG118" s="375"/>
      <c r="AH118" s="375"/>
      <c r="AI118" s="375"/>
      <c r="AJ118" s="375"/>
      <c r="AK118" s="375"/>
      <c r="AL118" s="375"/>
      <c r="AM118" s="375"/>
      <c r="AN118" s="375"/>
      <c r="AO118" s="375"/>
      <c r="AP118" s="375"/>
      <c r="AQ118" s="375"/>
      <c r="AR118" s="375"/>
      <c r="AS118" s="375"/>
    </row>
    <row r="119" spans="1:45" ht="63.75" customHeight="1" hidden="1">
      <c r="A119" s="755"/>
      <c r="B119" s="357"/>
      <c r="C119" s="357"/>
      <c r="D119" s="357"/>
      <c r="E119" s="357"/>
      <c r="F119" s="357"/>
      <c r="G119" s="357"/>
      <c r="H119" s="484"/>
      <c r="I119" s="484"/>
      <c r="J119" s="357"/>
      <c r="K119" s="357"/>
      <c r="L119" s="373"/>
      <c r="M119" s="374"/>
      <c r="N119" s="378"/>
      <c r="O119" s="378"/>
      <c r="P119" s="378"/>
      <c r="Q119" s="455"/>
      <c r="R119" s="456" t="str">
        <f t="shared" si="10"/>
        <v> </v>
      </c>
      <c r="S119" s="455"/>
      <c r="T119" s="456" t="str">
        <f t="shared" si="11"/>
        <v> </v>
      </c>
      <c r="U119" s="457"/>
      <c r="V119" s="455"/>
      <c r="W119" s="340" t="str">
        <f t="shared" si="12"/>
        <v> </v>
      </c>
      <c r="X119" s="457"/>
      <c r="Y119" s="455"/>
      <c r="Z119" s="340" t="str">
        <f t="shared" si="13"/>
        <v> </v>
      </c>
      <c r="AA119" s="343" t="e">
        <f t="shared" si="14"/>
        <v>#DIV/0!</v>
      </c>
      <c r="AB119" s="378"/>
      <c r="AC119" s="375"/>
      <c r="AD119" s="375"/>
      <c r="AE119" s="375"/>
      <c r="AF119" s="375"/>
      <c r="AG119" s="375"/>
      <c r="AH119" s="375"/>
      <c r="AI119" s="375"/>
      <c r="AJ119" s="375"/>
      <c r="AK119" s="375"/>
      <c r="AL119" s="375"/>
      <c r="AM119" s="375"/>
      <c r="AN119" s="375"/>
      <c r="AO119" s="375"/>
      <c r="AP119" s="375"/>
      <c r="AQ119" s="375"/>
      <c r="AR119" s="375"/>
      <c r="AS119" s="375"/>
    </row>
    <row r="120" spans="1:45" ht="63.75" customHeight="1" hidden="1">
      <c r="A120" s="755"/>
      <c r="B120" s="357"/>
      <c r="C120" s="357"/>
      <c r="D120" s="357"/>
      <c r="E120" s="357"/>
      <c r="F120" s="357"/>
      <c r="G120" s="357"/>
      <c r="H120" s="484"/>
      <c r="I120" s="484"/>
      <c r="J120" s="357"/>
      <c r="K120" s="357"/>
      <c r="L120" s="373"/>
      <c r="M120" s="374"/>
      <c r="N120" s="378"/>
      <c r="O120" s="378"/>
      <c r="P120" s="378"/>
      <c r="Q120" s="455"/>
      <c r="R120" s="456" t="str">
        <f t="shared" si="10"/>
        <v> </v>
      </c>
      <c r="S120" s="455"/>
      <c r="T120" s="456" t="str">
        <f t="shared" si="11"/>
        <v> </v>
      </c>
      <c r="U120" s="457"/>
      <c r="V120" s="455"/>
      <c r="W120" s="340" t="str">
        <f t="shared" si="12"/>
        <v> </v>
      </c>
      <c r="X120" s="457"/>
      <c r="Y120" s="455"/>
      <c r="Z120" s="340" t="str">
        <f t="shared" si="13"/>
        <v> </v>
      </c>
      <c r="AA120" s="343" t="e">
        <f t="shared" si="14"/>
        <v>#DIV/0!</v>
      </c>
      <c r="AB120" s="378"/>
      <c r="AC120" s="375"/>
      <c r="AD120" s="375"/>
      <c r="AE120" s="375"/>
      <c r="AF120" s="375"/>
      <c r="AG120" s="375"/>
      <c r="AH120" s="375"/>
      <c r="AI120" s="375"/>
      <c r="AJ120" s="375"/>
      <c r="AK120" s="375"/>
      <c r="AL120" s="375"/>
      <c r="AM120" s="375"/>
      <c r="AN120" s="375"/>
      <c r="AO120" s="375"/>
      <c r="AP120" s="375"/>
      <c r="AQ120" s="375"/>
      <c r="AR120" s="375"/>
      <c r="AS120" s="375"/>
    </row>
    <row r="121" spans="1:45" ht="63.75" customHeight="1" hidden="1">
      <c r="A121" s="755"/>
      <c r="B121" s="357"/>
      <c r="C121" s="357"/>
      <c r="D121" s="357"/>
      <c r="E121" s="357"/>
      <c r="F121" s="357"/>
      <c r="G121" s="357"/>
      <c r="H121" s="484"/>
      <c r="I121" s="484"/>
      <c r="J121" s="357"/>
      <c r="K121" s="357"/>
      <c r="L121" s="373"/>
      <c r="M121" s="374"/>
      <c r="N121" s="378"/>
      <c r="O121" s="378"/>
      <c r="P121" s="378"/>
      <c r="Q121" s="455"/>
      <c r="R121" s="456" t="str">
        <f t="shared" si="10"/>
        <v> </v>
      </c>
      <c r="S121" s="455"/>
      <c r="T121" s="456" t="str">
        <f t="shared" si="11"/>
        <v> </v>
      </c>
      <c r="U121" s="457"/>
      <c r="V121" s="455"/>
      <c r="W121" s="340" t="str">
        <f t="shared" si="12"/>
        <v> </v>
      </c>
      <c r="X121" s="457"/>
      <c r="Y121" s="455"/>
      <c r="Z121" s="340" t="str">
        <f t="shared" si="13"/>
        <v> </v>
      </c>
      <c r="AA121" s="343" t="e">
        <f t="shared" si="14"/>
        <v>#DIV/0!</v>
      </c>
      <c r="AB121" s="378"/>
      <c r="AC121" s="375"/>
      <c r="AD121" s="375"/>
      <c r="AE121" s="375"/>
      <c r="AF121" s="375"/>
      <c r="AG121" s="375"/>
      <c r="AH121" s="375"/>
      <c r="AI121" s="375"/>
      <c r="AJ121" s="375"/>
      <c r="AK121" s="375"/>
      <c r="AL121" s="375"/>
      <c r="AM121" s="375"/>
      <c r="AN121" s="375"/>
      <c r="AO121" s="375"/>
      <c r="AP121" s="375"/>
      <c r="AQ121" s="375"/>
      <c r="AR121" s="375"/>
      <c r="AS121" s="375"/>
    </row>
    <row r="122" spans="1:45" ht="63.75" customHeight="1" hidden="1">
      <c r="A122" s="755"/>
      <c r="B122" s="357"/>
      <c r="C122" s="357"/>
      <c r="D122" s="357"/>
      <c r="E122" s="357"/>
      <c r="F122" s="357"/>
      <c r="G122" s="357"/>
      <c r="H122" s="484"/>
      <c r="I122" s="484"/>
      <c r="J122" s="357"/>
      <c r="K122" s="357"/>
      <c r="L122" s="373"/>
      <c r="M122" s="374"/>
      <c r="N122" s="378"/>
      <c r="O122" s="378"/>
      <c r="P122" s="378"/>
      <c r="Q122" s="455"/>
      <c r="R122" s="456" t="str">
        <f t="shared" si="10"/>
        <v> </v>
      </c>
      <c r="S122" s="455"/>
      <c r="T122" s="456" t="str">
        <f t="shared" si="11"/>
        <v> </v>
      </c>
      <c r="U122" s="457"/>
      <c r="V122" s="455"/>
      <c r="W122" s="340" t="str">
        <f t="shared" si="12"/>
        <v> </v>
      </c>
      <c r="X122" s="457"/>
      <c r="Y122" s="455"/>
      <c r="Z122" s="340" t="str">
        <f t="shared" si="13"/>
        <v> </v>
      </c>
      <c r="AA122" s="343" t="e">
        <f t="shared" si="14"/>
        <v>#DIV/0!</v>
      </c>
      <c r="AB122" s="378"/>
      <c r="AC122" s="375"/>
      <c r="AD122" s="375"/>
      <c r="AE122" s="375"/>
      <c r="AF122" s="375"/>
      <c r="AG122" s="375"/>
      <c r="AH122" s="375"/>
      <c r="AI122" s="375"/>
      <c r="AJ122" s="375"/>
      <c r="AK122" s="375"/>
      <c r="AL122" s="375"/>
      <c r="AM122" s="375"/>
      <c r="AN122" s="375"/>
      <c r="AO122" s="375"/>
      <c r="AP122" s="375"/>
      <c r="AQ122" s="375"/>
      <c r="AR122" s="375"/>
      <c r="AS122" s="375"/>
    </row>
    <row r="123" spans="1:45" ht="63.75" customHeight="1" hidden="1">
      <c r="A123" s="755"/>
      <c r="B123" s="357"/>
      <c r="C123" s="357"/>
      <c r="D123" s="357"/>
      <c r="E123" s="357"/>
      <c r="F123" s="357"/>
      <c r="G123" s="357"/>
      <c r="H123" s="484"/>
      <c r="I123" s="484"/>
      <c r="J123" s="357"/>
      <c r="K123" s="357"/>
      <c r="L123" s="373"/>
      <c r="M123" s="374"/>
      <c r="N123" s="378"/>
      <c r="O123" s="378"/>
      <c r="P123" s="378"/>
      <c r="Q123" s="455"/>
      <c r="R123" s="456" t="str">
        <f t="shared" si="10"/>
        <v> </v>
      </c>
      <c r="S123" s="455"/>
      <c r="T123" s="456" t="str">
        <f t="shared" si="11"/>
        <v> </v>
      </c>
      <c r="U123" s="457"/>
      <c r="V123" s="455"/>
      <c r="W123" s="340" t="str">
        <f t="shared" si="12"/>
        <v> </v>
      </c>
      <c r="X123" s="457"/>
      <c r="Y123" s="455"/>
      <c r="Z123" s="340" t="str">
        <f t="shared" si="13"/>
        <v> </v>
      </c>
      <c r="AA123" s="343" t="e">
        <f t="shared" si="14"/>
        <v>#DIV/0!</v>
      </c>
      <c r="AB123" s="378"/>
      <c r="AC123" s="375"/>
      <c r="AD123" s="375"/>
      <c r="AE123" s="375"/>
      <c r="AF123" s="375"/>
      <c r="AG123" s="375"/>
      <c r="AH123" s="375"/>
      <c r="AI123" s="375"/>
      <c r="AJ123" s="375"/>
      <c r="AK123" s="375"/>
      <c r="AL123" s="375"/>
      <c r="AM123" s="375"/>
      <c r="AN123" s="375"/>
      <c r="AO123" s="375"/>
      <c r="AP123" s="375"/>
      <c r="AQ123" s="375"/>
      <c r="AR123" s="375"/>
      <c r="AS123" s="375"/>
    </row>
    <row r="124" spans="1:45" ht="63.75" customHeight="1" hidden="1">
      <c r="A124" s="755"/>
      <c r="B124" s="357"/>
      <c r="C124" s="357"/>
      <c r="D124" s="357"/>
      <c r="E124" s="357"/>
      <c r="F124" s="357"/>
      <c r="G124" s="357"/>
      <c r="H124" s="484"/>
      <c r="I124" s="484"/>
      <c r="J124" s="357"/>
      <c r="K124" s="357"/>
      <c r="L124" s="373"/>
      <c r="M124" s="374"/>
      <c r="N124" s="378"/>
      <c r="O124" s="378"/>
      <c r="P124" s="378"/>
      <c r="Q124" s="455"/>
      <c r="R124" s="456" t="str">
        <f t="shared" si="10"/>
        <v> </v>
      </c>
      <c r="S124" s="455"/>
      <c r="T124" s="456" t="str">
        <f t="shared" si="11"/>
        <v> </v>
      </c>
      <c r="U124" s="457"/>
      <c r="V124" s="455"/>
      <c r="W124" s="340" t="str">
        <f t="shared" si="12"/>
        <v> </v>
      </c>
      <c r="X124" s="457"/>
      <c r="Y124" s="455"/>
      <c r="Z124" s="340" t="str">
        <f t="shared" si="13"/>
        <v> </v>
      </c>
      <c r="AA124" s="343" t="e">
        <f t="shared" si="14"/>
        <v>#DIV/0!</v>
      </c>
      <c r="AB124" s="378"/>
      <c r="AC124" s="375"/>
      <c r="AD124" s="375"/>
      <c r="AE124" s="375"/>
      <c r="AF124" s="375"/>
      <c r="AG124" s="375"/>
      <c r="AH124" s="375"/>
      <c r="AI124" s="375"/>
      <c r="AJ124" s="375"/>
      <c r="AK124" s="375"/>
      <c r="AL124" s="375"/>
      <c r="AM124" s="375"/>
      <c r="AN124" s="375"/>
      <c r="AO124" s="375"/>
      <c r="AP124" s="375"/>
      <c r="AQ124" s="375"/>
      <c r="AR124" s="375"/>
      <c r="AS124" s="375"/>
    </row>
    <row r="125" spans="1:45" ht="63.75" customHeight="1" hidden="1">
      <c r="A125" s="756"/>
      <c r="B125" s="357"/>
      <c r="C125" s="357"/>
      <c r="D125" s="357"/>
      <c r="E125" s="357"/>
      <c r="F125" s="357"/>
      <c r="G125" s="357"/>
      <c r="H125" s="484"/>
      <c r="I125" s="484"/>
      <c r="J125" s="357"/>
      <c r="K125" s="357"/>
      <c r="L125" s="373"/>
      <c r="M125" s="374"/>
      <c r="N125" s="378"/>
      <c r="O125" s="378"/>
      <c r="P125" s="378"/>
      <c r="Q125" s="455"/>
      <c r="R125" s="456" t="str">
        <f t="shared" si="10"/>
        <v> </v>
      </c>
      <c r="S125" s="455"/>
      <c r="T125" s="456" t="str">
        <f t="shared" si="11"/>
        <v> </v>
      </c>
      <c r="U125" s="457"/>
      <c r="V125" s="455"/>
      <c r="W125" s="340" t="str">
        <f t="shared" si="12"/>
        <v> </v>
      </c>
      <c r="X125" s="457"/>
      <c r="Y125" s="455"/>
      <c r="Z125" s="340" t="str">
        <f t="shared" si="13"/>
        <v> </v>
      </c>
      <c r="AA125" s="343" t="e">
        <f t="shared" si="14"/>
        <v>#DIV/0!</v>
      </c>
      <c r="AB125" s="378"/>
      <c r="AC125" s="375"/>
      <c r="AD125" s="375"/>
      <c r="AE125" s="375"/>
      <c r="AF125" s="375"/>
      <c r="AG125" s="375"/>
      <c r="AH125" s="375"/>
      <c r="AI125" s="375"/>
      <c r="AJ125" s="375"/>
      <c r="AK125" s="375"/>
      <c r="AL125" s="375"/>
      <c r="AM125" s="375"/>
      <c r="AN125" s="375"/>
      <c r="AO125" s="375"/>
      <c r="AP125" s="375"/>
      <c r="AQ125" s="375"/>
      <c r="AR125" s="375"/>
      <c r="AS125" s="375"/>
    </row>
    <row r="126" spans="1:28" ht="34.5" customHeight="1" hidden="1">
      <c r="A126" s="757" t="s">
        <v>105</v>
      </c>
      <c r="B126" s="758"/>
      <c r="C126" s="758"/>
      <c r="D126" s="758"/>
      <c r="E126" s="758"/>
      <c r="F126" s="758"/>
      <c r="G126" s="758"/>
      <c r="H126" s="758"/>
      <c r="I126" s="758"/>
      <c r="J126" s="758"/>
      <c r="K126" s="758"/>
      <c r="L126" s="496"/>
      <c r="M126" s="497"/>
      <c r="N126" s="381"/>
      <c r="O126" s="381"/>
      <c r="P126" s="381"/>
      <c r="Q126" s="382">
        <f>$L126/4</f>
        <v>0</v>
      </c>
      <c r="R126" s="383">
        <v>1</v>
      </c>
      <c r="S126" s="382">
        <f>$L126/4</f>
        <v>0</v>
      </c>
      <c r="T126" s="383">
        <v>1</v>
      </c>
      <c r="U126" s="384" t="e">
        <f>AVERAGE(U93:U109)</f>
        <v>#DIV/0!</v>
      </c>
      <c r="V126" s="382">
        <f>$L126/4</f>
        <v>0</v>
      </c>
      <c r="W126" s="383">
        <v>1</v>
      </c>
      <c r="X126" s="498" t="e">
        <f>AVERAGE(X93:X109)</f>
        <v>#DIV/0!</v>
      </c>
      <c r="Y126" s="382">
        <f>$L126/4</f>
        <v>0</v>
      </c>
      <c r="Z126" s="383">
        <v>1</v>
      </c>
      <c r="AA126" s="498" t="e">
        <f>AVERAGE(AA93:AA109)</f>
        <v>#DIV/0!</v>
      </c>
      <c r="AB126" s="385"/>
    </row>
    <row r="127" spans="1:28" ht="47.25" customHeight="1" hidden="1">
      <c r="A127" s="752" t="s">
        <v>106</v>
      </c>
      <c r="B127" s="753"/>
      <c r="C127" s="753"/>
      <c r="D127" s="753"/>
      <c r="E127" s="753"/>
      <c r="F127" s="753"/>
      <c r="G127" s="753"/>
      <c r="H127" s="753"/>
      <c r="I127" s="753"/>
      <c r="J127" s="753"/>
      <c r="K127" s="753"/>
      <c r="L127" s="386"/>
      <c r="M127" s="387"/>
      <c r="N127" s="388"/>
      <c r="O127" s="388"/>
      <c r="P127" s="388"/>
      <c r="Q127" s="389" t="e">
        <f>R127*Q126/R126</f>
        <v>#DIV/0!</v>
      </c>
      <c r="R127" s="390" t="e">
        <f>AVERAGE(R93:R125)</f>
        <v>#DIV/0!</v>
      </c>
      <c r="S127" s="389" t="e">
        <f>T127*S126/T126</f>
        <v>#DIV/0!</v>
      </c>
      <c r="T127" s="390" t="e">
        <f>AVERAGE(T93:T125)</f>
        <v>#DIV/0!</v>
      </c>
      <c r="U127" s="391" t="e">
        <f>SUM(Q127,S127)</f>
        <v>#DIV/0!</v>
      </c>
      <c r="V127" s="499" t="e">
        <f>W127*V126/W126</f>
        <v>#DIV/0!</v>
      </c>
      <c r="W127" s="390" t="e">
        <f>AVERAGE(W93:W125)</f>
        <v>#DIV/0!</v>
      </c>
      <c r="X127" s="391" t="e">
        <f>SUM(U127,V127)</f>
        <v>#DIV/0!</v>
      </c>
      <c r="Y127" s="389" t="e">
        <f>Z127*Y126/Z126</f>
        <v>#DIV/0!</v>
      </c>
      <c r="Z127" s="390" t="e">
        <f>AVERAGE(Z93:Z125)</f>
        <v>#DIV/0!</v>
      </c>
      <c r="AA127" s="391" t="e">
        <f>SUM(X127,Y127)</f>
        <v>#DIV/0!</v>
      </c>
      <c r="AB127" s="392"/>
    </row>
    <row r="128" spans="1:13" s="395" customFormat="1" ht="48" customHeight="1" hidden="1">
      <c r="A128" s="394"/>
      <c r="B128" s="394"/>
      <c r="C128" s="394"/>
      <c r="D128" s="394"/>
      <c r="E128" s="394"/>
      <c r="F128" s="394"/>
      <c r="G128" s="394"/>
      <c r="H128" s="394"/>
      <c r="I128" s="394"/>
      <c r="J128" s="394"/>
      <c r="K128" s="394"/>
      <c r="L128" s="394"/>
      <c r="M128" s="394"/>
    </row>
    <row r="129" spans="1:13" s="395" customFormat="1" ht="32.25" customHeight="1" hidden="1">
      <c r="A129" s="394"/>
      <c r="B129" s="394"/>
      <c r="C129" s="394"/>
      <c r="D129" s="394"/>
      <c r="E129" s="394"/>
      <c r="F129" s="394"/>
      <c r="G129" s="394"/>
      <c r="H129" s="394"/>
      <c r="I129" s="394"/>
      <c r="J129" s="394"/>
      <c r="K129" s="394"/>
      <c r="L129" s="394"/>
      <c r="M129" s="394"/>
    </row>
    <row r="130" spans="1:45" ht="42" customHeight="1" hidden="1">
      <c r="A130" s="778" t="s">
        <v>161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79"/>
      <c r="X130" s="779"/>
      <c r="Y130" s="779"/>
      <c r="Z130" s="779"/>
      <c r="AA130" s="779"/>
      <c r="AB130" s="779"/>
      <c r="AC130" s="779"/>
      <c r="AD130" s="779"/>
      <c r="AE130" s="779"/>
      <c r="AF130" s="779"/>
      <c r="AG130" s="779"/>
      <c r="AH130" s="779"/>
      <c r="AI130" s="779"/>
      <c r="AJ130" s="779"/>
      <c r="AK130" s="779"/>
      <c r="AL130" s="779"/>
      <c r="AM130" s="779"/>
      <c r="AN130" s="779"/>
      <c r="AO130" s="779"/>
      <c r="AP130" s="779"/>
      <c r="AQ130" s="779"/>
      <c r="AR130" s="779"/>
      <c r="AS130" s="779"/>
    </row>
    <row r="131" spans="1:45" ht="47.25" customHeight="1" hidden="1">
      <c r="A131" s="778" t="s">
        <v>25</v>
      </c>
      <c r="B131" s="779"/>
      <c r="C131" s="779"/>
      <c r="D131" s="779"/>
      <c r="E131" s="779"/>
      <c r="F131" s="779"/>
      <c r="G131" s="779"/>
      <c r="H131" s="779"/>
      <c r="I131" s="779"/>
      <c r="J131" s="779"/>
      <c r="K131" s="779"/>
      <c r="L131" s="779"/>
      <c r="M131" s="779"/>
      <c r="N131" s="779"/>
      <c r="O131" s="779"/>
      <c r="P131" s="779"/>
      <c r="Q131" s="780" t="s">
        <v>131</v>
      </c>
      <c r="R131" s="781"/>
      <c r="S131" s="781"/>
      <c r="T131" s="781"/>
      <c r="U131" s="781"/>
      <c r="V131" s="781"/>
      <c r="W131" s="781"/>
      <c r="X131" s="781"/>
      <c r="Y131" s="781"/>
      <c r="Z131" s="781"/>
      <c r="AA131" s="781"/>
      <c r="AB131" s="781"/>
      <c r="AC131" s="781"/>
      <c r="AD131" s="781"/>
      <c r="AE131" s="781"/>
      <c r="AF131" s="781"/>
      <c r="AG131" s="781"/>
      <c r="AH131" s="781"/>
      <c r="AI131" s="781"/>
      <c r="AJ131" s="781"/>
      <c r="AK131" s="781"/>
      <c r="AL131" s="781"/>
      <c r="AM131" s="781"/>
      <c r="AN131" s="781"/>
      <c r="AO131" s="781"/>
      <c r="AP131" s="781"/>
      <c r="AQ131" s="781"/>
      <c r="AR131" s="781"/>
      <c r="AS131" s="781"/>
    </row>
    <row r="132" spans="1:45" ht="33.75" customHeight="1" hidden="1">
      <c r="A132" s="762" t="s">
        <v>10</v>
      </c>
      <c r="B132" s="763" t="s">
        <v>99</v>
      </c>
      <c r="C132" s="763" t="s">
        <v>11</v>
      </c>
      <c r="D132" s="763" t="s">
        <v>12</v>
      </c>
      <c r="E132" s="764" t="s">
        <v>109</v>
      </c>
      <c r="F132" s="765"/>
      <c r="G132" s="765"/>
      <c r="H132" s="766"/>
      <c r="I132" s="775" t="s">
        <v>110</v>
      </c>
      <c r="J132" s="763" t="s">
        <v>13</v>
      </c>
      <c r="K132" s="763" t="s">
        <v>104</v>
      </c>
      <c r="L132" s="775" t="s">
        <v>14</v>
      </c>
      <c r="M132" s="321"/>
      <c r="N132" s="775" t="s">
        <v>149</v>
      </c>
      <c r="O132" s="775" t="s">
        <v>148</v>
      </c>
      <c r="P132" s="775" t="s">
        <v>150</v>
      </c>
      <c r="Q132" s="783" t="s">
        <v>132</v>
      </c>
      <c r="R132" s="784"/>
      <c r="S132" s="784"/>
      <c r="T132" s="784"/>
      <c r="U132" s="784"/>
      <c r="V132" s="784"/>
      <c r="W132" s="784"/>
      <c r="X132" s="784"/>
      <c r="Y132" s="784"/>
      <c r="Z132" s="784"/>
      <c r="AA132" s="784"/>
      <c r="AB132" s="783" t="s">
        <v>133</v>
      </c>
      <c r="AC132" s="784"/>
      <c r="AD132" s="784"/>
      <c r="AE132" s="784"/>
      <c r="AF132" s="784"/>
      <c r="AG132" s="784"/>
      <c r="AH132" s="784"/>
      <c r="AI132" s="785"/>
      <c r="AJ132" s="786" t="s">
        <v>134</v>
      </c>
      <c r="AK132" s="787"/>
      <c r="AL132" s="787"/>
      <c r="AM132" s="787"/>
      <c r="AN132" s="788" t="s">
        <v>138</v>
      </c>
      <c r="AO132" s="790" t="s">
        <v>139</v>
      </c>
      <c r="AP132" s="792" t="s">
        <v>141</v>
      </c>
      <c r="AQ132" s="793"/>
      <c r="AR132" s="793"/>
      <c r="AS132" s="793"/>
    </row>
    <row r="133" spans="1:45" ht="45" customHeight="1" hidden="1">
      <c r="A133" s="762"/>
      <c r="B133" s="763"/>
      <c r="C133" s="763"/>
      <c r="D133" s="763"/>
      <c r="E133" s="322" t="s">
        <v>100</v>
      </c>
      <c r="F133" s="322" t="s">
        <v>101</v>
      </c>
      <c r="G133" s="322" t="s">
        <v>102</v>
      </c>
      <c r="H133" s="322" t="s">
        <v>103</v>
      </c>
      <c r="I133" s="776"/>
      <c r="J133" s="763"/>
      <c r="K133" s="763"/>
      <c r="L133" s="776"/>
      <c r="M133" s="323"/>
      <c r="N133" s="776"/>
      <c r="O133" s="776"/>
      <c r="P133" s="776"/>
      <c r="Q133" s="324" t="s">
        <v>100</v>
      </c>
      <c r="R133" s="324" t="s">
        <v>135</v>
      </c>
      <c r="S133" s="324" t="s">
        <v>101</v>
      </c>
      <c r="T133" s="324" t="s">
        <v>135</v>
      </c>
      <c r="U133" s="324" t="s">
        <v>136</v>
      </c>
      <c r="V133" s="324" t="s">
        <v>102</v>
      </c>
      <c r="W133" s="324" t="s">
        <v>135</v>
      </c>
      <c r="X133" s="324" t="s">
        <v>137</v>
      </c>
      <c r="Y133" s="324" t="s">
        <v>103</v>
      </c>
      <c r="Z133" s="324" t="s">
        <v>135</v>
      </c>
      <c r="AA133" s="325" t="s">
        <v>157</v>
      </c>
      <c r="AB133" s="324" t="s">
        <v>100</v>
      </c>
      <c r="AC133" s="324" t="s">
        <v>135</v>
      </c>
      <c r="AD133" s="324" t="s">
        <v>101</v>
      </c>
      <c r="AE133" s="324" t="s">
        <v>135</v>
      </c>
      <c r="AF133" s="324" t="s">
        <v>102</v>
      </c>
      <c r="AG133" s="324" t="s">
        <v>135</v>
      </c>
      <c r="AH133" s="324" t="s">
        <v>103</v>
      </c>
      <c r="AI133" s="324" t="s">
        <v>135</v>
      </c>
      <c r="AJ133" s="324" t="s">
        <v>100</v>
      </c>
      <c r="AK133" s="324" t="s">
        <v>101</v>
      </c>
      <c r="AL133" s="324" t="s">
        <v>102</v>
      </c>
      <c r="AM133" s="324" t="s">
        <v>103</v>
      </c>
      <c r="AN133" s="789"/>
      <c r="AO133" s="791"/>
      <c r="AP133" s="326" t="s">
        <v>140</v>
      </c>
      <c r="AQ133" s="326" t="s">
        <v>142</v>
      </c>
      <c r="AR133" s="326" t="s">
        <v>143</v>
      </c>
      <c r="AS133" s="326" t="s">
        <v>144</v>
      </c>
    </row>
    <row r="134" spans="1:45" ht="91.5" customHeight="1" hidden="1">
      <c r="A134" s="759"/>
      <c r="B134" s="466"/>
      <c r="C134" s="327"/>
      <c r="D134" s="453"/>
      <c r="E134" s="327"/>
      <c r="F134" s="453"/>
      <c r="G134" s="327"/>
      <c r="H134" s="453"/>
      <c r="I134" s="327"/>
      <c r="J134" s="454"/>
      <c r="K134" s="357"/>
      <c r="L134" s="328"/>
      <c r="M134" s="328"/>
      <c r="N134" s="404" t="s">
        <v>152</v>
      </c>
      <c r="O134" s="405" t="s">
        <v>151</v>
      </c>
      <c r="P134" s="406">
        <v>14</v>
      </c>
      <c r="Q134" s="455"/>
      <c r="R134" s="456" t="str">
        <f>IF(Q134&lt;&gt;0,Q134/E134," ")</f>
        <v> </v>
      </c>
      <c r="S134" s="455"/>
      <c r="T134" s="456" t="str">
        <f>IF(S134&lt;&gt;0,S134/F134," ")</f>
        <v> </v>
      </c>
      <c r="U134" s="457"/>
      <c r="V134" s="455"/>
      <c r="W134" s="340" t="str">
        <f>IF(V134&lt;&gt;0,V134/G134," ")</f>
        <v> </v>
      </c>
      <c r="X134" s="457"/>
      <c r="Y134" s="455"/>
      <c r="Z134" s="340" t="str">
        <f>IF(Y134&lt;&gt;0,Y134/H134," ")</f>
        <v> </v>
      </c>
      <c r="AA134" s="343" t="e">
        <f>AVERAGE(Z134)</f>
        <v>#DIV/0!</v>
      </c>
      <c r="AB134" s="329"/>
      <c r="AC134" s="329"/>
      <c r="AD134" s="329"/>
      <c r="AE134" s="329"/>
      <c r="AF134" s="329"/>
      <c r="AG134" s="329"/>
      <c r="AH134" s="329"/>
      <c r="AI134" s="329"/>
      <c r="AJ134" s="329"/>
      <c r="AK134" s="329"/>
      <c r="AL134" s="329"/>
      <c r="AM134" s="329"/>
      <c r="AN134" s="329"/>
      <c r="AO134" s="329"/>
      <c r="AP134" s="329"/>
      <c r="AQ134" s="329"/>
      <c r="AR134" s="329"/>
      <c r="AS134" s="329"/>
    </row>
    <row r="135" spans="1:45" ht="109.5" customHeight="1" hidden="1">
      <c r="A135" s="760"/>
      <c r="B135" s="466"/>
      <c r="C135" s="327"/>
      <c r="D135" s="327"/>
      <c r="E135" s="327"/>
      <c r="F135" s="327"/>
      <c r="G135" s="327"/>
      <c r="H135" s="327"/>
      <c r="I135" s="327"/>
      <c r="J135" s="454"/>
      <c r="K135" s="357"/>
      <c r="L135" s="338"/>
      <c r="M135" s="338"/>
      <c r="N135" s="774" t="s">
        <v>154</v>
      </c>
      <c r="O135" s="777" t="s">
        <v>153</v>
      </c>
      <c r="P135" s="782">
        <v>6</v>
      </c>
      <c r="Q135" s="455"/>
      <c r="R135" s="456" t="str">
        <f aca="true" t="shared" si="15" ref="R135:R166">IF(Q135&lt;&gt;0,Q135/E135," ")</f>
        <v> </v>
      </c>
      <c r="S135" s="455"/>
      <c r="T135" s="456" t="str">
        <f aca="true" t="shared" si="16" ref="T135:T166">IF(S135&lt;&gt;0,S135/F135," ")</f>
        <v> </v>
      </c>
      <c r="U135" s="457"/>
      <c r="V135" s="455"/>
      <c r="W135" s="340" t="str">
        <f aca="true" t="shared" si="17" ref="W135:W166">IF(V135&lt;&gt;0,V135/G135," ")</f>
        <v> </v>
      </c>
      <c r="X135" s="457"/>
      <c r="Y135" s="455"/>
      <c r="Z135" s="340" t="str">
        <f aca="true" t="shared" si="18" ref="Z135:Z166">IF(Y135&lt;&gt;0,Y135/H135," ")</f>
        <v> </v>
      </c>
      <c r="AA135" s="343" t="e">
        <f aca="true" t="shared" si="19" ref="AA135:AA166">AVERAGE(Z135)</f>
        <v>#DIV/0!</v>
      </c>
      <c r="AB135" s="331"/>
      <c r="AC135" s="331"/>
      <c r="AD135" s="331"/>
      <c r="AE135" s="331"/>
      <c r="AF135" s="331"/>
      <c r="AG135" s="331"/>
      <c r="AH135" s="331"/>
      <c r="AI135" s="331"/>
      <c r="AJ135" s="331"/>
      <c r="AK135" s="331"/>
      <c r="AL135" s="331"/>
      <c r="AM135" s="331"/>
      <c r="AN135" s="331"/>
      <c r="AO135" s="331"/>
      <c r="AP135" s="331"/>
      <c r="AQ135" s="331"/>
      <c r="AR135" s="331"/>
      <c r="AS135" s="331"/>
    </row>
    <row r="136" spans="1:45" ht="94.5" customHeight="1" hidden="1">
      <c r="A136" s="760"/>
      <c r="B136" s="466"/>
      <c r="C136" s="327"/>
      <c r="D136" s="460"/>
      <c r="E136" s="461"/>
      <c r="F136" s="461"/>
      <c r="G136" s="461"/>
      <c r="H136" s="461"/>
      <c r="I136" s="460"/>
      <c r="J136" s="454"/>
      <c r="K136" s="357"/>
      <c r="L136" s="338"/>
      <c r="M136" s="338"/>
      <c r="N136" s="774"/>
      <c r="O136" s="777"/>
      <c r="P136" s="782"/>
      <c r="Q136" s="455"/>
      <c r="R136" s="456" t="str">
        <f t="shared" si="15"/>
        <v> </v>
      </c>
      <c r="S136" s="455"/>
      <c r="T136" s="456" t="str">
        <f t="shared" si="16"/>
        <v> </v>
      </c>
      <c r="U136" s="457"/>
      <c r="V136" s="455"/>
      <c r="W136" s="340" t="str">
        <f t="shared" si="17"/>
        <v> </v>
      </c>
      <c r="X136" s="457"/>
      <c r="Y136" s="455"/>
      <c r="Z136" s="340" t="str">
        <f t="shared" si="18"/>
        <v> </v>
      </c>
      <c r="AA136" s="343" t="e">
        <f t="shared" si="19"/>
        <v>#DIV/0!</v>
      </c>
      <c r="AB136" s="334"/>
      <c r="AC136" s="334"/>
      <c r="AD136" s="334"/>
      <c r="AE136" s="334"/>
      <c r="AF136" s="334"/>
      <c r="AG136" s="334"/>
      <c r="AH136" s="334"/>
      <c r="AI136" s="334"/>
      <c r="AJ136" s="334"/>
      <c r="AK136" s="334"/>
      <c r="AL136" s="334"/>
      <c r="AM136" s="334"/>
      <c r="AN136" s="334"/>
      <c r="AO136" s="334"/>
      <c r="AP136" s="334"/>
      <c r="AQ136" s="334"/>
      <c r="AR136" s="334"/>
      <c r="AS136" s="334"/>
    </row>
    <row r="137" spans="1:45" ht="87.75" customHeight="1" hidden="1">
      <c r="A137" s="760"/>
      <c r="B137" s="466"/>
      <c r="C137" s="462"/>
      <c r="D137" s="462"/>
      <c r="E137" s="462"/>
      <c r="F137" s="462"/>
      <c r="G137" s="462"/>
      <c r="H137" s="463"/>
      <c r="I137" s="463"/>
      <c r="J137" s="462"/>
      <c r="K137" s="351"/>
      <c r="L137" s="338"/>
      <c r="M137" s="464"/>
      <c r="N137" s="419"/>
      <c r="O137" s="420"/>
      <c r="P137" s="329"/>
      <c r="Q137" s="455"/>
      <c r="R137" s="456" t="str">
        <f t="shared" si="15"/>
        <v> </v>
      </c>
      <c r="S137" s="455"/>
      <c r="T137" s="456" t="str">
        <f t="shared" si="16"/>
        <v> </v>
      </c>
      <c r="U137" s="457"/>
      <c r="V137" s="455"/>
      <c r="W137" s="340" t="str">
        <f t="shared" si="17"/>
        <v> </v>
      </c>
      <c r="X137" s="457"/>
      <c r="Y137" s="455"/>
      <c r="Z137" s="340" t="str">
        <f t="shared" si="18"/>
        <v> </v>
      </c>
      <c r="AA137" s="343" t="e">
        <f t="shared" si="19"/>
        <v>#DIV/0!</v>
      </c>
      <c r="AB137" s="344"/>
      <c r="AC137" s="344"/>
      <c r="AD137" s="465"/>
      <c r="AE137" s="346"/>
      <c r="AF137" s="347"/>
      <c r="AG137" s="344"/>
      <c r="AH137" s="344"/>
      <c r="AI137" s="347"/>
      <c r="AJ137" s="346"/>
      <c r="AK137" s="347"/>
      <c r="AL137" s="344"/>
      <c r="AM137" s="344"/>
      <c r="AN137" s="465"/>
      <c r="AO137" s="346"/>
      <c r="AP137" s="347"/>
      <c r="AQ137" s="344"/>
      <c r="AR137" s="344"/>
      <c r="AS137" s="344"/>
    </row>
    <row r="138" spans="1:45" ht="87.75" customHeight="1" hidden="1">
      <c r="A138" s="760"/>
      <c r="B138" s="466"/>
      <c r="C138" s="416"/>
      <c r="D138" s="454"/>
      <c r="E138" s="454"/>
      <c r="F138" s="454"/>
      <c r="G138" s="454"/>
      <c r="H138" s="467"/>
      <c r="I138" s="468"/>
      <c r="J138" s="454"/>
      <c r="K138" s="469"/>
      <c r="L138" s="354"/>
      <c r="M138" s="464"/>
      <c r="N138" s="421"/>
      <c r="O138" s="422"/>
      <c r="P138" s="423"/>
      <c r="Q138" s="455"/>
      <c r="R138" s="456" t="str">
        <f t="shared" si="15"/>
        <v> </v>
      </c>
      <c r="S138" s="455"/>
      <c r="T138" s="456" t="str">
        <f t="shared" si="16"/>
        <v> </v>
      </c>
      <c r="U138" s="457"/>
      <c r="V138" s="455"/>
      <c r="W138" s="340" t="str">
        <f t="shared" si="17"/>
        <v> </v>
      </c>
      <c r="X138" s="457"/>
      <c r="Y138" s="455"/>
      <c r="Z138" s="340" t="str">
        <f t="shared" si="18"/>
        <v> </v>
      </c>
      <c r="AA138" s="343" t="e">
        <f t="shared" si="19"/>
        <v>#DIV/0!</v>
      </c>
      <c r="AB138" s="344"/>
      <c r="AC138" s="344"/>
      <c r="AD138" s="465"/>
      <c r="AE138" s="346"/>
      <c r="AF138" s="347"/>
      <c r="AG138" s="344"/>
      <c r="AH138" s="344"/>
      <c r="AI138" s="347"/>
      <c r="AJ138" s="346"/>
      <c r="AK138" s="347"/>
      <c r="AL138" s="344"/>
      <c r="AM138" s="344"/>
      <c r="AN138" s="465"/>
      <c r="AO138" s="346"/>
      <c r="AP138" s="347"/>
      <c r="AQ138" s="344"/>
      <c r="AR138" s="344"/>
      <c r="AS138" s="344"/>
    </row>
    <row r="139" spans="1:45" ht="87.75" customHeight="1" hidden="1">
      <c r="A139" s="760"/>
      <c r="B139" s="327"/>
      <c r="C139" s="470"/>
      <c r="D139" s="470"/>
      <c r="E139" s="470"/>
      <c r="F139" s="470"/>
      <c r="G139" s="471"/>
      <c r="H139" s="471"/>
      <c r="I139" s="471"/>
      <c r="J139" s="470"/>
      <c r="K139" s="472"/>
      <c r="L139" s="338"/>
      <c r="M139" s="464"/>
      <c r="N139" s="426"/>
      <c r="O139" s="420"/>
      <c r="P139" s="329"/>
      <c r="Q139" s="455"/>
      <c r="R139" s="456" t="str">
        <f t="shared" si="15"/>
        <v> </v>
      </c>
      <c r="S139" s="455"/>
      <c r="T139" s="456" t="str">
        <f t="shared" si="16"/>
        <v> </v>
      </c>
      <c r="U139" s="457"/>
      <c r="V139" s="455"/>
      <c r="W139" s="340" t="str">
        <f t="shared" si="17"/>
        <v> </v>
      </c>
      <c r="X139" s="457"/>
      <c r="Y139" s="455"/>
      <c r="Z139" s="340" t="str">
        <f t="shared" si="18"/>
        <v> </v>
      </c>
      <c r="AA139" s="343" t="e">
        <f t="shared" si="19"/>
        <v>#DIV/0!</v>
      </c>
      <c r="AB139" s="344"/>
      <c r="AC139" s="344"/>
      <c r="AD139" s="465"/>
      <c r="AE139" s="346"/>
      <c r="AF139" s="347"/>
      <c r="AG139" s="344"/>
      <c r="AH139" s="344"/>
      <c r="AI139" s="347"/>
      <c r="AJ139" s="346"/>
      <c r="AK139" s="347"/>
      <c r="AL139" s="344"/>
      <c r="AM139" s="344"/>
      <c r="AN139" s="465"/>
      <c r="AO139" s="346"/>
      <c r="AP139" s="347"/>
      <c r="AQ139" s="344"/>
      <c r="AR139" s="344"/>
      <c r="AS139" s="344"/>
    </row>
    <row r="140" spans="1:45" ht="87.75" customHeight="1" hidden="1">
      <c r="A140" s="760"/>
      <c r="B140" s="416"/>
      <c r="C140" s="473"/>
      <c r="D140" s="473"/>
      <c r="E140" s="473"/>
      <c r="F140" s="473"/>
      <c r="G140" s="474"/>
      <c r="H140" s="474"/>
      <c r="I140" s="474"/>
      <c r="J140" s="473"/>
      <c r="K140" s="475"/>
      <c r="L140" s="354"/>
      <c r="M140" s="464"/>
      <c r="N140" s="426"/>
      <c r="O140" s="420"/>
      <c r="P140" s="329"/>
      <c r="Q140" s="455"/>
      <c r="R140" s="456" t="str">
        <f t="shared" si="15"/>
        <v> </v>
      </c>
      <c r="S140" s="455"/>
      <c r="T140" s="456" t="str">
        <f t="shared" si="16"/>
        <v> </v>
      </c>
      <c r="U140" s="457"/>
      <c r="V140" s="455"/>
      <c r="W140" s="340" t="str">
        <f t="shared" si="17"/>
        <v> </v>
      </c>
      <c r="X140" s="457"/>
      <c r="Y140" s="455"/>
      <c r="Z140" s="340" t="str">
        <f t="shared" si="18"/>
        <v> </v>
      </c>
      <c r="AA140" s="343" t="e">
        <f t="shared" si="19"/>
        <v>#DIV/0!</v>
      </c>
      <c r="AB140" s="344"/>
      <c r="AC140" s="344"/>
      <c r="AD140" s="465"/>
      <c r="AE140" s="346"/>
      <c r="AF140" s="347"/>
      <c r="AG140" s="344"/>
      <c r="AH140" s="344"/>
      <c r="AI140" s="347"/>
      <c r="AJ140" s="346"/>
      <c r="AK140" s="347"/>
      <c r="AL140" s="344"/>
      <c r="AM140" s="344"/>
      <c r="AN140" s="465"/>
      <c r="AO140" s="346"/>
      <c r="AP140" s="347"/>
      <c r="AQ140" s="344"/>
      <c r="AR140" s="344"/>
      <c r="AS140" s="344"/>
    </row>
    <row r="141" spans="1:45" ht="74.25" customHeight="1" hidden="1">
      <c r="A141" s="760"/>
      <c r="B141" s="476"/>
      <c r="C141" s="477"/>
      <c r="D141" s="478"/>
      <c r="E141" s="477"/>
      <c r="F141" s="477"/>
      <c r="G141" s="477"/>
      <c r="H141" s="478"/>
      <c r="I141" s="478"/>
      <c r="J141" s="479"/>
      <c r="K141" s="477"/>
      <c r="L141" s="338"/>
      <c r="M141" s="464"/>
      <c r="N141" s="421"/>
      <c r="O141" s="422"/>
      <c r="P141" s="423"/>
      <c r="Q141" s="455"/>
      <c r="R141" s="456" t="str">
        <f t="shared" si="15"/>
        <v> </v>
      </c>
      <c r="S141" s="455"/>
      <c r="T141" s="456" t="str">
        <f t="shared" si="16"/>
        <v> </v>
      </c>
      <c r="U141" s="457"/>
      <c r="V141" s="455"/>
      <c r="W141" s="340" t="str">
        <f t="shared" si="17"/>
        <v> </v>
      </c>
      <c r="X141" s="457"/>
      <c r="Y141" s="455"/>
      <c r="Z141" s="340" t="str">
        <f t="shared" si="18"/>
        <v> </v>
      </c>
      <c r="AA141" s="343" t="e">
        <f t="shared" si="19"/>
        <v>#DIV/0!</v>
      </c>
      <c r="AB141" s="344"/>
      <c r="AC141" s="344"/>
      <c r="AD141" s="465"/>
      <c r="AE141" s="346"/>
      <c r="AF141" s="347"/>
      <c r="AG141" s="344"/>
      <c r="AH141" s="344"/>
      <c r="AI141" s="347"/>
      <c r="AJ141" s="346"/>
      <c r="AK141" s="347"/>
      <c r="AL141" s="344"/>
      <c r="AM141" s="344"/>
      <c r="AN141" s="465"/>
      <c r="AO141" s="346"/>
      <c r="AP141" s="347"/>
      <c r="AQ141" s="344"/>
      <c r="AR141" s="344"/>
      <c r="AS141" s="344"/>
    </row>
    <row r="142" spans="1:45" ht="74.25" customHeight="1" hidden="1">
      <c r="A142" s="761"/>
      <c r="B142" s="476"/>
      <c r="C142" s="417"/>
      <c r="D142" s="480"/>
      <c r="E142" s="417"/>
      <c r="F142" s="417"/>
      <c r="G142" s="417"/>
      <c r="H142" s="480"/>
      <c r="I142" s="480"/>
      <c r="J142" s="481"/>
      <c r="K142" s="417"/>
      <c r="L142" s="354"/>
      <c r="M142" s="464"/>
      <c r="N142" s="421"/>
      <c r="O142" s="422"/>
      <c r="P142" s="423"/>
      <c r="Q142" s="455"/>
      <c r="R142" s="456" t="str">
        <f t="shared" si="15"/>
        <v> </v>
      </c>
      <c r="S142" s="455"/>
      <c r="T142" s="456" t="str">
        <f t="shared" si="16"/>
        <v> </v>
      </c>
      <c r="U142" s="457"/>
      <c r="V142" s="455"/>
      <c r="W142" s="340" t="str">
        <f t="shared" si="17"/>
        <v> </v>
      </c>
      <c r="X142" s="457"/>
      <c r="Y142" s="455"/>
      <c r="Z142" s="340" t="str">
        <f t="shared" si="18"/>
        <v> </v>
      </c>
      <c r="AA142" s="343" t="e">
        <f t="shared" si="19"/>
        <v>#DIV/0!</v>
      </c>
      <c r="AB142" s="344"/>
      <c r="AC142" s="344"/>
      <c r="AD142" s="465"/>
      <c r="AE142" s="346"/>
      <c r="AF142" s="347"/>
      <c r="AG142" s="344"/>
      <c r="AH142" s="344"/>
      <c r="AI142" s="347"/>
      <c r="AJ142" s="346"/>
      <c r="AK142" s="347"/>
      <c r="AL142" s="344"/>
      <c r="AM142" s="344"/>
      <c r="AN142" s="465"/>
      <c r="AO142" s="346"/>
      <c r="AP142" s="347"/>
      <c r="AQ142" s="344"/>
      <c r="AR142" s="344"/>
      <c r="AS142" s="344"/>
    </row>
    <row r="143" spans="1:45" ht="87.75" customHeight="1" hidden="1">
      <c r="A143" s="759"/>
      <c r="B143" s="327"/>
      <c r="C143" s="327"/>
      <c r="D143" s="453"/>
      <c r="E143" s="482"/>
      <c r="F143" s="482"/>
      <c r="G143" s="482"/>
      <c r="H143" s="482"/>
      <c r="I143" s="482"/>
      <c r="J143" s="454"/>
      <c r="K143" s="357"/>
      <c r="L143" s="338"/>
      <c r="M143" s="464"/>
      <c r="N143" s="420"/>
      <c r="O143" s="420"/>
      <c r="P143" s="329"/>
      <c r="Q143" s="455"/>
      <c r="R143" s="456" t="str">
        <f t="shared" si="15"/>
        <v> </v>
      </c>
      <c r="S143" s="455"/>
      <c r="T143" s="456" t="str">
        <f t="shared" si="16"/>
        <v> </v>
      </c>
      <c r="U143" s="457"/>
      <c r="V143" s="455"/>
      <c r="W143" s="340" t="str">
        <f t="shared" si="17"/>
        <v> </v>
      </c>
      <c r="X143" s="457"/>
      <c r="Y143" s="455"/>
      <c r="Z143" s="340" t="str">
        <f t="shared" si="18"/>
        <v> </v>
      </c>
      <c r="AA143" s="343" t="e">
        <f t="shared" si="19"/>
        <v>#DIV/0!</v>
      </c>
      <c r="AB143" s="361"/>
      <c r="AC143" s="361"/>
      <c r="AD143" s="361"/>
      <c r="AE143" s="361"/>
      <c r="AF143" s="361"/>
      <c r="AG143" s="361"/>
      <c r="AH143" s="361"/>
      <c r="AI143" s="361"/>
      <c r="AJ143" s="361"/>
      <c r="AK143" s="361"/>
      <c r="AL143" s="361"/>
      <c r="AM143" s="361"/>
      <c r="AN143" s="361"/>
      <c r="AO143" s="367"/>
      <c r="AP143" s="364"/>
      <c r="AQ143" s="361"/>
      <c r="AR143" s="365"/>
      <c r="AS143" s="365"/>
    </row>
    <row r="144" spans="1:45" ht="71.25" customHeight="1" hidden="1">
      <c r="A144" s="760"/>
      <c r="B144" s="424"/>
      <c r="C144" s="357"/>
      <c r="D144" s="483"/>
      <c r="E144" s="357"/>
      <c r="F144" s="484"/>
      <c r="G144" s="357"/>
      <c r="H144" s="484"/>
      <c r="I144" s="484"/>
      <c r="J144" s="357"/>
      <c r="K144" s="357"/>
      <c r="L144" s="338"/>
      <c r="M144" s="464"/>
      <c r="N144" s="420"/>
      <c r="O144" s="420"/>
      <c r="P144" s="329"/>
      <c r="Q144" s="455"/>
      <c r="R144" s="456" t="str">
        <f t="shared" si="15"/>
        <v> </v>
      </c>
      <c r="S144" s="455"/>
      <c r="T144" s="456" t="str">
        <f t="shared" si="16"/>
        <v> </v>
      </c>
      <c r="U144" s="457"/>
      <c r="V144" s="455"/>
      <c r="W144" s="340" t="str">
        <f t="shared" si="17"/>
        <v> </v>
      </c>
      <c r="X144" s="457"/>
      <c r="Y144" s="455"/>
      <c r="Z144" s="340" t="str">
        <f t="shared" si="18"/>
        <v> </v>
      </c>
      <c r="AA144" s="343" t="e">
        <f t="shared" si="19"/>
        <v>#DIV/0!</v>
      </c>
      <c r="AB144" s="361"/>
      <c r="AC144" s="361"/>
      <c r="AD144" s="361"/>
      <c r="AE144" s="361"/>
      <c r="AF144" s="361"/>
      <c r="AG144" s="361"/>
      <c r="AH144" s="361"/>
      <c r="AI144" s="361"/>
      <c r="AJ144" s="361"/>
      <c r="AK144" s="361"/>
      <c r="AL144" s="361"/>
      <c r="AM144" s="361"/>
      <c r="AN144" s="361"/>
      <c r="AO144" s="367"/>
      <c r="AP144" s="361"/>
      <c r="AQ144" s="364"/>
      <c r="AR144" s="367"/>
      <c r="AS144" s="365"/>
    </row>
    <row r="145" spans="1:45" ht="75" customHeight="1" hidden="1">
      <c r="A145" s="760"/>
      <c r="B145" s="357"/>
      <c r="C145" s="357"/>
      <c r="D145" s="357"/>
      <c r="E145" s="351"/>
      <c r="F145" s="351"/>
      <c r="G145" s="351"/>
      <c r="H145" s="351"/>
      <c r="I145" s="351"/>
      <c r="J145" s="357"/>
      <c r="K145" s="357"/>
      <c r="L145" s="338"/>
      <c r="M145" s="464"/>
      <c r="N145" s="420"/>
      <c r="O145" s="420"/>
      <c r="P145" s="329"/>
      <c r="Q145" s="455"/>
      <c r="R145" s="456" t="str">
        <f t="shared" si="15"/>
        <v> </v>
      </c>
      <c r="S145" s="455"/>
      <c r="T145" s="456" t="str">
        <f t="shared" si="16"/>
        <v> </v>
      </c>
      <c r="U145" s="457"/>
      <c r="V145" s="455"/>
      <c r="W145" s="340" t="str">
        <f t="shared" si="17"/>
        <v> </v>
      </c>
      <c r="X145" s="457"/>
      <c r="Y145" s="455"/>
      <c r="Z145" s="340" t="str">
        <f t="shared" si="18"/>
        <v> </v>
      </c>
      <c r="AA145" s="343" t="e">
        <f t="shared" si="19"/>
        <v>#DIV/0!</v>
      </c>
      <c r="AB145" s="435"/>
      <c r="AC145" s="435"/>
      <c r="AD145" s="435"/>
      <c r="AE145" s="435"/>
      <c r="AF145" s="435"/>
      <c r="AG145" s="435"/>
      <c r="AH145" s="435"/>
      <c r="AI145" s="435"/>
      <c r="AJ145" s="262"/>
      <c r="AK145" s="262"/>
      <c r="AL145" s="485"/>
      <c r="AM145" s="485"/>
      <c r="AN145" s="361"/>
      <c r="AO145" s="367"/>
      <c r="AP145" s="364"/>
      <c r="AQ145" s="365"/>
      <c r="AR145" s="365"/>
      <c r="AS145" s="365"/>
    </row>
    <row r="146" spans="1:45" ht="74.25" customHeight="1" hidden="1">
      <c r="A146" s="760"/>
      <c r="B146" s="357"/>
      <c r="C146" s="357"/>
      <c r="D146" s="484"/>
      <c r="E146" s="357"/>
      <c r="F146" s="484"/>
      <c r="G146" s="357"/>
      <c r="H146" s="484"/>
      <c r="I146" s="484"/>
      <c r="J146" s="424"/>
      <c r="K146" s="357"/>
      <c r="L146" s="354"/>
      <c r="M146" s="354"/>
      <c r="N146" s="404" t="s">
        <v>152</v>
      </c>
      <c r="O146" s="404" t="s">
        <v>155</v>
      </c>
      <c r="P146" s="404" t="s">
        <v>156</v>
      </c>
      <c r="Q146" s="455"/>
      <c r="R146" s="456" t="str">
        <f t="shared" si="15"/>
        <v> </v>
      </c>
      <c r="S146" s="455"/>
      <c r="T146" s="456" t="str">
        <f t="shared" si="16"/>
        <v> </v>
      </c>
      <c r="U146" s="457"/>
      <c r="V146" s="455"/>
      <c r="W146" s="340" t="str">
        <f t="shared" si="17"/>
        <v> </v>
      </c>
      <c r="X146" s="457"/>
      <c r="Y146" s="455"/>
      <c r="Z146" s="340" t="str">
        <f t="shared" si="18"/>
        <v> </v>
      </c>
      <c r="AA146" s="343" t="e">
        <f t="shared" si="19"/>
        <v>#DIV/0!</v>
      </c>
      <c r="AB146" s="329"/>
      <c r="AC146" s="435"/>
      <c r="AD146" s="435"/>
      <c r="AE146" s="435"/>
      <c r="AF146" s="435"/>
      <c r="AG146" s="435"/>
      <c r="AH146" s="435"/>
      <c r="AI146" s="435"/>
      <c r="AJ146" s="262"/>
      <c r="AK146" s="262"/>
      <c r="AL146" s="485"/>
      <c r="AM146" s="485"/>
      <c r="AN146" s="361"/>
      <c r="AO146" s="361"/>
      <c r="AP146" s="361"/>
      <c r="AQ146" s="361"/>
      <c r="AR146" s="361"/>
      <c r="AS146" s="361"/>
    </row>
    <row r="147" spans="1:45" ht="74.25" customHeight="1" hidden="1">
      <c r="A147" s="760"/>
      <c r="B147" s="357"/>
      <c r="C147" s="357"/>
      <c r="D147" s="357"/>
      <c r="E147" s="357"/>
      <c r="F147" s="357"/>
      <c r="G147" s="357"/>
      <c r="H147" s="484"/>
      <c r="I147" s="484"/>
      <c r="J147" s="357"/>
      <c r="K147" s="357"/>
      <c r="L147" s="369"/>
      <c r="M147" s="369"/>
      <c r="N147" s="404"/>
      <c r="O147" s="404"/>
      <c r="P147" s="404"/>
      <c r="Q147" s="455"/>
      <c r="R147" s="456" t="str">
        <f t="shared" si="15"/>
        <v> </v>
      </c>
      <c r="S147" s="455"/>
      <c r="T147" s="456" t="str">
        <f t="shared" si="16"/>
        <v> </v>
      </c>
      <c r="U147" s="457"/>
      <c r="V147" s="455"/>
      <c r="W147" s="340" t="str">
        <f t="shared" si="17"/>
        <v> </v>
      </c>
      <c r="X147" s="457"/>
      <c r="Y147" s="455"/>
      <c r="Z147" s="340" t="str">
        <f t="shared" si="18"/>
        <v> </v>
      </c>
      <c r="AA147" s="343" t="e">
        <f t="shared" si="19"/>
        <v>#DIV/0!</v>
      </c>
      <c r="AB147" s="329"/>
      <c r="AC147" s="435"/>
      <c r="AD147" s="435"/>
      <c r="AE147" s="435"/>
      <c r="AF147" s="435"/>
      <c r="AG147" s="435"/>
      <c r="AH147" s="435"/>
      <c r="AI147" s="435"/>
      <c r="AJ147" s="262"/>
      <c r="AK147" s="262"/>
      <c r="AL147" s="485"/>
      <c r="AM147" s="485"/>
      <c r="AN147" s="361"/>
      <c r="AO147" s="361"/>
      <c r="AP147" s="361"/>
      <c r="AQ147" s="361"/>
      <c r="AR147" s="361"/>
      <c r="AS147" s="361"/>
    </row>
    <row r="148" spans="1:45" ht="74.25" customHeight="1" hidden="1">
      <c r="A148" s="760"/>
      <c r="B148" s="357"/>
      <c r="C148" s="357"/>
      <c r="D148" s="484"/>
      <c r="E148" s="357"/>
      <c r="F148" s="484"/>
      <c r="G148" s="357"/>
      <c r="H148" s="484"/>
      <c r="I148" s="484"/>
      <c r="J148" s="424"/>
      <c r="K148" s="357"/>
      <c r="L148" s="354"/>
      <c r="M148" s="354"/>
      <c r="N148" s="404"/>
      <c r="O148" s="404"/>
      <c r="P148" s="404"/>
      <c r="Q148" s="455"/>
      <c r="R148" s="456" t="str">
        <f t="shared" si="15"/>
        <v> </v>
      </c>
      <c r="S148" s="455"/>
      <c r="T148" s="456" t="str">
        <f t="shared" si="16"/>
        <v> </v>
      </c>
      <c r="U148" s="457"/>
      <c r="V148" s="455"/>
      <c r="W148" s="340" t="str">
        <f t="shared" si="17"/>
        <v> </v>
      </c>
      <c r="X148" s="457"/>
      <c r="Y148" s="455"/>
      <c r="Z148" s="340" t="str">
        <f t="shared" si="18"/>
        <v> </v>
      </c>
      <c r="AA148" s="343" t="e">
        <f t="shared" si="19"/>
        <v>#DIV/0!</v>
      </c>
      <c r="AB148" s="329"/>
      <c r="AC148" s="435"/>
      <c r="AD148" s="435"/>
      <c r="AE148" s="435"/>
      <c r="AF148" s="435"/>
      <c r="AG148" s="435"/>
      <c r="AH148" s="435"/>
      <c r="AI148" s="435"/>
      <c r="AJ148" s="262"/>
      <c r="AK148" s="262"/>
      <c r="AL148" s="485"/>
      <c r="AM148" s="485"/>
      <c r="AN148" s="361"/>
      <c r="AO148" s="361"/>
      <c r="AP148" s="361"/>
      <c r="AQ148" s="361"/>
      <c r="AR148" s="361"/>
      <c r="AS148" s="361"/>
    </row>
    <row r="149" spans="1:45" ht="74.25" customHeight="1" hidden="1">
      <c r="A149" s="760"/>
      <c r="B149" s="357"/>
      <c r="C149" s="357"/>
      <c r="D149" s="484"/>
      <c r="E149" s="357"/>
      <c r="F149" s="484"/>
      <c r="G149" s="357"/>
      <c r="H149" s="484"/>
      <c r="I149" s="484"/>
      <c r="J149" s="424"/>
      <c r="K149" s="357"/>
      <c r="L149" s="354"/>
      <c r="M149" s="354"/>
      <c r="N149" s="404"/>
      <c r="O149" s="404"/>
      <c r="P149" s="404"/>
      <c r="Q149" s="455"/>
      <c r="R149" s="456" t="str">
        <f t="shared" si="15"/>
        <v> </v>
      </c>
      <c r="S149" s="455"/>
      <c r="T149" s="456" t="str">
        <f t="shared" si="16"/>
        <v> </v>
      </c>
      <c r="U149" s="457"/>
      <c r="V149" s="455"/>
      <c r="W149" s="340" t="str">
        <f t="shared" si="17"/>
        <v> </v>
      </c>
      <c r="X149" s="457"/>
      <c r="Y149" s="455"/>
      <c r="Z149" s="340" t="str">
        <f t="shared" si="18"/>
        <v> </v>
      </c>
      <c r="AA149" s="343" t="e">
        <f t="shared" si="19"/>
        <v>#DIV/0!</v>
      </c>
      <c r="AB149" s="329"/>
      <c r="AC149" s="435"/>
      <c r="AD149" s="435"/>
      <c r="AE149" s="435"/>
      <c r="AF149" s="435"/>
      <c r="AG149" s="435"/>
      <c r="AH149" s="435"/>
      <c r="AI149" s="435"/>
      <c r="AJ149" s="262"/>
      <c r="AK149" s="262"/>
      <c r="AL149" s="485"/>
      <c r="AM149" s="485"/>
      <c r="AN149" s="361"/>
      <c r="AO149" s="361"/>
      <c r="AP149" s="361"/>
      <c r="AQ149" s="361"/>
      <c r="AR149" s="361"/>
      <c r="AS149" s="361"/>
    </row>
    <row r="150" spans="1:45" ht="63.75" customHeight="1" hidden="1">
      <c r="A150" s="761"/>
      <c r="B150" s="357"/>
      <c r="C150" s="357"/>
      <c r="D150" s="357"/>
      <c r="E150" s="357"/>
      <c r="F150" s="357"/>
      <c r="G150" s="357"/>
      <c r="H150" s="484"/>
      <c r="I150" s="484"/>
      <c r="J150" s="357"/>
      <c r="K150" s="357"/>
      <c r="L150" s="369"/>
      <c r="M150" s="369"/>
      <c r="N150" s="329"/>
      <c r="O150" s="329"/>
      <c r="P150" s="329"/>
      <c r="Q150" s="455"/>
      <c r="R150" s="456" t="str">
        <f t="shared" si="15"/>
        <v> </v>
      </c>
      <c r="S150" s="455"/>
      <c r="T150" s="456" t="str">
        <f t="shared" si="16"/>
        <v> </v>
      </c>
      <c r="U150" s="457"/>
      <c r="V150" s="455"/>
      <c r="W150" s="340" t="str">
        <f t="shared" si="17"/>
        <v> </v>
      </c>
      <c r="X150" s="457"/>
      <c r="Y150" s="455"/>
      <c r="Z150" s="340" t="str">
        <f t="shared" si="18"/>
        <v> </v>
      </c>
      <c r="AA150" s="343" t="e">
        <f t="shared" si="19"/>
        <v>#DIV/0!</v>
      </c>
      <c r="AB150" s="329"/>
      <c r="AC150" s="361"/>
      <c r="AD150" s="361"/>
      <c r="AE150" s="361"/>
      <c r="AF150" s="361"/>
      <c r="AG150" s="361"/>
      <c r="AH150" s="361"/>
      <c r="AI150" s="361"/>
      <c r="AJ150" s="361"/>
      <c r="AK150" s="361"/>
      <c r="AL150" s="361"/>
      <c r="AM150" s="361"/>
      <c r="AN150" s="361"/>
      <c r="AO150" s="361"/>
      <c r="AP150" s="361"/>
      <c r="AQ150" s="361"/>
      <c r="AR150" s="361"/>
      <c r="AS150" s="361"/>
    </row>
    <row r="151" spans="1:45" ht="63.75" customHeight="1" hidden="1">
      <c r="A151" s="754"/>
      <c r="B151" s="357"/>
      <c r="C151" s="357"/>
      <c r="D151" s="357"/>
      <c r="E151" s="357"/>
      <c r="F151" s="357"/>
      <c r="G151" s="357"/>
      <c r="H151" s="484"/>
      <c r="I151" s="484"/>
      <c r="J151" s="357"/>
      <c r="K151" s="357"/>
      <c r="L151" s="373"/>
      <c r="M151" s="374"/>
      <c r="N151" s="378"/>
      <c r="O151" s="378"/>
      <c r="P151" s="378"/>
      <c r="Q151" s="455"/>
      <c r="R151" s="456" t="str">
        <f t="shared" si="15"/>
        <v> </v>
      </c>
      <c r="S151" s="455"/>
      <c r="T151" s="456" t="str">
        <f t="shared" si="16"/>
        <v> </v>
      </c>
      <c r="U151" s="457"/>
      <c r="V151" s="455"/>
      <c r="W151" s="340" t="str">
        <f t="shared" si="17"/>
        <v> </v>
      </c>
      <c r="X151" s="457"/>
      <c r="Y151" s="455"/>
      <c r="Z151" s="340" t="str">
        <f t="shared" si="18"/>
        <v> </v>
      </c>
      <c r="AA151" s="343" t="e">
        <f t="shared" si="19"/>
        <v>#DIV/0!</v>
      </c>
      <c r="AB151" s="378"/>
      <c r="AC151" s="375"/>
      <c r="AD151" s="375"/>
      <c r="AE151" s="375"/>
      <c r="AF151" s="375"/>
      <c r="AG151" s="375"/>
      <c r="AH151" s="375"/>
      <c r="AI151" s="375"/>
      <c r="AJ151" s="375"/>
      <c r="AK151" s="375"/>
      <c r="AL151" s="375"/>
      <c r="AM151" s="375"/>
      <c r="AN151" s="375"/>
      <c r="AO151" s="375"/>
      <c r="AP151" s="375"/>
      <c r="AQ151" s="375"/>
      <c r="AR151" s="375"/>
      <c r="AS151" s="375"/>
    </row>
    <row r="152" spans="1:45" ht="63.75" customHeight="1" hidden="1">
      <c r="A152" s="755"/>
      <c r="B152" s="357"/>
      <c r="C152" s="357"/>
      <c r="D152" s="357"/>
      <c r="E152" s="357"/>
      <c r="F152" s="357"/>
      <c r="G152" s="357"/>
      <c r="H152" s="484"/>
      <c r="I152" s="484"/>
      <c r="J152" s="357"/>
      <c r="K152" s="357"/>
      <c r="L152" s="373"/>
      <c r="M152" s="374"/>
      <c r="N152" s="378"/>
      <c r="O152" s="378"/>
      <c r="P152" s="378"/>
      <c r="Q152" s="455"/>
      <c r="R152" s="456" t="str">
        <f t="shared" si="15"/>
        <v> </v>
      </c>
      <c r="S152" s="455"/>
      <c r="T152" s="456" t="str">
        <f t="shared" si="16"/>
        <v> </v>
      </c>
      <c r="U152" s="457"/>
      <c r="V152" s="455"/>
      <c r="W152" s="340" t="str">
        <f t="shared" si="17"/>
        <v> </v>
      </c>
      <c r="X152" s="457"/>
      <c r="Y152" s="455"/>
      <c r="Z152" s="340" t="str">
        <f t="shared" si="18"/>
        <v> </v>
      </c>
      <c r="AA152" s="343" t="e">
        <f t="shared" si="19"/>
        <v>#DIV/0!</v>
      </c>
      <c r="AB152" s="378"/>
      <c r="AC152" s="375"/>
      <c r="AD152" s="375"/>
      <c r="AE152" s="375"/>
      <c r="AF152" s="375"/>
      <c r="AG152" s="375"/>
      <c r="AH152" s="375"/>
      <c r="AI152" s="375"/>
      <c r="AJ152" s="375"/>
      <c r="AK152" s="375"/>
      <c r="AL152" s="375"/>
      <c r="AM152" s="375"/>
      <c r="AN152" s="375"/>
      <c r="AO152" s="375"/>
      <c r="AP152" s="375"/>
      <c r="AQ152" s="375"/>
      <c r="AR152" s="375"/>
      <c r="AS152" s="375"/>
    </row>
    <row r="153" spans="1:45" ht="63.75" customHeight="1" hidden="1">
      <c r="A153" s="755"/>
      <c r="B153" s="357"/>
      <c r="C153" s="357"/>
      <c r="D153" s="357"/>
      <c r="E153" s="357"/>
      <c r="F153" s="357"/>
      <c r="G153" s="357"/>
      <c r="H153" s="484"/>
      <c r="I153" s="484"/>
      <c r="J153" s="357"/>
      <c r="K153" s="357"/>
      <c r="L153" s="373"/>
      <c r="M153" s="374"/>
      <c r="N153" s="378"/>
      <c r="O153" s="378"/>
      <c r="P153" s="378"/>
      <c r="Q153" s="455"/>
      <c r="R153" s="456" t="str">
        <f t="shared" si="15"/>
        <v> </v>
      </c>
      <c r="S153" s="455"/>
      <c r="T153" s="456" t="str">
        <f t="shared" si="16"/>
        <v> </v>
      </c>
      <c r="U153" s="457"/>
      <c r="V153" s="455"/>
      <c r="W153" s="340" t="str">
        <f t="shared" si="17"/>
        <v> </v>
      </c>
      <c r="X153" s="457"/>
      <c r="Y153" s="455"/>
      <c r="Z153" s="340" t="str">
        <f t="shared" si="18"/>
        <v> </v>
      </c>
      <c r="AA153" s="343" t="e">
        <f t="shared" si="19"/>
        <v>#DIV/0!</v>
      </c>
      <c r="AB153" s="378"/>
      <c r="AC153" s="375"/>
      <c r="AD153" s="375"/>
      <c r="AE153" s="375"/>
      <c r="AF153" s="375"/>
      <c r="AG153" s="375"/>
      <c r="AH153" s="375"/>
      <c r="AI153" s="375"/>
      <c r="AJ153" s="375"/>
      <c r="AK153" s="375"/>
      <c r="AL153" s="375"/>
      <c r="AM153" s="375"/>
      <c r="AN153" s="375"/>
      <c r="AO153" s="375"/>
      <c r="AP153" s="375"/>
      <c r="AQ153" s="375"/>
      <c r="AR153" s="375"/>
      <c r="AS153" s="375"/>
    </row>
    <row r="154" spans="1:45" ht="63.75" customHeight="1" hidden="1">
      <c r="A154" s="755"/>
      <c r="B154" s="357"/>
      <c r="C154" s="357"/>
      <c r="D154" s="357"/>
      <c r="E154" s="357"/>
      <c r="F154" s="357"/>
      <c r="G154" s="357"/>
      <c r="H154" s="484"/>
      <c r="I154" s="484"/>
      <c r="J154" s="357"/>
      <c r="K154" s="357"/>
      <c r="L154" s="373"/>
      <c r="M154" s="374"/>
      <c r="N154" s="378"/>
      <c r="O154" s="378"/>
      <c r="P154" s="378"/>
      <c r="Q154" s="455"/>
      <c r="R154" s="456" t="str">
        <f t="shared" si="15"/>
        <v> </v>
      </c>
      <c r="S154" s="455"/>
      <c r="T154" s="456" t="str">
        <f t="shared" si="16"/>
        <v> </v>
      </c>
      <c r="U154" s="457"/>
      <c r="V154" s="455"/>
      <c r="W154" s="340" t="str">
        <f t="shared" si="17"/>
        <v> </v>
      </c>
      <c r="X154" s="457"/>
      <c r="Y154" s="455"/>
      <c r="Z154" s="340" t="str">
        <f t="shared" si="18"/>
        <v> </v>
      </c>
      <c r="AA154" s="343" t="e">
        <f t="shared" si="19"/>
        <v>#DIV/0!</v>
      </c>
      <c r="AB154" s="378"/>
      <c r="AC154" s="375"/>
      <c r="AD154" s="375"/>
      <c r="AE154" s="375"/>
      <c r="AF154" s="375"/>
      <c r="AG154" s="375"/>
      <c r="AH154" s="375"/>
      <c r="AI154" s="375"/>
      <c r="AJ154" s="375"/>
      <c r="AK154" s="375"/>
      <c r="AL154" s="375"/>
      <c r="AM154" s="375"/>
      <c r="AN154" s="375"/>
      <c r="AO154" s="375"/>
      <c r="AP154" s="375"/>
      <c r="AQ154" s="375"/>
      <c r="AR154" s="375"/>
      <c r="AS154" s="375"/>
    </row>
    <row r="155" spans="1:45" ht="63.75" customHeight="1" hidden="1">
      <c r="A155" s="755"/>
      <c r="B155" s="357"/>
      <c r="C155" s="357"/>
      <c r="D155" s="357"/>
      <c r="E155" s="357"/>
      <c r="F155" s="357"/>
      <c r="G155" s="357"/>
      <c r="H155" s="484"/>
      <c r="I155" s="484"/>
      <c r="J155" s="357"/>
      <c r="K155" s="357"/>
      <c r="L155" s="373"/>
      <c r="M155" s="374"/>
      <c r="N155" s="378"/>
      <c r="O155" s="378"/>
      <c r="P155" s="378"/>
      <c r="Q155" s="455"/>
      <c r="R155" s="456" t="str">
        <f t="shared" si="15"/>
        <v> </v>
      </c>
      <c r="S155" s="455"/>
      <c r="T155" s="456" t="str">
        <f t="shared" si="16"/>
        <v> </v>
      </c>
      <c r="U155" s="457"/>
      <c r="V155" s="455"/>
      <c r="W155" s="340" t="str">
        <f t="shared" si="17"/>
        <v> </v>
      </c>
      <c r="X155" s="457"/>
      <c r="Y155" s="455"/>
      <c r="Z155" s="340" t="str">
        <f t="shared" si="18"/>
        <v> </v>
      </c>
      <c r="AA155" s="343" t="e">
        <f t="shared" si="19"/>
        <v>#DIV/0!</v>
      </c>
      <c r="AB155" s="378"/>
      <c r="AC155" s="375"/>
      <c r="AD155" s="375"/>
      <c r="AE155" s="375"/>
      <c r="AF155" s="375"/>
      <c r="AG155" s="375"/>
      <c r="AH155" s="375"/>
      <c r="AI155" s="375"/>
      <c r="AJ155" s="375"/>
      <c r="AK155" s="375"/>
      <c r="AL155" s="375"/>
      <c r="AM155" s="375"/>
      <c r="AN155" s="375"/>
      <c r="AO155" s="375"/>
      <c r="AP155" s="375"/>
      <c r="AQ155" s="375"/>
      <c r="AR155" s="375"/>
      <c r="AS155" s="375"/>
    </row>
    <row r="156" spans="1:45" ht="63.75" customHeight="1" hidden="1">
      <c r="A156" s="755"/>
      <c r="B156" s="357"/>
      <c r="C156" s="357"/>
      <c r="D156" s="357"/>
      <c r="E156" s="357"/>
      <c r="F156" s="357"/>
      <c r="G156" s="357"/>
      <c r="H156" s="484"/>
      <c r="I156" s="484"/>
      <c r="J156" s="357"/>
      <c r="K156" s="357"/>
      <c r="L156" s="373"/>
      <c r="M156" s="374"/>
      <c r="N156" s="378"/>
      <c r="O156" s="378"/>
      <c r="P156" s="378"/>
      <c r="Q156" s="455"/>
      <c r="R156" s="456" t="str">
        <f t="shared" si="15"/>
        <v> </v>
      </c>
      <c r="S156" s="455"/>
      <c r="T156" s="456" t="str">
        <f t="shared" si="16"/>
        <v> </v>
      </c>
      <c r="U156" s="457"/>
      <c r="V156" s="455"/>
      <c r="W156" s="340" t="str">
        <f t="shared" si="17"/>
        <v> </v>
      </c>
      <c r="X156" s="457"/>
      <c r="Y156" s="455"/>
      <c r="Z156" s="340" t="str">
        <f t="shared" si="18"/>
        <v> </v>
      </c>
      <c r="AA156" s="343" t="e">
        <f t="shared" si="19"/>
        <v>#DIV/0!</v>
      </c>
      <c r="AB156" s="378"/>
      <c r="AC156" s="375"/>
      <c r="AD156" s="375"/>
      <c r="AE156" s="375"/>
      <c r="AF156" s="375"/>
      <c r="AG156" s="375"/>
      <c r="AH156" s="375"/>
      <c r="AI156" s="375"/>
      <c r="AJ156" s="375"/>
      <c r="AK156" s="375"/>
      <c r="AL156" s="375"/>
      <c r="AM156" s="375"/>
      <c r="AN156" s="375"/>
      <c r="AO156" s="375"/>
      <c r="AP156" s="375"/>
      <c r="AQ156" s="375"/>
      <c r="AR156" s="375"/>
      <c r="AS156" s="375"/>
    </row>
    <row r="157" spans="1:45" ht="63.75" customHeight="1" hidden="1">
      <c r="A157" s="755"/>
      <c r="B157" s="357"/>
      <c r="C157" s="357"/>
      <c r="D157" s="357"/>
      <c r="E157" s="357"/>
      <c r="F157" s="357"/>
      <c r="G157" s="357"/>
      <c r="H157" s="484"/>
      <c r="I157" s="484"/>
      <c r="J157" s="357"/>
      <c r="K157" s="357"/>
      <c r="L157" s="373"/>
      <c r="M157" s="374"/>
      <c r="N157" s="378"/>
      <c r="O157" s="378"/>
      <c r="P157" s="378"/>
      <c r="Q157" s="455"/>
      <c r="R157" s="456" t="str">
        <f t="shared" si="15"/>
        <v> </v>
      </c>
      <c r="S157" s="455"/>
      <c r="T157" s="456" t="str">
        <f t="shared" si="16"/>
        <v> </v>
      </c>
      <c r="U157" s="457"/>
      <c r="V157" s="455"/>
      <c r="W157" s="340" t="str">
        <f t="shared" si="17"/>
        <v> </v>
      </c>
      <c r="X157" s="457"/>
      <c r="Y157" s="455"/>
      <c r="Z157" s="340" t="str">
        <f t="shared" si="18"/>
        <v> </v>
      </c>
      <c r="AA157" s="343" t="e">
        <f t="shared" si="19"/>
        <v>#DIV/0!</v>
      </c>
      <c r="AB157" s="378"/>
      <c r="AC157" s="375"/>
      <c r="AD157" s="375"/>
      <c r="AE157" s="375"/>
      <c r="AF157" s="375"/>
      <c r="AG157" s="375"/>
      <c r="AH157" s="375"/>
      <c r="AI157" s="375"/>
      <c r="AJ157" s="375"/>
      <c r="AK157" s="375"/>
      <c r="AL157" s="375"/>
      <c r="AM157" s="375"/>
      <c r="AN157" s="375"/>
      <c r="AO157" s="375"/>
      <c r="AP157" s="375"/>
      <c r="AQ157" s="375"/>
      <c r="AR157" s="375"/>
      <c r="AS157" s="375"/>
    </row>
    <row r="158" spans="1:45" ht="63.75" customHeight="1" hidden="1">
      <c r="A158" s="756"/>
      <c r="B158" s="357"/>
      <c r="C158" s="357"/>
      <c r="D158" s="357"/>
      <c r="E158" s="357"/>
      <c r="F158" s="357"/>
      <c r="G158" s="357"/>
      <c r="H158" s="484"/>
      <c r="I158" s="484"/>
      <c r="J158" s="357"/>
      <c r="K158" s="357"/>
      <c r="L158" s="373"/>
      <c r="M158" s="374"/>
      <c r="N158" s="378"/>
      <c r="O158" s="378"/>
      <c r="P158" s="378"/>
      <c r="Q158" s="455"/>
      <c r="R158" s="456" t="str">
        <f t="shared" si="15"/>
        <v> </v>
      </c>
      <c r="S158" s="455"/>
      <c r="T158" s="456" t="str">
        <f t="shared" si="16"/>
        <v> </v>
      </c>
      <c r="U158" s="457"/>
      <c r="V158" s="455"/>
      <c r="W158" s="340" t="str">
        <f t="shared" si="17"/>
        <v> </v>
      </c>
      <c r="X158" s="457"/>
      <c r="Y158" s="455"/>
      <c r="Z158" s="340" t="str">
        <f t="shared" si="18"/>
        <v> </v>
      </c>
      <c r="AA158" s="343" t="e">
        <f t="shared" si="19"/>
        <v>#DIV/0!</v>
      </c>
      <c r="AB158" s="378"/>
      <c r="AC158" s="375"/>
      <c r="AD158" s="375"/>
      <c r="AE158" s="375"/>
      <c r="AF158" s="375"/>
      <c r="AG158" s="375"/>
      <c r="AH158" s="375"/>
      <c r="AI158" s="375"/>
      <c r="AJ158" s="375"/>
      <c r="AK158" s="375"/>
      <c r="AL158" s="375"/>
      <c r="AM158" s="375"/>
      <c r="AN158" s="375"/>
      <c r="AO158" s="375"/>
      <c r="AP158" s="375"/>
      <c r="AQ158" s="375"/>
      <c r="AR158" s="375"/>
      <c r="AS158" s="375"/>
    </row>
    <row r="159" spans="1:45" ht="63.75" customHeight="1" hidden="1">
      <c r="A159" s="754"/>
      <c r="B159" s="357"/>
      <c r="C159" s="357"/>
      <c r="D159" s="357"/>
      <c r="E159" s="357"/>
      <c r="F159" s="357"/>
      <c r="G159" s="357"/>
      <c r="H159" s="484"/>
      <c r="I159" s="484"/>
      <c r="J159" s="357"/>
      <c r="K159" s="357"/>
      <c r="L159" s="373"/>
      <c r="M159" s="374"/>
      <c r="N159" s="378"/>
      <c r="O159" s="378"/>
      <c r="P159" s="378"/>
      <c r="Q159" s="455"/>
      <c r="R159" s="456" t="str">
        <f t="shared" si="15"/>
        <v> </v>
      </c>
      <c r="S159" s="455"/>
      <c r="T159" s="456" t="str">
        <f t="shared" si="16"/>
        <v> </v>
      </c>
      <c r="U159" s="457"/>
      <c r="V159" s="455"/>
      <c r="W159" s="340" t="str">
        <f t="shared" si="17"/>
        <v> </v>
      </c>
      <c r="X159" s="457"/>
      <c r="Y159" s="455"/>
      <c r="Z159" s="340" t="str">
        <f t="shared" si="18"/>
        <v> </v>
      </c>
      <c r="AA159" s="343" t="e">
        <f t="shared" si="19"/>
        <v>#DIV/0!</v>
      </c>
      <c r="AB159" s="378"/>
      <c r="AC159" s="375"/>
      <c r="AD159" s="375"/>
      <c r="AE159" s="375"/>
      <c r="AF159" s="375"/>
      <c r="AG159" s="375"/>
      <c r="AH159" s="375"/>
      <c r="AI159" s="375"/>
      <c r="AJ159" s="375"/>
      <c r="AK159" s="375"/>
      <c r="AL159" s="375"/>
      <c r="AM159" s="375"/>
      <c r="AN159" s="375"/>
      <c r="AO159" s="375"/>
      <c r="AP159" s="375"/>
      <c r="AQ159" s="375"/>
      <c r="AR159" s="375"/>
      <c r="AS159" s="375"/>
    </row>
    <row r="160" spans="1:45" ht="63.75" customHeight="1" hidden="1">
      <c r="A160" s="755"/>
      <c r="B160" s="357"/>
      <c r="C160" s="357"/>
      <c r="D160" s="357"/>
      <c r="E160" s="357"/>
      <c r="F160" s="357"/>
      <c r="G160" s="357"/>
      <c r="H160" s="484"/>
      <c r="I160" s="484"/>
      <c r="J160" s="357"/>
      <c r="K160" s="357"/>
      <c r="L160" s="373"/>
      <c r="M160" s="374"/>
      <c r="N160" s="378"/>
      <c r="O160" s="378"/>
      <c r="P160" s="378"/>
      <c r="Q160" s="455"/>
      <c r="R160" s="456" t="str">
        <f t="shared" si="15"/>
        <v> </v>
      </c>
      <c r="S160" s="455"/>
      <c r="T160" s="456" t="str">
        <f t="shared" si="16"/>
        <v> </v>
      </c>
      <c r="U160" s="457"/>
      <c r="V160" s="455"/>
      <c r="W160" s="340" t="str">
        <f t="shared" si="17"/>
        <v> </v>
      </c>
      <c r="X160" s="457"/>
      <c r="Y160" s="455"/>
      <c r="Z160" s="340" t="str">
        <f t="shared" si="18"/>
        <v> </v>
      </c>
      <c r="AA160" s="343" t="e">
        <f t="shared" si="19"/>
        <v>#DIV/0!</v>
      </c>
      <c r="AB160" s="378"/>
      <c r="AC160" s="375"/>
      <c r="AD160" s="375"/>
      <c r="AE160" s="375"/>
      <c r="AF160" s="375"/>
      <c r="AG160" s="375"/>
      <c r="AH160" s="375"/>
      <c r="AI160" s="375"/>
      <c r="AJ160" s="375"/>
      <c r="AK160" s="375"/>
      <c r="AL160" s="375"/>
      <c r="AM160" s="375"/>
      <c r="AN160" s="375"/>
      <c r="AO160" s="375"/>
      <c r="AP160" s="375"/>
      <c r="AQ160" s="375"/>
      <c r="AR160" s="375"/>
      <c r="AS160" s="375"/>
    </row>
    <row r="161" spans="1:45" ht="63.75" customHeight="1" hidden="1">
      <c r="A161" s="755"/>
      <c r="B161" s="357"/>
      <c r="C161" s="357"/>
      <c r="D161" s="357"/>
      <c r="E161" s="357"/>
      <c r="F161" s="357"/>
      <c r="G161" s="357"/>
      <c r="H161" s="484"/>
      <c r="I161" s="484"/>
      <c r="J161" s="357"/>
      <c r="K161" s="357"/>
      <c r="L161" s="373"/>
      <c r="M161" s="374"/>
      <c r="N161" s="378"/>
      <c r="O161" s="378"/>
      <c r="P161" s="378"/>
      <c r="Q161" s="455"/>
      <c r="R161" s="456" t="str">
        <f t="shared" si="15"/>
        <v> </v>
      </c>
      <c r="S161" s="455"/>
      <c r="T161" s="456" t="str">
        <f t="shared" si="16"/>
        <v> </v>
      </c>
      <c r="U161" s="457"/>
      <c r="V161" s="455"/>
      <c r="W161" s="340" t="str">
        <f t="shared" si="17"/>
        <v> </v>
      </c>
      <c r="X161" s="457"/>
      <c r="Y161" s="455"/>
      <c r="Z161" s="340" t="str">
        <f t="shared" si="18"/>
        <v> </v>
      </c>
      <c r="AA161" s="343" t="e">
        <f t="shared" si="19"/>
        <v>#DIV/0!</v>
      </c>
      <c r="AB161" s="378"/>
      <c r="AC161" s="375"/>
      <c r="AD161" s="375"/>
      <c r="AE161" s="375"/>
      <c r="AF161" s="375"/>
      <c r="AG161" s="375"/>
      <c r="AH161" s="375"/>
      <c r="AI161" s="375"/>
      <c r="AJ161" s="375"/>
      <c r="AK161" s="375"/>
      <c r="AL161" s="375"/>
      <c r="AM161" s="375"/>
      <c r="AN161" s="375"/>
      <c r="AO161" s="375"/>
      <c r="AP161" s="375"/>
      <c r="AQ161" s="375"/>
      <c r="AR161" s="375"/>
      <c r="AS161" s="375"/>
    </row>
    <row r="162" spans="1:45" ht="63.75" customHeight="1" hidden="1">
      <c r="A162" s="755"/>
      <c r="B162" s="357"/>
      <c r="C162" s="357"/>
      <c r="D162" s="357"/>
      <c r="E162" s="357"/>
      <c r="F162" s="357"/>
      <c r="G162" s="357"/>
      <c r="H162" s="484"/>
      <c r="I162" s="484"/>
      <c r="J162" s="357"/>
      <c r="K162" s="357"/>
      <c r="L162" s="373"/>
      <c r="M162" s="374"/>
      <c r="N162" s="378"/>
      <c r="O162" s="378"/>
      <c r="P162" s="378"/>
      <c r="Q162" s="455"/>
      <c r="R162" s="456" t="str">
        <f t="shared" si="15"/>
        <v> </v>
      </c>
      <c r="S162" s="455"/>
      <c r="T162" s="456" t="str">
        <f t="shared" si="16"/>
        <v> </v>
      </c>
      <c r="U162" s="457"/>
      <c r="V162" s="455"/>
      <c r="W162" s="340" t="str">
        <f t="shared" si="17"/>
        <v> </v>
      </c>
      <c r="X162" s="457"/>
      <c r="Y162" s="455"/>
      <c r="Z162" s="340" t="str">
        <f t="shared" si="18"/>
        <v> </v>
      </c>
      <c r="AA162" s="343" t="e">
        <f t="shared" si="19"/>
        <v>#DIV/0!</v>
      </c>
      <c r="AB162" s="378"/>
      <c r="AC162" s="375"/>
      <c r="AD162" s="375"/>
      <c r="AE162" s="375"/>
      <c r="AF162" s="375"/>
      <c r="AG162" s="375"/>
      <c r="AH162" s="375"/>
      <c r="AI162" s="375"/>
      <c r="AJ162" s="375"/>
      <c r="AK162" s="375"/>
      <c r="AL162" s="375"/>
      <c r="AM162" s="375"/>
      <c r="AN162" s="375"/>
      <c r="AO162" s="375"/>
      <c r="AP162" s="375"/>
      <c r="AQ162" s="375"/>
      <c r="AR162" s="375"/>
      <c r="AS162" s="375"/>
    </row>
    <row r="163" spans="1:45" ht="63.75" customHeight="1" hidden="1">
      <c r="A163" s="755"/>
      <c r="B163" s="357"/>
      <c r="C163" s="357"/>
      <c r="D163" s="357"/>
      <c r="E163" s="357"/>
      <c r="F163" s="357"/>
      <c r="G163" s="357"/>
      <c r="H163" s="484"/>
      <c r="I163" s="484"/>
      <c r="J163" s="357"/>
      <c r="K163" s="357"/>
      <c r="L163" s="373"/>
      <c r="M163" s="374"/>
      <c r="N163" s="378"/>
      <c r="O163" s="378"/>
      <c r="P163" s="378"/>
      <c r="Q163" s="455"/>
      <c r="R163" s="456" t="str">
        <f t="shared" si="15"/>
        <v> </v>
      </c>
      <c r="S163" s="455"/>
      <c r="T163" s="456" t="str">
        <f t="shared" si="16"/>
        <v> </v>
      </c>
      <c r="U163" s="457"/>
      <c r="V163" s="455"/>
      <c r="W163" s="340" t="str">
        <f t="shared" si="17"/>
        <v> </v>
      </c>
      <c r="X163" s="457"/>
      <c r="Y163" s="455"/>
      <c r="Z163" s="340" t="str">
        <f t="shared" si="18"/>
        <v> </v>
      </c>
      <c r="AA163" s="343" t="e">
        <f t="shared" si="19"/>
        <v>#DIV/0!</v>
      </c>
      <c r="AB163" s="378"/>
      <c r="AC163" s="375"/>
      <c r="AD163" s="375"/>
      <c r="AE163" s="375"/>
      <c r="AF163" s="375"/>
      <c r="AG163" s="375"/>
      <c r="AH163" s="375"/>
      <c r="AI163" s="375"/>
      <c r="AJ163" s="375"/>
      <c r="AK163" s="375"/>
      <c r="AL163" s="375"/>
      <c r="AM163" s="375"/>
      <c r="AN163" s="375"/>
      <c r="AO163" s="375"/>
      <c r="AP163" s="375"/>
      <c r="AQ163" s="375"/>
      <c r="AR163" s="375"/>
      <c r="AS163" s="375"/>
    </row>
    <row r="164" spans="1:45" ht="63.75" customHeight="1" hidden="1">
      <c r="A164" s="755"/>
      <c r="B164" s="357"/>
      <c r="C164" s="357"/>
      <c r="D164" s="357"/>
      <c r="E164" s="357"/>
      <c r="F164" s="357"/>
      <c r="G164" s="357"/>
      <c r="H164" s="484"/>
      <c r="I164" s="484"/>
      <c r="J164" s="357"/>
      <c r="K164" s="357"/>
      <c r="L164" s="373"/>
      <c r="M164" s="374"/>
      <c r="N164" s="378"/>
      <c r="O164" s="378"/>
      <c r="P164" s="378"/>
      <c r="Q164" s="455"/>
      <c r="R164" s="456" t="str">
        <f t="shared" si="15"/>
        <v> </v>
      </c>
      <c r="S164" s="455"/>
      <c r="T164" s="456" t="str">
        <f t="shared" si="16"/>
        <v> </v>
      </c>
      <c r="U164" s="457"/>
      <c r="V164" s="455"/>
      <c r="W164" s="340" t="str">
        <f t="shared" si="17"/>
        <v> </v>
      </c>
      <c r="X164" s="457"/>
      <c r="Y164" s="455"/>
      <c r="Z164" s="340" t="str">
        <f t="shared" si="18"/>
        <v> </v>
      </c>
      <c r="AA164" s="343" t="e">
        <f t="shared" si="19"/>
        <v>#DIV/0!</v>
      </c>
      <c r="AB164" s="378"/>
      <c r="AC164" s="375"/>
      <c r="AD164" s="375"/>
      <c r="AE164" s="375"/>
      <c r="AF164" s="375"/>
      <c r="AG164" s="375"/>
      <c r="AH164" s="375"/>
      <c r="AI164" s="375"/>
      <c r="AJ164" s="375"/>
      <c r="AK164" s="375"/>
      <c r="AL164" s="375"/>
      <c r="AM164" s="375"/>
      <c r="AN164" s="375"/>
      <c r="AO164" s="375"/>
      <c r="AP164" s="375"/>
      <c r="AQ164" s="375"/>
      <c r="AR164" s="375"/>
      <c r="AS164" s="375"/>
    </row>
    <row r="165" spans="1:45" ht="63.75" customHeight="1" hidden="1">
      <c r="A165" s="755"/>
      <c r="B165" s="357"/>
      <c r="C165" s="357"/>
      <c r="D165" s="357"/>
      <c r="E165" s="357"/>
      <c r="F165" s="357"/>
      <c r="G165" s="357"/>
      <c r="H165" s="484"/>
      <c r="I165" s="484"/>
      <c r="J165" s="357"/>
      <c r="K165" s="357"/>
      <c r="L165" s="373"/>
      <c r="M165" s="374"/>
      <c r="N165" s="378"/>
      <c r="O165" s="378"/>
      <c r="P165" s="378"/>
      <c r="Q165" s="455"/>
      <c r="R165" s="456" t="str">
        <f t="shared" si="15"/>
        <v> </v>
      </c>
      <c r="S165" s="455"/>
      <c r="T165" s="456" t="str">
        <f t="shared" si="16"/>
        <v> </v>
      </c>
      <c r="U165" s="457"/>
      <c r="V165" s="455"/>
      <c r="W165" s="340" t="str">
        <f t="shared" si="17"/>
        <v> </v>
      </c>
      <c r="X165" s="457"/>
      <c r="Y165" s="455"/>
      <c r="Z165" s="340" t="str">
        <f t="shared" si="18"/>
        <v> </v>
      </c>
      <c r="AA165" s="343" t="e">
        <f t="shared" si="19"/>
        <v>#DIV/0!</v>
      </c>
      <c r="AB165" s="378"/>
      <c r="AC165" s="375"/>
      <c r="AD165" s="375"/>
      <c r="AE165" s="375"/>
      <c r="AF165" s="375"/>
      <c r="AG165" s="375"/>
      <c r="AH165" s="375"/>
      <c r="AI165" s="375"/>
      <c r="AJ165" s="375"/>
      <c r="AK165" s="375"/>
      <c r="AL165" s="375"/>
      <c r="AM165" s="375"/>
      <c r="AN165" s="375"/>
      <c r="AO165" s="375"/>
      <c r="AP165" s="375"/>
      <c r="AQ165" s="375"/>
      <c r="AR165" s="375"/>
      <c r="AS165" s="375"/>
    </row>
    <row r="166" spans="1:45" ht="63.75" customHeight="1" hidden="1">
      <c r="A166" s="756"/>
      <c r="B166" s="357"/>
      <c r="C166" s="357"/>
      <c r="D166" s="357"/>
      <c r="E166" s="357"/>
      <c r="F166" s="357"/>
      <c r="G166" s="357"/>
      <c r="H166" s="484"/>
      <c r="I166" s="484"/>
      <c r="J166" s="357"/>
      <c r="K166" s="357"/>
      <c r="L166" s="373"/>
      <c r="M166" s="374"/>
      <c r="N166" s="378"/>
      <c r="O166" s="378"/>
      <c r="P166" s="378"/>
      <c r="Q166" s="455"/>
      <c r="R166" s="456" t="str">
        <f t="shared" si="15"/>
        <v> </v>
      </c>
      <c r="S166" s="455"/>
      <c r="T166" s="456" t="str">
        <f t="shared" si="16"/>
        <v> </v>
      </c>
      <c r="U166" s="457"/>
      <c r="V166" s="455"/>
      <c r="W166" s="340" t="str">
        <f t="shared" si="17"/>
        <v> </v>
      </c>
      <c r="X166" s="457"/>
      <c r="Y166" s="455"/>
      <c r="Z166" s="340" t="str">
        <f t="shared" si="18"/>
        <v> </v>
      </c>
      <c r="AA166" s="343" t="e">
        <f t="shared" si="19"/>
        <v>#DIV/0!</v>
      </c>
      <c r="AB166" s="378"/>
      <c r="AC166" s="375"/>
      <c r="AD166" s="375"/>
      <c r="AE166" s="375"/>
      <c r="AF166" s="375"/>
      <c r="AG166" s="375"/>
      <c r="AH166" s="375"/>
      <c r="AI166" s="375"/>
      <c r="AJ166" s="375"/>
      <c r="AK166" s="375"/>
      <c r="AL166" s="375"/>
      <c r="AM166" s="375"/>
      <c r="AN166" s="375"/>
      <c r="AO166" s="375"/>
      <c r="AP166" s="375"/>
      <c r="AQ166" s="375"/>
      <c r="AR166" s="375"/>
      <c r="AS166" s="375"/>
    </row>
    <row r="167" spans="1:28" ht="34.5" customHeight="1" hidden="1">
      <c r="A167" s="757" t="s">
        <v>105</v>
      </c>
      <c r="B167" s="758"/>
      <c r="C167" s="758"/>
      <c r="D167" s="758"/>
      <c r="E167" s="758"/>
      <c r="F167" s="758"/>
      <c r="G167" s="758"/>
      <c r="H167" s="758"/>
      <c r="I167" s="758"/>
      <c r="J167" s="758"/>
      <c r="K167" s="758"/>
      <c r="L167" s="496"/>
      <c r="M167" s="497"/>
      <c r="N167" s="381"/>
      <c r="O167" s="381"/>
      <c r="P167" s="381"/>
      <c r="Q167" s="382">
        <f>$L167/4</f>
        <v>0</v>
      </c>
      <c r="R167" s="383">
        <v>1</v>
      </c>
      <c r="S167" s="382">
        <f>$L167/4</f>
        <v>0</v>
      </c>
      <c r="T167" s="383">
        <v>1</v>
      </c>
      <c r="U167" s="384" t="e">
        <f>AVERAGE(U134:U150)</f>
        <v>#DIV/0!</v>
      </c>
      <c r="V167" s="382">
        <f>$L167/4</f>
        <v>0</v>
      </c>
      <c r="W167" s="383">
        <v>1</v>
      </c>
      <c r="X167" s="498" t="e">
        <f>AVERAGE(X134:X150)</f>
        <v>#DIV/0!</v>
      </c>
      <c r="Y167" s="382">
        <f>$L167/4</f>
        <v>0</v>
      </c>
      <c r="Z167" s="383">
        <v>1</v>
      </c>
      <c r="AA167" s="498" t="e">
        <f>AVERAGE(AA134:AA150)</f>
        <v>#DIV/0!</v>
      </c>
      <c r="AB167" s="385"/>
    </row>
    <row r="168" spans="1:28" ht="47.25" customHeight="1" hidden="1">
      <c r="A168" s="752" t="s">
        <v>106</v>
      </c>
      <c r="B168" s="753"/>
      <c r="C168" s="753"/>
      <c r="D168" s="753"/>
      <c r="E168" s="753"/>
      <c r="F168" s="753"/>
      <c r="G168" s="753"/>
      <c r="H168" s="753"/>
      <c r="I168" s="753"/>
      <c r="J168" s="753"/>
      <c r="K168" s="753"/>
      <c r="L168" s="386"/>
      <c r="M168" s="387"/>
      <c r="N168" s="388"/>
      <c r="O168" s="388"/>
      <c r="P168" s="388"/>
      <c r="Q168" s="389" t="e">
        <f>R168*Q167/R167</f>
        <v>#DIV/0!</v>
      </c>
      <c r="R168" s="390" t="e">
        <f>AVERAGE(R134:R166)</f>
        <v>#DIV/0!</v>
      </c>
      <c r="S168" s="389" t="e">
        <f>T168*S167/T167</f>
        <v>#DIV/0!</v>
      </c>
      <c r="T168" s="390" t="e">
        <f>AVERAGE(T134:T166)</f>
        <v>#DIV/0!</v>
      </c>
      <c r="U168" s="391" t="e">
        <f>SUM(Q168,S168)</f>
        <v>#DIV/0!</v>
      </c>
      <c r="V168" s="499" t="e">
        <f>W168*V167/W167</f>
        <v>#DIV/0!</v>
      </c>
      <c r="W168" s="390" t="e">
        <f>AVERAGE(W134:W166)</f>
        <v>#DIV/0!</v>
      </c>
      <c r="X168" s="391" t="e">
        <f>SUM(U168,V168)</f>
        <v>#DIV/0!</v>
      </c>
      <c r="Y168" s="389" t="e">
        <f>Z168*Y167/Z167</f>
        <v>#DIV/0!</v>
      </c>
      <c r="Z168" s="390" t="e">
        <f>AVERAGE(Z134:Z166)</f>
        <v>#DIV/0!</v>
      </c>
      <c r="AA168" s="391" t="e">
        <f>SUM(X168,Y168)</f>
        <v>#DIV/0!</v>
      </c>
      <c r="AB168" s="392"/>
    </row>
    <row r="169" ht="37.5" customHeight="1"/>
    <row r="170" spans="1:198" ht="41.25" customHeight="1">
      <c r="A170" s="767" t="s">
        <v>107</v>
      </c>
      <c r="B170" s="768"/>
      <c r="C170" s="768"/>
      <c r="D170" s="768"/>
      <c r="E170" s="768"/>
      <c r="F170" s="768"/>
      <c r="G170" s="768"/>
      <c r="H170" s="768"/>
      <c r="I170" s="768"/>
      <c r="J170" s="768"/>
      <c r="K170" s="769"/>
      <c r="L170" s="501">
        <f>SUM(L46,L85,L126,L167)</f>
        <v>0.0089</v>
      </c>
      <c r="M170" s="502"/>
      <c r="N170" s="503"/>
      <c r="O170" s="503"/>
      <c r="P170" s="503"/>
      <c r="Q170" s="501">
        <f>SUM(Q46,Q85)</f>
        <v>0.002225</v>
      </c>
      <c r="R170" s="504">
        <v>1</v>
      </c>
      <c r="S170" s="501">
        <f>SUM(S46,S85)</f>
        <v>0.002225</v>
      </c>
      <c r="T170" s="504">
        <v>1</v>
      </c>
      <c r="U170" s="501">
        <f>AVERAGE(U46,U85)</f>
        <v>0.7070833333333333</v>
      </c>
      <c r="V170" s="501">
        <f>SUM(V46,V85)</f>
        <v>0.002225</v>
      </c>
      <c r="W170" s="504">
        <v>1</v>
      </c>
      <c r="X170" s="501">
        <f>AVERAGE(X46,X85)</f>
        <v>0.5808333333333333</v>
      </c>
      <c r="Y170" s="501">
        <f>SUM(Y46,Y85)</f>
        <v>0.002225</v>
      </c>
      <c r="Z170" s="504">
        <v>1</v>
      </c>
      <c r="AA170" s="384" t="e">
        <f>AVERAGE(AA46,AA85)</f>
        <v>#DIV/0!</v>
      </c>
      <c r="AB170" s="503"/>
      <c r="AC170" s="503"/>
      <c r="AD170" s="503"/>
      <c r="AE170" s="503"/>
      <c r="AF170" s="503"/>
      <c r="AG170" s="503"/>
      <c r="AH170" s="503"/>
      <c r="AI170" s="503"/>
      <c r="AJ170" s="503"/>
      <c r="AK170" s="503"/>
      <c r="AL170" s="503"/>
      <c r="AM170" s="503"/>
      <c r="AN170" s="503"/>
      <c r="AO170" s="503"/>
      <c r="AP170" s="503"/>
      <c r="AQ170" s="503"/>
      <c r="AR170" s="503"/>
      <c r="AS170" s="503"/>
      <c r="AT170" s="503"/>
      <c r="AU170" s="503"/>
      <c r="AV170" s="503"/>
      <c r="AW170" s="503"/>
      <c r="AX170" s="503"/>
      <c r="AY170" s="503"/>
      <c r="AZ170" s="503"/>
      <c r="BA170" s="503"/>
      <c r="BB170" s="503"/>
      <c r="BC170" s="503"/>
      <c r="BD170" s="503"/>
      <c r="BE170" s="503"/>
      <c r="BF170" s="503"/>
      <c r="BG170" s="503"/>
      <c r="BH170" s="503"/>
      <c r="BI170" s="503"/>
      <c r="BJ170" s="503"/>
      <c r="BK170" s="503"/>
      <c r="BL170" s="503"/>
      <c r="BM170" s="503"/>
      <c r="BN170" s="503"/>
      <c r="BO170" s="503"/>
      <c r="BP170" s="503"/>
      <c r="BQ170" s="503"/>
      <c r="BR170" s="503"/>
      <c r="BS170" s="503"/>
      <c r="BT170" s="503"/>
      <c r="BU170" s="503"/>
      <c r="BV170" s="503"/>
      <c r="BW170" s="503"/>
      <c r="BX170" s="503"/>
      <c r="BY170" s="503"/>
      <c r="BZ170" s="503"/>
      <c r="CA170" s="503"/>
      <c r="CB170" s="503"/>
      <c r="CC170" s="503"/>
      <c r="CD170" s="503"/>
      <c r="CE170" s="503"/>
      <c r="CF170" s="503"/>
      <c r="CG170" s="503"/>
      <c r="CH170" s="503"/>
      <c r="CI170" s="503"/>
      <c r="CJ170" s="503"/>
      <c r="CK170" s="503"/>
      <c r="CL170" s="503"/>
      <c r="CM170" s="503"/>
      <c r="CN170" s="503"/>
      <c r="CO170" s="503"/>
      <c r="CP170" s="503"/>
      <c r="CQ170" s="503"/>
      <c r="CR170" s="503"/>
      <c r="CS170" s="503"/>
      <c r="CT170" s="503"/>
      <c r="CU170" s="503"/>
      <c r="CV170" s="503"/>
      <c r="CW170" s="503"/>
      <c r="CX170" s="503"/>
      <c r="CY170" s="503"/>
      <c r="CZ170" s="503"/>
      <c r="DA170" s="503"/>
      <c r="DB170" s="503"/>
      <c r="DC170" s="503"/>
      <c r="DD170" s="503"/>
      <c r="DE170" s="503"/>
      <c r="DF170" s="503"/>
      <c r="DG170" s="503"/>
      <c r="DH170" s="503"/>
      <c r="DI170" s="503"/>
      <c r="DJ170" s="503"/>
      <c r="DK170" s="503"/>
      <c r="DL170" s="503"/>
      <c r="DM170" s="503"/>
      <c r="DN170" s="503"/>
      <c r="DO170" s="503"/>
      <c r="DP170" s="503"/>
      <c r="DQ170" s="503"/>
      <c r="DR170" s="503"/>
      <c r="DS170" s="503"/>
      <c r="DT170" s="503"/>
      <c r="DU170" s="503"/>
      <c r="DV170" s="503"/>
      <c r="DW170" s="503"/>
      <c r="DX170" s="503"/>
      <c r="DY170" s="503"/>
      <c r="DZ170" s="503"/>
      <c r="EA170" s="503"/>
      <c r="EB170" s="503"/>
      <c r="EC170" s="503"/>
      <c r="ED170" s="503"/>
      <c r="EE170" s="503"/>
      <c r="EF170" s="503"/>
      <c r="EG170" s="503"/>
      <c r="EH170" s="503"/>
      <c r="EI170" s="503"/>
      <c r="EJ170" s="503"/>
      <c r="EK170" s="503"/>
      <c r="EL170" s="503"/>
      <c r="EM170" s="503"/>
      <c r="EN170" s="503"/>
      <c r="EO170" s="503"/>
      <c r="EP170" s="503"/>
      <c r="EQ170" s="503"/>
      <c r="ER170" s="503"/>
      <c r="ES170" s="503"/>
      <c r="ET170" s="503"/>
      <c r="EU170" s="503"/>
      <c r="EV170" s="503"/>
      <c r="EW170" s="503"/>
      <c r="EX170" s="503"/>
      <c r="EY170" s="503"/>
      <c r="EZ170" s="503"/>
      <c r="FA170" s="503"/>
      <c r="FB170" s="503"/>
      <c r="FC170" s="503"/>
      <c r="FD170" s="503"/>
      <c r="FE170" s="503"/>
      <c r="FF170" s="503"/>
      <c r="FG170" s="503"/>
      <c r="FH170" s="503"/>
      <c r="FI170" s="503"/>
      <c r="FJ170" s="503"/>
      <c r="FK170" s="503"/>
      <c r="FL170" s="503"/>
      <c r="FM170" s="503"/>
      <c r="FN170" s="503"/>
      <c r="FO170" s="503"/>
      <c r="FP170" s="503"/>
      <c r="FQ170" s="503"/>
      <c r="FR170" s="503"/>
      <c r="FS170" s="503"/>
      <c r="FT170" s="503"/>
      <c r="FU170" s="503"/>
      <c r="FV170" s="503"/>
      <c r="FW170" s="503"/>
      <c r="FX170" s="503"/>
      <c r="FY170" s="503"/>
      <c r="FZ170" s="503"/>
      <c r="GA170" s="503"/>
      <c r="GB170" s="503"/>
      <c r="GC170" s="503"/>
      <c r="GD170" s="503"/>
      <c r="GE170" s="503"/>
      <c r="GF170" s="503"/>
      <c r="GG170" s="503"/>
      <c r="GH170" s="503"/>
      <c r="GI170" s="503"/>
      <c r="GJ170" s="503"/>
      <c r="GK170" s="503"/>
      <c r="GL170" s="503"/>
      <c r="GM170" s="503"/>
      <c r="GN170" s="503"/>
      <c r="GO170" s="503"/>
      <c r="GP170" s="503"/>
    </row>
    <row r="171" spans="1:27" s="507" customFormat="1" ht="41.25" customHeight="1">
      <c r="A171" s="770" t="s">
        <v>108</v>
      </c>
      <c r="B171" s="771"/>
      <c r="C171" s="771"/>
      <c r="D171" s="771"/>
      <c r="E171" s="771"/>
      <c r="F171" s="771"/>
      <c r="G171" s="771"/>
      <c r="H171" s="771"/>
      <c r="I171" s="771"/>
      <c r="J171" s="771"/>
      <c r="K171" s="772"/>
      <c r="L171" s="505"/>
      <c r="M171" s="506"/>
      <c r="Q171" s="508">
        <f>(R171*Q170)/R170</f>
        <v>0.0018078125</v>
      </c>
      <c r="R171" s="509">
        <f>AVERAGE(R47,R86)</f>
        <v>0.8125</v>
      </c>
      <c r="S171" s="508">
        <f>(T171*S170)/T170</f>
        <v>0.001723138888888889</v>
      </c>
      <c r="T171" s="509">
        <f>AVERAGE(T47,T86)</f>
        <v>0.7744444444444445</v>
      </c>
      <c r="U171" s="501">
        <f>SUM(U47,U86)</f>
        <v>0.0037036666666666667</v>
      </c>
      <c r="V171" s="508">
        <f>(W171*V170)/W170</f>
        <v>0.002213875</v>
      </c>
      <c r="W171" s="509">
        <f>AVERAGE(W47,W86)</f>
        <v>0.995</v>
      </c>
      <c r="X171" s="501">
        <f>SUM(X47,X86)</f>
        <v>0.005915416666666667</v>
      </c>
      <c r="Y171" s="508" t="e">
        <f>(Z171*Y170)/Z170</f>
        <v>#DIV/0!</v>
      </c>
      <c r="Z171" s="509" t="e">
        <f>AVERAGE(Z47,Z86)</f>
        <v>#DIV/0!</v>
      </c>
      <c r="AA171" s="384" t="e">
        <f>AVERAGE(AA47,AA86)</f>
        <v>#DIV/0!</v>
      </c>
    </row>
    <row r="316" ht="13.5"/>
    <row r="317" ht="13.5"/>
    <row r="318" ht="13.5"/>
    <row r="320" ht="13.5"/>
    <row r="321" ht="13.5"/>
    <row r="322" ht="13.5"/>
    <row r="323" ht="13.5"/>
    <row r="324" ht="13.5"/>
    <row r="325" ht="13.5"/>
    <row r="326" ht="13.5"/>
    <row r="327" ht="13.5"/>
    <row r="328" ht="13.5"/>
    <row r="329" ht="13.5"/>
    <row r="330" ht="13.5"/>
    <row r="331" ht="13.5"/>
    <row r="332" ht="13.5"/>
  </sheetData>
  <sheetProtection password="CC3A" sheet="1" insertHyperlinks="0"/>
  <mergeCells count="209">
    <mergeCell ref="A4:D4"/>
    <mergeCell ref="J4:P4"/>
    <mergeCell ref="Q65:Q66"/>
    <mergeCell ref="N23:N39"/>
    <mergeCell ref="O23:O39"/>
    <mergeCell ref="P23:P39"/>
    <mergeCell ref="N15:N18"/>
    <mergeCell ref="O15:O18"/>
    <mergeCell ref="P15:P18"/>
    <mergeCell ref="N19:N22"/>
    <mergeCell ref="AA65:AA66"/>
    <mergeCell ref="R65:R66"/>
    <mergeCell ref="S65:S66"/>
    <mergeCell ref="T65:T66"/>
    <mergeCell ref="U65:U66"/>
    <mergeCell ref="V65:V66"/>
    <mergeCell ref="W65:W66"/>
    <mergeCell ref="X65:X66"/>
    <mergeCell ref="Y65:Y66"/>
    <mergeCell ref="Z65:Z66"/>
    <mergeCell ref="O19:O22"/>
    <mergeCell ref="P19:P22"/>
    <mergeCell ref="V62:V63"/>
    <mergeCell ref="W62:W63"/>
    <mergeCell ref="AA62:AA63"/>
    <mergeCell ref="W15:W17"/>
    <mergeCell ref="X15:X17"/>
    <mergeCell ref="Y15:Y17"/>
    <mergeCell ref="Z15:Z17"/>
    <mergeCell ref="AA15:AA17"/>
    <mergeCell ref="X62:X63"/>
    <mergeCell ref="Y62:Y63"/>
    <mergeCell ref="Z62:Z63"/>
    <mergeCell ref="Q62:Q63"/>
    <mergeCell ref="R62:R63"/>
    <mergeCell ref="S62:S63"/>
    <mergeCell ref="T62:T63"/>
    <mergeCell ref="U62:U63"/>
    <mergeCell ref="Q15:Q17"/>
    <mergeCell ref="R15:R17"/>
    <mergeCell ref="S15:S17"/>
    <mergeCell ref="T15:T17"/>
    <mergeCell ref="U15:U17"/>
    <mergeCell ref="V15:V17"/>
    <mergeCell ref="M15:M17"/>
    <mergeCell ref="A1:AS3"/>
    <mergeCell ref="S5:AS5"/>
    <mergeCell ref="S6:AS6"/>
    <mergeCell ref="S7:AS7"/>
    <mergeCell ref="A11:AS11"/>
    <mergeCell ref="L5:P5"/>
    <mergeCell ref="L6:P6"/>
    <mergeCell ref="L7:P7"/>
    <mergeCell ref="A12:P12"/>
    <mergeCell ref="Q12:AS12"/>
    <mergeCell ref="A13:A14"/>
    <mergeCell ref="B13:B14"/>
    <mergeCell ref="C13:C14"/>
    <mergeCell ref="D13:D14"/>
    <mergeCell ref="E13:H13"/>
    <mergeCell ref="I13:I14"/>
    <mergeCell ref="J13:J14"/>
    <mergeCell ref="AN13:AN14"/>
    <mergeCell ref="AO13:AO14"/>
    <mergeCell ref="AP13:AS13"/>
    <mergeCell ref="A15:A22"/>
    <mergeCell ref="K13:K14"/>
    <mergeCell ref="L13:L14"/>
    <mergeCell ref="N13:N14"/>
    <mergeCell ref="O13:O14"/>
    <mergeCell ref="P13:P14"/>
    <mergeCell ref="AB13:AI13"/>
    <mergeCell ref="Q13:AA13"/>
    <mergeCell ref="C15:C17"/>
    <mergeCell ref="D15:D17"/>
    <mergeCell ref="E15:E17"/>
    <mergeCell ref="AJ13:AM13"/>
    <mergeCell ref="C52:C53"/>
    <mergeCell ref="D52:D53"/>
    <mergeCell ref="E52:H52"/>
    <mergeCell ref="I52:I53"/>
    <mergeCell ref="J52:J53"/>
    <mergeCell ref="N52:N53"/>
    <mergeCell ref="A23:A30"/>
    <mergeCell ref="A31:A37"/>
    <mergeCell ref="A38:A45"/>
    <mergeCell ref="A46:K46"/>
    <mergeCell ref="A47:K47"/>
    <mergeCell ref="L52:L53"/>
    <mergeCell ref="A50:AS50"/>
    <mergeCell ref="A51:L51"/>
    <mergeCell ref="Q51:AS51"/>
    <mergeCell ref="AB52:AI52"/>
    <mergeCell ref="AJ52:AM52"/>
    <mergeCell ref="AN52:AN53"/>
    <mergeCell ref="AO52:AO53"/>
    <mergeCell ref="AP52:AS52"/>
    <mergeCell ref="Q52:AA52"/>
    <mergeCell ref="A54:A61"/>
    <mergeCell ref="N55:N56"/>
    <mergeCell ref="O55:O56"/>
    <mergeCell ref="P55:P56"/>
    <mergeCell ref="K52:K53"/>
    <mergeCell ref="L54:L56"/>
    <mergeCell ref="P52:P53"/>
    <mergeCell ref="B52:B53"/>
    <mergeCell ref="A52:A53"/>
    <mergeCell ref="O52:O53"/>
    <mergeCell ref="A77:A84"/>
    <mergeCell ref="F65:F66"/>
    <mergeCell ref="G65:G66"/>
    <mergeCell ref="H65:H66"/>
    <mergeCell ref="I65:I66"/>
    <mergeCell ref="A85:K85"/>
    <mergeCell ref="A86:K86"/>
    <mergeCell ref="A89:AS89"/>
    <mergeCell ref="J62:J63"/>
    <mergeCell ref="K62:K63"/>
    <mergeCell ref="C65:C66"/>
    <mergeCell ref="D65:D66"/>
    <mergeCell ref="K65:K66"/>
    <mergeCell ref="A62:A76"/>
    <mergeCell ref="E65:E66"/>
    <mergeCell ref="A90:P90"/>
    <mergeCell ref="Q90:AS90"/>
    <mergeCell ref="A91:A92"/>
    <mergeCell ref="B91:B92"/>
    <mergeCell ref="C91:C92"/>
    <mergeCell ref="D91:D92"/>
    <mergeCell ref="E91:H91"/>
    <mergeCell ref="I91:I92"/>
    <mergeCell ref="J91:J92"/>
    <mergeCell ref="K91:K92"/>
    <mergeCell ref="AO91:AO92"/>
    <mergeCell ref="AP91:AS91"/>
    <mergeCell ref="A93:A101"/>
    <mergeCell ref="N94:N95"/>
    <mergeCell ref="O94:O95"/>
    <mergeCell ref="P94:P95"/>
    <mergeCell ref="L91:L92"/>
    <mergeCell ref="A126:K126"/>
    <mergeCell ref="AJ91:AM91"/>
    <mergeCell ref="N91:N92"/>
    <mergeCell ref="O91:O92"/>
    <mergeCell ref="P91:P92"/>
    <mergeCell ref="AN91:AN92"/>
    <mergeCell ref="Q91:AA91"/>
    <mergeCell ref="AB91:AI91"/>
    <mergeCell ref="AO132:AO133"/>
    <mergeCell ref="AP132:AS132"/>
    <mergeCell ref="J132:J133"/>
    <mergeCell ref="K132:K133"/>
    <mergeCell ref="L132:L133"/>
    <mergeCell ref="N132:N133"/>
    <mergeCell ref="O132:O133"/>
    <mergeCell ref="P132:P133"/>
    <mergeCell ref="O135:O136"/>
    <mergeCell ref="A127:K127"/>
    <mergeCell ref="A130:AS130"/>
    <mergeCell ref="A131:P131"/>
    <mergeCell ref="Q131:AS131"/>
    <mergeCell ref="P135:P136"/>
    <mergeCell ref="Q132:AA132"/>
    <mergeCell ref="AB132:AI132"/>
    <mergeCell ref="AJ132:AM132"/>
    <mergeCell ref="AN132:AN133"/>
    <mergeCell ref="E132:H132"/>
    <mergeCell ref="A170:K170"/>
    <mergeCell ref="A171:K171"/>
    <mergeCell ref="A143:A150"/>
    <mergeCell ref="I62:I63"/>
    <mergeCell ref="N135:N136"/>
    <mergeCell ref="I132:I133"/>
    <mergeCell ref="A102:A109"/>
    <mergeCell ref="A110:A117"/>
    <mergeCell ref="A118:A125"/>
    <mergeCell ref="H62:H63"/>
    <mergeCell ref="A168:K168"/>
    <mergeCell ref="A151:A158"/>
    <mergeCell ref="A159:A166"/>
    <mergeCell ref="A167:K167"/>
    <mergeCell ref="A134:A142"/>
    <mergeCell ref="A132:A133"/>
    <mergeCell ref="B132:B133"/>
    <mergeCell ref="C132:C133"/>
    <mergeCell ref="D132:D133"/>
    <mergeCell ref="J65:J66"/>
    <mergeCell ref="F15:F17"/>
    <mergeCell ref="G15:G17"/>
    <mergeCell ref="H15:H17"/>
    <mergeCell ref="I15:I17"/>
    <mergeCell ref="C62:C63"/>
    <mergeCell ref="D62:D63"/>
    <mergeCell ref="E62:E63"/>
    <mergeCell ref="F62:F63"/>
    <mergeCell ref="G62:G63"/>
    <mergeCell ref="N62:N63"/>
    <mergeCell ref="O62:O63"/>
    <mergeCell ref="P62:P63"/>
    <mergeCell ref="N65:N66"/>
    <mergeCell ref="O65:O66"/>
    <mergeCell ref="P65:P66"/>
    <mergeCell ref="A5:H5"/>
    <mergeCell ref="A6:H6"/>
    <mergeCell ref="A7:H7"/>
    <mergeCell ref="A8:H9"/>
    <mergeCell ref="J5:K5"/>
    <mergeCell ref="J6:K6"/>
    <mergeCell ref="J7:K7"/>
  </mergeCells>
  <conditionalFormatting sqref="Q93 Q18:Q45 Q71:Q84">
    <cfRule type="expression" priority="135" dxfId="0" stopIfTrue="1">
      <formula>E18=0</formula>
    </cfRule>
  </conditionalFormatting>
  <conditionalFormatting sqref="S93 S18:S45">
    <cfRule type="expression" priority="134" dxfId="0" stopIfTrue="1">
      <formula>F18=0</formula>
    </cfRule>
  </conditionalFormatting>
  <conditionalFormatting sqref="V93 V18:V45 V71:V84">
    <cfRule type="expression" priority="133" dxfId="0" stopIfTrue="1">
      <formula>G18=0</formula>
    </cfRule>
  </conditionalFormatting>
  <conditionalFormatting sqref="R93 Z18:Z45 T18:T45 R18:R45 W18:W45 Z67:Z84 T67:T84 R67:R84 W67:W84">
    <cfRule type="expression" priority="132" dxfId="1" stopIfTrue="1">
      <formula>(Q18&lt;&gt;0)</formula>
    </cfRule>
  </conditionalFormatting>
  <conditionalFormatting sqref="T93">
    <cfRule type="expression" priority="131" dxfId="1" stopIfTrue="1">
      <formula>(S93&lt;&gt;0)</formula>
    </cfRule>
  </conditionalFormatting>
  <conditionalFormatting sqref="Y134 Y18:Y45">
    <cfRule type="expression" priority="113" dxfId="0" stopIfTrue="1">
      <formula>H18=0</formula>
    </cfRule>
  </conditionalFormatting>
  <conditionalFormatting sqref="W134">
    <cfRule type="expression" priority="114" dxfId="1" stopIfTrue="1">
      <formula>(V134&lt;&gt;0)</formula>
    </cfRule>
  </conditionalFormatting>
  <conditionalFormatting sqref="W93">
    <cfRule type="expression" priority="130" dxfId="1" stopIfTrue="1">
      <formula>(V93&lt;&gt;0)</formula>
    </cfRule>
  </conditionalFormatting>
  <conditionalFormatting sqref="Y93">
    <cfRule type="expression" priority="129" dxfId="0" stopIfTrue="1">
      <formula>H93=0</formula>
    </cfRule>
  </conditionalFormatting>
  <conditionalFormatting sqref="Z93">
    <cfRule type="expression" priority="128" dxfId="1" stopIfTrue="1">
      <formula>(Y93&lt;&gt;0)</formula>
    </cfRule>
  </conditionalFormatting>
  <conditionalFormatting sqref="R134">
    <cfRule type="expression" priority="116" dxfId="1" stopIfTrue="1">
      <formula>(Q134&lt;&gt;0)</formula>
    </cfRule>
  </conditionalFormatting>
  <conditionalFormatting sqref="T134">
    <cfRule type="expression" priority="115" dxfId="1" stopIfTrue="1">
      <formula>(S134&lt;&gt;0)</formula>
    </cfRule>
  </conditionalFormatting>
  <conditionalFormatting sqref="Z134">
    <cfRule type="expression" priority="112" dxfId="1" stopIfTrue="1">
      <formula>(Y134&lt;&gt;0)</formula>
    </cfRule>
  </conditionalFormatting>
  <conditionalFormatting sqref="Q134">
    <cfRule type="expression" priority="119" dxfId="0" stopIfTrue="1">
      <formula>E134=0</formula>
    </cfRule>
  </conditionalFormatting>
  <conditionalFormatting sqref="S134">
    <cfRule type="expression" priority="118" dxfId="0" stopIfTrue="1">
      <formula>F134=0</formula>
    </cfRule>
  </conditionalFormatting>
  <conditionalFormatting sqref="V134">
    <cfRule type="expression" priority="117" dxfId="0" stopIfTrue="1">
      <formula>G134=0</formula>
    </cfRule>
  </conditionalFormatting>
  <conditionalFormatting sqref="Y135:Y166">
    <cfRule type="expression" priority="105" dxfId="0" stopIfTrue="1">
      <formula>H135=0</formula>
    </cfRule>
  </conditionalFormatting>
  <conditionalFormatting sqref="W135:W166">
    <cfRule type="expression" priority="106" dxfId="1" stopIfTrue="1">
      <formula>(V135&lt;&gt;0)</formula>
    </cfRule>
  </conditionalFormatting>
  <conditionalFormatting sqref="R135:R166">
    <cfRule type="expression" priority="108" dxfId="1" stopIfTrue="1">
      <formula>(Q135&lt;&gt;0)</formula>
    </cfRule>
  </conditionalFormatting>
  <conditionalFormatting sqref="T135:T166">
    <cfRule type="expression" priority="107" dxfId="1" stopIfTrue="1">
      <formula>(S135&lt;&gt;0)</formula>
    </cfRule>
  </conditionalFormatting>
  <conditionalFormatting sqref="Z135:Z166">
    <cfRule type="expression" priority="104" dxfId="1" stopIfTrue="1">
      <formula>(Y135&lt;&gt;0)</formula>
    </cfRule>
  </conditionalFormatting>
  <conditionalFormatting sqref="Q135:Q166">
    <cfRule type="expression" priority="111" dxfId="0" stopIfTrue="1">
      <formula>E135=0</formula>
    </cfRule>
  </conditionalFormatting>
  <conditionalFormatting sqref="S135:S166">
    <cfRule type="expression" priority="110" dxfId="0" stopIfTrue="1">
      <formula>F135=0</formula>
    </cfRule>
  </conditionalFormatting>
  <conditionalFormatting sqref="V135:V166">
    <cfRule type="expression" priority="109" dxfId="0" stopIfTrue="1">
      <formula>G135=0</formula>
    </cfRule>
  </conditionalFormatting>
  <conditionalFormatting sqref="Q94:Q125">
    <cfRule type="expression" priority="87" dxfId="0" stopIfTrue="1">
      <formula>E94=0</formula>
    </cfRule>
  </conditionalFormatting>
  <conditionalFormatting sqref="S94:S125">
    <cfRule type="expression" priority="86" dxfId="0" stopIfTrue="1">
      <formula>F94=0</formula>
    </cfRule>
  </conditionalFormatting>
  <conditionalFormatting sqref="V94:V125">
    <cfRule type="expression" priority="85" dxfId="0" stopIfTrue="1">
      <formula>G94=0</formula>
    </cfRule>
  </conditionalFormatting>
  <conditionalFormatting sqref="R94:R125">
    <cfRule type="expression" priority="84" dxfId="1" stopIfTrue="1">
      <formula>(Q94&lt;&gt;0)</formula>
    </cfRule>
  </conditionalFormatting>
  <conditionalFormatting sqref="T94:T125">
    <cfRule type="expression" priority="83" dxfId="1" stopIfTrue="1">
      <formula>(S94&lt;&gt;0)</formula>
    </cfRule>
  </conditionalFormatting>
  <conditionalFormatting sqref="W94:W125">
    <cfRule type="expression" priority="82" dxfId="1" stopIfTrue="1">
      <formula>(V94&lt;&gt;0)</formula>
    </cfRule>
  </conditionalFormatting>
  <conditionalFormatting sqref="Y94:Y125">
    <cfRule type="expression" priority="81" dxfId="0" stopIfTrue="1">
      <formula>H94=0</formula>
    </cfRule>
  </conditionalFormatting>
  <conditionalFormatting sqref="Z94:Z125">
    <cfRule type="expression" priority="80" dxfId="1" stopIfTrue="1">
      <formula>(Y94&lt;&gt;0)</formula>
    </cfRule>
  </conditionalFormatting>
  <conditionalFormatting sqref="Q15">
    <cfRule type="expression" priority="43" dxfId="0" stopIfTrue="1">
      <formula>E15=0</formula>
    </cfRule>
  </conditionalFormatting>
  <conditionalFormatting sqref="S15">
    <cfRule type="expression" priority="42" dxfId="0" stopIfTrue="1">
      <formula>F15=0</formula>
    </cfRule>
  </conditionalFormatting>
  <conditionalFormatting sqref="V15">
    <cfRule type="expression" priority="41" dxfId="0" stopIfTrue="1">
      <formula>G15=0</formula>
    </cfRule>
  </conditionalFormatting>
  <conditionalFormatting sqref="Y15">
    <cfRule type="expression" priority="40" dxfId="0" stopIfTrue="1">
      <formula>H15=0</formula>
    </cfRule>
  </conditionalFormatting>
  <conditionalFormatting sqref="Z15">
    <cfRule type="expression" priority="39" dxfId="1" stopIfTrue="1">
      <formula>(Y15&lt;&gt;0)</formula>
    </cfRule>
  </conditionalFormatting>
  <conditionalFormatting sqref="T15">
    <cfRule type="expression" priority="38" dxfId="1" stopIfTrue="1">
      <formula>(S15&lt;&gt;0)</formula>
    </cfRule>
  </conditionalFormatting>
  <conditionalFormatting sqref="R15">
    <cfRule type="expression" priority="37" dxfId="1" stopIfTrue="1">
      <formula>(Q15&lt;&gt;0)</formula>
    </cfRule>
  </conditionalFormatting>
  <conditionalFormatting sqref="W15">
    <cfRule type="expression" priority="36" dxfId="1" stopIfTrue="1">
      <formula>(V15&lt;&gt;0)</formula>
    </cfRule>
  </conditionalFormatting>
  <conditionalFormatting sqref="Z54">
    <cfRule type="expression" priority="15" dxfId="1" stopIfTrue="1">
      <formula>(Y54&lt;&gt;0)</formula>
    </cfRule>
  </conditionalFormatting>
  <conditionalFormatting sqref="T54">
    <cfRule type="expression" priority="14" dxfId="1" stopIfTrue="1">
      <formula>(S54&lt;&gt;0)</formula>
    </cfRule>
  </conditionalFormatting>
  <conditionalFormatting sqref="R54">
    <cfRule type="expression" priority="13" dxfId="1" stopIfTrue="1">
      <formula>(Q54&lt;&gt;0)</formula>
    </cfRule>
  </conditionalFormatting>
  <conditionalFormatting sqref="W54">
    <cfRule type="expression" priority="12" dxfId="1" stopIfTrue="1">
      <formula>(V54&lt;&gt;0)</formula>
    </cfRule>
  </conditionalFormatting>
  <conditionalFormatting sqref="Q55:Q61 Q67">
    <cfRule type="expression" priority="11" dxfId="0" stopIfTrue="1">
      <formula>E55=0</formula>
    </cfRule>
  </conditionalFormatting>
  <conditionalFormatting sqref="S55:S61 S65 S67 S71:S84">
    <cfRule type="expression" priority="10" dxfId="0" stopIfTrue="1">
      <formula>F55=0</formula>
    </cfRule>
  </conditionalFormatting>
  <conditionalFormatting sqref="V55:V61 V65 V67">
    <cfRule type="expression" priority="9" dxfId="0" stopIfTrue="1">
      <formula>G55=0</formula>
    </cfRule>
  </conditionalFormatting>
  <conditionalFormatting sqref="Y55:Y61 Y65 Y67 Y72:Y84">
    <cfRule type="expression" priority="8" dxfId="0" stopIfTrue="1">
      <formula>H55=0</formula>
    </cfRule>
  </conditionalFormatting>
  <conditionalFormatting sqref="Z55:Z62 Z64:Z65">
    <cfRule type="expression" priority="7" dxfId="1" stopIfTrue="1">
      <formula>(Y55&lt;&gt;0)</formula>
    </cfRule>
  </conditionalFormatting>
  <conditionalFormatting sqref="T55:T62 T64:T65">
    <cfRule type="expression" priority="6" dxfId="1" stopIfTrue="1">
      <formula>(S55&lt;&gt;0)</formula>
    </cfRule>
  </conditionalFormatting>
  <conditionalFormatting sqref="R55:R62 R64:R65">
    <cfRule type="expression" priority="5" dxfId="1" stopIfTrue="1">
      <formula>(Q55&lt;&gt;0)</formula>
    </cfRule>
  </conditionalFormatting>
  <conditionalFormatting sqref="W55:W62 W64:W65">
    <cfRule type="expression" priority="4" dxfId="1" stopIfTrue="1">
      <formula>(V55&lt;&gt;0)</formula>
    </cfRule>
  </conditionalFormatting>
  <conditionalFormatting sqref="Q65">
    <cfRule type="expression" priority="2" dxfId="0" stopIfTrue="1">
      <formula>E65=0</formula>
    </cfRule>
  </conditionalFormatting>
  <dataValidations count="5">
    <dataValidation allowBlank="1" showInputMessage="1" showErrorMessage="1" promptTitle="COMPONENTE PLAN MPIO" prompt="Estos tres ítems hacen referencia a la ubicación de la línea estratégica del plan de Metrosalud en el Plan de Desarrollo Municipal. " sqref="J6"/>
    <dataValidation allowBlank="1" showInputMessage="1" showErrorMessage="1" promptTitle="PROGRAMA PLAN MPIO" prompt="Estos tres ítems hacen referencia a la ubicación de la línea estratégica del plan de Metrosalud en el Plan de Desarrollo Municipal. " sqref="J7:J9"/>
    <dataValidation allowBlank="1" showInputMessage="1" showErrorMessage="1" promptTitle="LINEA ESTRATE PLAN DE DLLO MPIO" prompt="Estos tres ítems hacen referencia a la ubicación de la línea estratégica del plan de Metrosalud en el Plan de Desarrollo Municipal. " sqref="J5"/>
    <dataValidation allowBlank="1" showInputMessage="1" showErrorMessage="1" promptTitle="UNIDAD ADMON" prompt="Identifique el área organizacional de la cual depende el proyecto formulado" sqref="K10:M10"/>
    <dataValidation allowBlank="1" showErrorMessage="1" sqref="K19:K22 A170:A171 J13:K14 I13 L13:M13 A11:A14 B13:H14 B74:D74 AJ13:AJ14 AK14:AM14 AP14:AS14 Q12:Q13 AB13 AN13:AO13 AN15:AO15 K72:K84 Q14:AI14 K154:K166 C75 C72:D73 J52:K53 I52 L52:M52 Q52 V93:W125 K40:K45 AJ64:AK68 AJ52:AJ53 AK53:AM53 AP53:AS53 AB52 AN52:AO52 AN54:AO54 H72:H73 Q53:AI53 K58:K61 A52:H53 B103 Q93:T125 J91:K92 I91 L91:M91 Q91 E103:I103 A91:H92 AJ104:AK108 AJ91:AJ92 AK92:AM92 AP92:AS92 AB91 AN91:AO91 AN93:AO93 Y93:AA125 K93:K98 Q92:AI92 K102:K109 K113:K125 B144 V134:W166 J132:K133 I132 L132:M132 Q132 E144:I144 A132:H133 AJ145:AK149 AJ132:AJ133 AK133:AM133 AP133:AS133 AB132 AN132:AO132 AN134:AO134 Q134:T166 K134:K139 Q133:AI133 Y134:AA166 K143:K150 V15:AA15 Q15:T15 Q54:T62 Q18:T45 V54:AA62 Q64:T65 V64:AA65 V18:AA45 Q67:T84 V67:AA84"/>
  </dataValidations>
  <hyperlinks>
    <hyperlink ref="AP15" r:id="rId1" display="DIRECCION ADVA\primer trimestre\INSUMOS GENERALES HOSPITA Y SERVIC"/>
    <hyperlink ref="AP54" r:id="rId2" display="JURIDICA\evidencia seguimiento de procesos judiciales.xlsx"/>
    <hyperlink ref="AP55" r:id="rId3" display="JURIDICA\evidencia % requerimientos respondidos.xlsx"/>
    <hyperlink ref="AP64" r:id="rId4" display="JURIDICA\evidencia del normograma.docx"/>
    <hyperlink ref="AP65" r:id="rId5" display="JURIDICA\evidencia de cumplimiento de sentencias.xlsx"/>
    <hyperlink ref="AP69" r:id="rId6" display="JURIDICA\actas conciliacion 1trimestre.pdf"/>
    <hyperlink ref="AQ54" r:id="rId7" display="JURIDICA\segundo trimestre\evidencia seguimiento de procesos judiciales.xlsx"/>
    <hyperlink ref="AQ55" r:id="rId8" display="JURIDICA\segundo trimestre\evidencia % requerimientos respondidos.xlsx"/>
    <hyperlink ref="AQ64" r:id="rId9" display="JURIDICA\segundo trimestre\evidencia del normograma.docx"/>
    <hyperlink ref="AQ65" r:id="rId10" display="JURIDICA\segundo trimestre\evidencia de cumplimiento de sentencias.xlsx"/>
    <hyperlink ref="AQ69" r:id="rId11" display="JURIDICA\segundo trimestre\evidencia comite de conciliacion2trim.pdf"/>
    <hyperlink ref="AQ16" r:id="rId12" display="DIRECCION ADVA\Segundo trimestre\insumos generales 2do trimestre.xls"/>
    <hyperlink ref="AQ17" r:id="rId13" display="DIRECCION ADVA\Segundo trimestre\contrtaos direcion adtiva.xlsx"/>
    <hyperlink ref="AQ38" r:id="rId14" display="DIRECCION ADVA\Segundo trimestre\Copia de ENCUESTA SATISFACCION PROCESO DE CONTRATACION 2016.xlsx"/>
    <hyperlink ref="AQ39" r:id="rId15" display="DIRECCION ADVA\Segundo trimestre\nivel satisfacion junio 30 agos1.html"/>
    <hyperlink ref="AQ15" r:id="rId16" display="DIRECCION ADVA\Segundo trimestre\insumos generales PRIMER SEMESTRE.xls"/>
    <hyperlink ref="AQ62" r:id="rId17" display="JURIDICA\segundo trimestre\evidencia actas de gerencia.pdf"/>
    <hyperlink ref="AR54" r:id="rId18" display="JURIDICA\TERCER TRIMESTRE\evidencia seguimiento de procesos judiciales.xlsx"/>
    <hyperlink ref="AR55" r:id="rId19" display="JURIDICA\TERCER TRIMESTRE\evidencia % requerimientos respondidos.xlsx"/>
    <hyperlink ref="AR62" r:id="rId20" display="JURIDICA\TERCER TRIMESTRE\evidencia comite gerencia julio.pdf"/>
    <hyperlink ref="AR64" r:id="rId21" display="JURIDICA\TERCER TRIMESTRE\evidencia del normograma.docx"/>
    <hyperlink ref="AR65" r:id="rId22" display="JURIDICA\TERCER TRIMESTRE\evidencia de cumplimiento de sentencias.xlsx"/>
    <hyperlink ref="AR69" r:id="rId23" display="JURIDICA\TERCER TRIMESTRE\evidencia Actas Comite de Conciliacion 3trimestre.pdf"/>
    <hyperlink ref="AR15" r:id="rId24" display="DIRECCION ADVA\tercer trimestre\Copia de SEGUIMIENTO P  COMPRA I HOSP III TRIM 2016.xlsx"/>
    <hyperlink ref="AR16" r:id="rId25" display="DIRECCION ADVA\tercer trimestre\INSUMOS GENERALES 3ER TRIMESTRE.xls"/>
  </hyperlinks>
  <printOptions horizontalCentered="1"/>
  <pageMargins left="0" right="0" top="0" bottom="0" header="0.31496062992125984" footer="0.31496062992125984"/>
  <pageSetup horizontalDpi="600" verticalDpi="600" orientation="landscape" pageOrder="overThenDown" paperSize="14" scale="40" r:id="rId28"/>
  <rowBreaks count="1" manualBreakCount="1">
    <brk id="86" max="255" man="1"/>
  </rowBreaks>
  <legacyDrawing r:id="rId27"/>
</worksheet>
</file>

<file path=xl/worksheets/sheet5.xml><?xml version="1.0" encoding="utf-8"?>
<worksheet xmlns="http://schemas.openxmlformats.org/spreadsheetml/2006/main" xmlns:r="http://schemas.openxmlformats.org/officeDocument/2006/relationships">
  <dimension ref="A1:L19"/>
  <sheetViews>
    <sheetView zoomScale="70" zoomScaleNormal="70" zoomScalePageLayoutView="0" workbookViewId="0" topLeftCell="A1">
      <selection activeCell="F8" sqref="F8"/>
    </sheetView>
  </sheetViews>
  <sheetFormatPr defaultColWidth="11.57421875" defaultRowHeight="15"/>
  <cols>
    <col min="1" max="1" width="83.00390625" style="71" customWidth="1"/>
    <col min="2" max="2" width="14.7109375" style="71" customWidth="1"/>
    <col min="3" max="3" width="19.140625" style="71" customWidth="1"/>
    <col min="4" max="4" width="6.8515625" style="71" customWidth="1"/>
    <col min="5" max="5" width="14.7109375" style="71" customWidth="1"/>
    <col min="6" max="6" width="16.8515625" style="71" customWidth="1"/>
    <col min="7" max="7" width="6.7109375" style="71" customWidth="1"/>
    <col min="8" max="8" width="15.8515625" style="71" customWidth="1"/>
    <col min="9" max="9" width="13.7109375" style="71" customWidth="1"/>
    <col min="10" max="10" width="7.28125" style="71" hidden="1" customWidth="1"/>
    <col min="11" max="11" width="15.28125" style="71" hidden="1" customWidth="1"/>
    <col min="12" max="12" width="19.140625" style="71" hidden="1" customWidth="1"/>
    <col min="13" max="13" width="11.57421875" style="71" hidden="1" customWidth="1"/>
    <col min="14" max="16384" width="11.57421875" style="71" customWidth="1"/>
  </cols>
  <sheetData>
    <row r="1" spans="2:12" ht="24" customHeight="1">
      <c r="B1" s="837">
        <v>2016</v>
      </c>
      <c r="C1" s="837"/>
      <c r="D1" s="837"/>
      <c r="E1" s="837"/>
      <c r="F1" s="837"/>
      <c r="G1" s="837"/>
      <c r="H1" s="837"/>
      <c r="I1" s="837"/>
      <c r="J1" s="837"/>
      <c r="K1" s="837"/>
      <c r="L1" s="837"/>
    </row>
    <row r="2" spans="2:12" ht="63" customHeight="1">
      <c r="B2" s="72" t="s">
        <v>112</v>
      </c>
      <c r="C2" s="72" t="s">
        <v>113</v>
      </c>
      <c r="E2" s="72" t="s">
        <v>114</v>
      </c>
      <c r="F2" s="72" t="s">
        <v>115</v>
      </c>
      <c r="H2" s="72" t="s">
        <v>116</v>
      </c>
      <c r="I2" s="72" t="s">
        <v>117</v>
      </c>
      <c r="K2" s="72" t="s">
        <v>145</v>
      </c>
      <c r="L2" s="72" t="s">
        <v>146</v>
      </c>
    </row>
    <row r="3" spans="1:12" s="75" customFormat="1" ht="20.25" customHeight="1">
      <c r="A3" s="73" t="s">
        <v>118</v>
      </c>
      <c r="B3" s="263">
        <f>B5</f>
        <v>0.0045249999999999995</v>
      </c>
      <c r="C3" s="263">
        <f>C5</f>
        <v>0.0038609665867528026</v>
      </c>
      <c r="E3" s="74">
        <f>E5</f>
        <v>0.005058333333333333</v>
      </c>
      <c r="F3" s="74">
        <f>F5</f>
        <v>0.004004872858703999</v>
      </c>
      <c r="H3" s="74">
        <f>H5</f>
        <v>0.005058333333333333</v>
      </c>
      <c r="I3" s="74">
        <f>I5</f>
        <v>0.004133555051375958</v>
      </c>
      <c r="K3" s="74">
        <f>K5</f>
        <v>0.005058333333333333</v>
      </c>
      <c r="L3" s="74" t="e">
        <f>L5</f>
        <v>#DIV/0!</v>
      </c>
    </row>
    <row r="4" spans="1:12" s="75" customFormat="1" ht="21" customHeight="1">
      <c r="A4" s="73" t="s">
        <v>119</v>
      </c>
      <c r="B4" s="263">
        <f>B3</f>
        <v>0.0045249999999999995</v>
      </c>
      <c r="C4" s="263">
        <f>C3</f>
        <v>0.0038609665867528026</v>
      </c>
      <c r="E4" s="74">
        <f>E3</f>
        <v>0.005058333333333333</v>
      </c>
      <c r="F4" s="74">
        <f>F3</f>
        <v>0.004004872858703999</v>
      </c>
      <c r="H4" s="74">
        <f>H3</f>
        <v>0.005058333333333333</v>
      </c>
      <c r="I4" s="74">
        <f>I3</f>
        <v>0.004133555051375958</v>
      </c>
      <c r="K4" s="74">
        <f>K3</f>
        <v>0.005058333333333333</v>
      </c>
      <c r="L4" s="74" t="e">
        <f>L6</f>
        <v>#DIV/0!</v>
      </c>
    </row>
    <row r="5" spans="1:12" s="75" customFormat="1" ht="18.75" customHeight="1">
      <c r="A5" s="76" t="s">
        <v>120</v>
      </c>
      <c r="B5" s="264">
        <f>B7+B9</f>
        <v>0.0045249999999999995</v>
      </c>
      <c r="C5" s="264">
        <f>C7+C9</f>
        <v>0.0038609665867528026</v>
      </c>
      <c r="E5" s="77">
        <f>E7+E9</f>
        <v>0.005058333333333333</v>
      </c>
      <c r="F5" s="77">
        <f>F7+F9</f>
        <v>0.004004872858703999</v>
      </c>
      <c r="H5" s="77">
        <f>H7+H9</f>
        <v>0.005058333333333333</v>
      </c>
      <c r="I5" s="77">
        <f>I7+I9</f>
        <v>0.004133555051375958</v>
      </c>
      <c r="K5" s="77">
        <f>K7+K9</f>
        <v>0.005058333333333333</v>
      </c>
      <c r="L5" s="77" t="e">
        <f>L7+L9</f>
        <v>#DIV/0!</v>
      </c>
    </row>
    <row r="6" spans="1:12" s="75" customFormat="1" ht="19.5" customHeight="1">
      <c r="A6" s="76" t="s">
        <v>121</v>
      </c>
      <c r="B6" s="264">
        <f>B5</f>
        <v>0.0045249999999999995</v>
      </c>
      <c r="C6" s="264">
        <f>C5</f>
        <v>0.0038609665867528026</v>
      </c>
      <c r="E6" s="77">
        <f>E5</f>
        <v>0.005058333333333333</v>
      </c>
      <c r="F6" s="77">
        <f>F5</f>
        <v>0.004004872858703999</v>
      </c>
      <c r="H6" s="77">
        <f>H5</f>
        <v>0.005058333333333333</v>
      </c>
      <c r="I6" s="77">
        <f>I5</f>
        <v>0.004133555051375958</v>
      </c>
      <c r="K6" s="77">
        <f>K5</f>
        <v>0.005058333333333333</v>
      </c>
      <c r="L6" s="77" t="e">
        <f>L5</f>
        <v>#DIV/0!</v>
      </c>
    </row>
    <row r="7" spans="1:12" s="75" customFormat="1" ht="18" customHeight="1">
      <c r="A7" s="78" t="s">
        <v>122</v>
      </c>
      <c r="B7" s="265">
        <f>'MODELO EFICIENCIA SOLIDEZ'!Q252</f>
        <v>0.0023</v>
      </c>
      <c r="C7" s="265">
        <f>'MODELO EFICIENCIA SOLIDEZ'!Q253</f>
        <v>0.0020531540867528026</v>
      </c>
      <c r="E7" s="79">
        <f>'MODELO EFICIENCIA SOLIDEZ'!S252</f>
        <v>0.0028333333333333335</v>
      </c>
      <c r="F7" s="79">
        <f>'MODELO EFICIENCIA SOLIDEZ'!S253</f>
        <v>0.00228173396981511</v>
      </c>
      <c r="H7" s="79">
        <f>'MODELO EFICIENCIA SOLIDEZ'!V252</f>
        <v>0.0028333333333333335</v>
      </c>
      <c r="I7" s="79">
        <f>'MODELO EFICIENCIA SOLIDEZ'!V253</f>
        <v>0.0019196800513759577</v>
      </c>
      <c r="K7" s="79">
        <f>'MODELO EFICIENCIA SOLIDEZ'!Y252</f>
        <v>0.0028333333333333335</v>
      </c>
      <c r="L7" s="79" t="e">
        <f>'MODELO EFICIENCIA SOLIDEZ'!Y253</f>
        <v>#DIV/0!</v>
      </c>
    </row>
    <row r="8" spans="1:12" s="75" customFormat="1" ht="18" customHeight="1">
      <c r="A8" s="78" t="s">
        <v>123</v>
      </c>
      <c r="B8" s="265">
        <f>B7</f>
        <v>0.0023</v>
      </c>
      <c r="C8" s="265">
        <f>C7</f>
        <v>0.0020531540867528026</v>
      </c>
      <c r="E8" s="79">
        <f>E7</f>
        <v>0.0028333333333333335</v>
      </c>
      <c r="F8" s="79">
        <f>F7</f>
        <v>0.00228173396981511</v>
      </c>
      <c r="H8" s="79">
        <f>H7</f>
        <v>0.0028333333333333335</v>
      </c>
      <c r="I8" s="79">
        <f>I7</f>
        <v>0.0019196800513759577</v>
      </c>
      <c r="K8" s="79">
        <f>K7</f>
        <v>0.0028333333333333335</v>
      </c>
      <c r="L8" s="79" t="e">
        <f>L7</f>
        <v>#DIV/0!</v>
      </c>
    </row>
    <row r="9" spans="1:12" s="75" customFormat="1" ht="18" customHeight="1">
      <c r="A9" s="78" t="s">
        <v>124</v>
      </c>
      <c r="B9" s="265">
        <f>'LEGALIDAD EFIC ADVA'!Q170</f>
        <v>0.002225</v>
      </c>
      <c r="C9" s="265">
        <f>'LEGALIDAD EFIC ADVA'!Q171</f>
        <v>0.0018078125</v>
      </c>
      <c r="E9" s="79">
        <f>'LEGALIDAD EFIC ADVA'!S170</f>
        <v>0.002225</v>
      </c>
      <c r="F9" s="79">
        <f>'LEGALIDAD EFIC ADVA'!S171</f>
        <v>0.001723138888888889</v>
      </c>
      <c r="H9" s="79">
        <f>'LEGALIDAD EFIC ADVA'!V170</f>
        <v>0.002225</v>
      </c>
      <c r="I9" s="79">
        <f>'LEGALIDAD EFIC ADVA'!V171</f>
        <v>0.002213875</v>
      </c>
      <c r="K9" s="79">
        <f>'LEGALIDAD EFIC ADVA'!Y170</f>
        <v>0.002225</v>
      </c>
      <c r="L9" s="79" t="e">
        <f>'LEGALIDAD EFIC ADVA'!Y171</f>
        <v>#DIV/0!</v>
      </c>
    </row>
    <row r="10" spans="1:12" ht="17.25" customHeight="1">
      <c r="A10" s="78" t="s">
        <v>125</v>
      </c>
      <c r="B10" s="265">
        <f>B9</f>
        <v>0.002225</v>
      </c>
      <c r="C10" s="265">
        <f>C9</f>
        <v>0.0018078125</v>
      </c>
      <c r="E10" s="79">
        <f>E9</f>
        <v>0.002225</v>
      </c>
      <c r="F10" s="79">
        <f>F9</f>
        <v>0.001723138888888889</v>
      </c>
      <c r="H10" s="79">
        <f>H9</f>
        <v>0.002225</v>
      </c>
      <c r="I10" s="79">
        <f>I9</f>
        <v>0.002213875</v>
      </c>
      <c r="K10" s="79">
        <f>K9</f>
        <v>0.002225</v>
      </c>
      <c r="L10" s="79" t="e">
        <f>L9</f>
        <v>#DIV/0!</v>
      </c>
    </row>
    <row r="13" spans="2:12" s="75" customFormat="1" ht="30">
      <c r="B13" s="80" t="s">
        <v>126</v>
      </c>
      <c r="C13" s="72" t="s">
        <v>127</v>
      </c>
      <c r="E13" s="81" t="s">
        <v>126</v>
      </c>
      <c r="F13" s="82" t="s">
        <v>127</v>
      </c>
      <c r="H13" s="81" t="s">
        <v>126</v>
      </c>
      <c r="I13" s="82" t="s">
        <v>127</v>
      </c>
      <c r="K13" s="81" t="s">
        <v>126</v>
      </c>
      <c r="L13" s="82" t="s">
        <v>127</v>
      </c>
    </row>
    <row r="14" spans="1:12" s="75" customFormat="1" ht="21" customHeight="1">
      <c r="A14" s="83" t="s">
        <v>128</v>
      </c>
      <c r="B14" s="84">
        <f>B3</f>
        <v>0.0045249999999999995</v>
      </c>
      <c r="C14" s="85">
        <v>1</v>
      </c>
      <c r="E14" s="84">
        <f>E3</f>
        <v>0.005058333333333333</v>
      </c>
      <c r="F14" s="85">
        <v>1</v>
      </c>
      <c r="H14" s="84">
        <f>H3</f>
        <v>0.005058333333333333</v>
      </c>
      <c r="I14" s="85">
        <v>1</v>
      </c>
      <c r="K14" s="84">
        <f>K3</f>
        <v>0.005058333333333333</v>
      </c>
      <c r="L14" s="85">
        <v>1</v>
      </c>
    </row>
    <row r="15" spans="1:12" s="75" customFormat="1" ht="18.75" customHeight="1">
      <c r="A15" s="86" t="s">
        <v>129</v>
      </c>
      <c r="B15" s="87">
        <f>C3</f>
        <v>0.0038609665867528026</v>
      </c>
      <c r="C15" s="88">
        <f>B15*C14/B14</f>
        <v>0.8532522843652603</v>
      </c>
      <c r="E15" s="87">
        <f>F3</f>
        <v>0.004004872858703999</v>
      </c>
      <c r="F15" s="88">
        <f>E15*F14/E14</f>
        <v>0.7917376326927181</v>
      </c>
      <c r="H15" s="87">
        <f>I3</f>
        <v>0.004133555051375958</v>
      </c>
      <c r="I15" s="88">
        <f>H15*I14/H14</f>
        <v>0.8171772753955766</v>
      </c>
      <c r="K15" s="87" t="e">
        <f>L3</f>
        <v>#DIV/0!</v>
      </c>
      <c r="L15" s="88" t="e">
        <f>K15*L14/K14</f>
        <v>#DIV/0!</v>
      </c>
    </row>
    <row r="16" s="75" customFormat="1" ht="15"/>
    <row r="17" spans="1:12" s="75" customFormat="1" ht="15">
      <c r="A17" s="83" t="s">
        <v>130</v>
      </c>
      <c r="B17" s="84">
        <f>B14</f>
        <v>0.0045249999999999995</v>
      </c>
      <c r="C17" s="85">
        <v>1</v>
      </c>
      <c r="E17" s="84">
        <f>SUM(B17,E14)</f>
        <v>0.009583333333333333</v>
      </c>
      <c r="F17" s="85">
        <v>1</v>
      </c>
      <c r="H17" s="84">
        <f>SUM(E17,H14)</f>
        <v>0.014641666666666666</v>
      </c>
      <c r="I17" s="85">
        <v>1</v>
      </c>
      <c r="K17" s="84">
        <f>K14+H17</f>
        <v>0.0197</v>
      </c>
      <c r="L17" s="85">
        <v>1</v>
      </c>
    </row>
    <row r="18" spans="2:12" s="75" customFormat="1" ht="15">
      <c r="B18" s="87">
        <f>B15</f>
        <v>0.0038609665867528026</v>
      </c>
      <c r="C18" s="87">
        <f>B18*C17/B17</f>
        <v>0.8532522843652603</v>
      </c>
      <c r="E18" s="87">
        <f>SUM(B18,E15)</f>
        <v>0.007865839445456801</v>
      </c>
      <c r="F18" s="88">
        <f>E18*F17/E17</f>
        <v>0.8207832464824488</v>
      </c>
      <c r="H18" s="87">
        <f>SUM(E18,H15)</f>
        <v>0.011999394496832759</v>
      </c>
      <c r="I18" s="88">
        <f>H18*I17/H17</f>
        <v>0.8195374727489648</v>
      </c>
      <c r="K18" s="87" t="e">
        <f>H18+K15</f>
        <v>#DIV/0!</v>
      </c>
      <c r="L18" s="88" t="e">
        <f>K18*L17/K17</f>
        <v>#DIV/0!</v>
      </c>
    </row>
    <row r="19" spans="3:12" s="75" customFormat="1" ht="15">
      <c r="C19" s="87">
        <f>25%*C18/C17</f>
        <v>0.2133130710913151</v>
      </c>
      <c r="F19" s="87">
        <f>50%*F18/F17</f>
        <v>0.4103916232412244</v>
      </c>
      <c r="I19" s="87">
        <f>75%*I18/I17</f>
        <v>0.6146531045617236</v>
      </c>
      <c r="L19" s="88" t="e">
        <f>L18</f>
        <v>#DIV/0!</v>
      </c>
    </row>
  </sheetData>
  <sheetProtection password="CC3A" sheet="1"/>
  <mergeCells count="1">
    <mergeCell ref="B1:L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19"/>
  <sheetViews>
    <sheetView zoomScale="73" zoomScaleNormal="73" zoomScalePageLayoutView="0" workbookViewId="0" topLeftCell="A1">
      <selection activeCell="F20" sqref="F20"/>
    </sheetView>
  </sheetViews>
  <sheetFormatPr defaultColWidth="11.57421875" defaultRowHeight="15"/>
  <cols>
    <col min="1" max="1" width="42.7109375" style="52" customWidth="1"/>
    <col min="2" max="3" width="14.7109375" style="52" customWidth="1"/>
    <col min="4" max="4" width="6.8515625" style="52" customWidth="1"/>
    <col min="5" max="5" width="14.7109375" style="52" customWidth="1"/>
    <col min="6" max="6" width="13.421875" style="52" customWidth="1"/>
    <col min="7" max="7" width="6.7109375" style="52" customWidth="1"/>
    <col min="8" max="8" width="15.8515625" style="52" customWidth="1"/>
    <col min="9" max="9" width="13.7109375" style="52" customWidth="1"/>
    <col min="10" max="10" width="7.28125" style="52" customWidth="1"/>
    <col min="11" max="11" width="15.28125" style="52" customWidth="1"/>
    <col min="12" max="12" width="14.140625" style="52" customWidth="1"/>
    <col min="13" max="16384" width="11.57421875" style="52" customWidth="1"/>
  </cols>
  <sheetData>
    <row r="1" spans="2:12" ht="24" customHeight="1">
      <c r="B1" s="838">
        <v>2016</v>
      </c>
      <c r="C1" s="838"/>
      <c r="D1" s="838"/>
      <c r="E1" s="838"/>
      <c r="F1" s="838"/>
      <c r="G1" s="838"/>
      <c r="H1" s="838"/>
      <c r="I1" s="838"/>
      <c r="J1" s="838"/>
      <c r="K1" s="838"/>
      <c r="L1" s="838"/>
    </row>
    <row r="2" spans="2:12" ht="63" customHeight="1">
      <c r="B2" s="53" t="s">
        <v>112</v>
      </c>
      <c r="C2" s="53" t="s">
        <v>113</v>
      </c>
      <c r="E2" s="53" t="s">
        <v>114</v>
      </c>
      <c r="F2" s="53" t="s">
        <v>115</v>
      </c>
      <c r="H2" s="53" t="s">
        <v>116</v>
      </c>
      <c r="I2" s="53" t="s">
        <v>117</v>
      </c>
      <c r="K2" s="53" t="s">
        <v>145</v>
      </c>
      <c r="L2" s="53" t="s">
        <v>146</v>
      </c>
    </row>
    <row r="3" spans="1:12" s="56" customFormat="1" ht="20.25" customHeight="1">
      <c r="A3" s="54" t="s">
        <v>118</v>
      </c>
      <c r="B3" s="55" t="e">
        <f>B5</f>
        <v>#REF!</v>
      </c>
      <c r="C3" s="55" t="e">
        <f>C5</f>
        <v>#REF!</v>
      </c>
      <c r="E3" s="55" t="e">
        <f>E5</f>
        <v>#REF!</v>
      </c>
      <c r="F3" s="55" t="e">
        <f>F5</f>
        <v>#REF!</v>
      </c>
      <c r="H3" s="55" t="e">
        <f>H5</f>
        <v>#REF!</v>
      </c>
      <c r="I3" s="55" t="e">
        <f>I5</f>
        <v>#REF!</v>
      </c>
      <c r="K3" s="55" t="e">
        <f>K5</f>
        <v>#REF!</v>
      </c>
      <c r="L3" s="55" t="e">
        <f>L5</f>
        <v>#REF!</v>
      </c>
    </row>
    <row r="4" spans="1:12" s="56" customFormat="1" ht="21" customHeight="1">
      <c r="A4" s="54" t="s">
        <v>119</v>
      </c>
      <c r="B4" s="55" t="e">
        <f>B3</f>
        <v>#REF!</v>
      </c>
      <c r="C4" s="55" t="e">
        <f>C3</f>
        <v>#REF!</v>
      </c>
      <c r="E4" s="55" t="e">
        <f>E3</f>
        <v>#REF!</v>
      </c>
      <c r="F4" s="55" t="e">
        <f>F3</f>
        <v>#REF!</v>
      </c>
      <c r="H4" s="55" t="e">
        <f>H3</f>
        <v>#REF!</v>
      </c>
      <c r="I4" s="55" t="e">
        <f>I3</f>
        <v>#REF!</v>
      </c>
      <c r="K4" s="55" t="e">
        <f>K3</f>
        <v>#REF!</v>
      </c>
      <c r="L4" s="55" t="e">
        <f>L3</f>
        <v>#REF!</v>
      </c>
    </row>
    <row r="5" spans="1:12" s="56" customFormat="1" ht="18.75" customHeight="1">
      <c r="A5" s="57" t="s">
        <v>120</v>
      </c>
      <c r="B5" s="58" t="e">
        <f>B7+B9</f>
        <v>#REF!</v>
      </c>
      <c r="C5" s="58" t="e">
        <f>C7+C9</f>
        <v>#REF!</v>
      </c>
      <c r="E5" s="58" t="e">
        <f>E7+E9</f>
        <v>#REF!</v>
      </c>
      <c r="F5" s="58" t="e">
        <f>F7+F9</f>
        <v>#REF!</v>
      </c>
      <c r="H5" s="58" t="e">
        <f>H7+H9</f>
        <v>#REF!</v>
      </c>
      <c r="I5" s="58" t="e">
        <f>I7+I9</f>
        <v>#REF!</v>
      </c>
      <c r="K5" s="58" t="e">
        <f>K7+K9</f>
        <v>#REF!</v>
      </c>
      <c r="L5" s="58" t="e">
        <f>L7+L9</f>
        <v>#REF!</v>
      </c>
    </row>
    <row r="6" spans="1:12" s="56" customFormat="1" ht="19.5" customHeight="1">
      <c r="A6" s="57" t="s">
        <v>121</v>
      </c>
      <c r="B6" s="58" t="e">
        <f>B5</f>
        <v>#REF!</v>
      </c>
      <c r="C6" s="58" t="e">
        <f>C5</f>
        <v>#REF!</v>
      </c>
      <c r="E6" s="58" t="e">
        <f>E5</f>
        <v>#REF!</v>
      </c>
      <c r="F6" s="58" t="e">
        <f>F5</f>
        <v>#REF!</v>
      </c>
      <c r="H6" s="58" t="e">
        <f>H5</f>
        <v>#REF!</v>
      </c>
      <c r="I6" s="58" t="e">
        <f>I5</f>
        <v>#REF!</v>
      </c>
      <c r="K6" s="58" t="e">
        <f>K5</f>
        <v>#REF!</v>
      </c>
      <c r="L6" s="58" t="e">
        <f>L5</f>
        <v>#REF!</v>
      </c>
    </row>
    <row r="7" spans="1:12" s="56" customFormat="1" ht="18" customHeight="1">
      <c r="A7" s="59" t="s">
        <v>122</v>
      </c>
      <c r="B7" s="60" t="e">
        <f>'MODELO EFICIENCIA SOLIDEZ'!#REF!</f>
        <v>#REF!</v>
      </c>
      <c r="C7" s="60" t="e">
        <f>'MODELO EFICIENCIA SOLIDEZ'!#REF!</f>
        <v>#REF!</v>
      </c>
      <c r="E7" s="60" t="e">
        <f>'MODELO EFICIENCIA SOLIDEZ'!#REF!</f>
        <v>#REF!</v>
      </c>
      <c r="F7" s="60" t="e">
        <f>'MODELO EFICIENCIA SOLIDEZ'!#REF!</f>
        <v>#REF!</v>
      </c>
      <c r="H7" s="60" t="e">
        <f>'MODELO EFICIENCIA SOLIDEZ'!#REF!</f>
        <v>#REF!</v>
      </c>
      <c r="I7" s="60" t="e">
        <f>'MODELO EFICIENCIA SOLIDEZ'!#REF!</f>
        <v>#REF!</v>
      </c>
      <c r="K7" s="60" t="e">
        <f>'MODELO EFICIENCIA SOLIDEZ'!#REF!</f>
        <v>#REF!</v>
      </c>
      <c r="L7" s="60" t="e">
        <f>'MODELO EFICIENCIA SOLIDEZ'!#REF!</f>
        <v>#REF!</v>
      </c>
    </row>
    <row r="8" spans="1:12" s="56" customFormat="1" ht="18" customHeight="1">
      <c r="A8" s="59" t="s">
        <v>123</v>
      </c>
      <c r="B8" s="60" t="e">
        <f>B7</f>
        <v>#REF!</v>
      </c>
      <c r="C8" s="60" t="e">
        <f>#REF!</f>
        <v>#REF!</v>
      </c>
      <c r="E8" s="60" t="e">
        <f>E7</f>
        <v>#REF!</v>
      </c>
      <c r="F8" s="60" t="e">
        <f>F7</f>
        <v>#REF!</v>
      </c>
      <c r="H8" s="60" t="e">
        <f>H7</f>
        <v>#REF!</v>
      </c>
      <c r="I8" s="60" t="e">
        <f>I7</f>
        <v>#REF!</v>
      </c>
      <c r="K8" s="60" t="e">
        <f>K7</f>
        <v>#REF!</v>
      </c>
      <c r="L8" s="60" t="e">
        <f>L7</f>
        <v>#REF!</v>
      </c>
    </row>
    <row r="9" spans="1:12" s="56" customFormat="1" ht="18" customHeight="1">
      <c r="A9" s="59" t="s">
        <v>124</v>
      </c>
      <c r="B9" s="60" t="e">
        <f>#REF!</f>
        <v>#REF!</v>
      </c>
      <c r="C9" s="60" t="e">
        <f>#REF!</f>
        <v>#REF!</v>
      </c>
      <c r="E9" s="60" t="e">
        <f>#REF!</f>
        <v>#REF!</v>
      </c>
      <c r="F9" s="60" t="e">
        <f>#REF!</f>
        <v>#REF!</v>
      </c>
      <c r="H9" s="60" t="e">
        <f>#REF!</f>
        <v>#REF!</v>
      </c>
      <c r="I9" s="60" t="e">
        <f>#REF!</f>
        <v>#REF!</v>
      </c>
      <c r="K9" s="60" t="e">
        <f>#REF!</f>
        <v>#REF!</v>
      </c>
      <c r="L9" s="60" t="e">
        <f>#REF!</f>
        <v>#REF!</v>
      </c>
    </row>
    <row r="10" spans="1:12" ht="17.25" customHeight="1">
      <c r="A10" s="59" t="s">
        <v>125</v>
      </c>
      <c r="B10" s="60" t="e">
        <f>B9</f>
        <v>#REF!</v>
      </c>
      <c r="C10" s="60" t="e">
        <f>C9</f>
        <v>#REF!</v>
      </c>
      <c r="E10" s="60" t="e">
        <f>E9</f>
        <v>#REF!</v>
      </c>
      <c r="F10" s="60" t="e">
        <f>F9</f>
        <v>#REF!</v>
      </c>
      <c r="H10" s="60" t="e">
        <f>H9</f>
        <v>#REF!</v>
      </c>
      <c r="I10" s="60" t="e">
        <f>I9</f>
        <v>#REF!</v>
      </c>
      <c r="K10" s="60" t="e">
        <f>K9</f>
        <v>#REF!</v>
      </c>
      <c r="L10" s="60" t="e">
        <f>L9</f>
        <v>#REF!</v>
      </c>
    </row>
    <row r="13" spans="2:12" s="56" customFormat="1" ht="30">
      <c r="B13" s="61" t="s">
        <v>126</v>
      </c>
      <c r="C13" s="53" t="s">
        <v>127</v>
      </c>
      <c r="E13" s="62" t="s">
        <v>126</v>
      </c>
      <c r="F13" s="63" t="s">
        <v>127</v>
      </c>
      <c r="H13" s="62" t="s">
        <v>126</v>
      </c>
      <c r="I13" s="63" t="s">
        <v>127</v>
      </c>
      <c r="K13" s="62" t="s">
        <v>126</v>
      </c>
      <c r="L13" s="63" t="s">
        <v>127</v>
      </c>
    </row>
    <row r="14" spans="1:12" s="56" customFormat="1" ht="21" customHeight="1">
      <c r="A14" s="64" t="s">
        <v>128</v>
      </c>
      <c r="B14" s="65" t="e">
        <f>B3</f>
        <v>#REF!</v>
      </c>
      <c r="C14" s="66">
        <v>1</v>
      </c>
      <c r="E14" s="65" t="e">
        <f>E3</f>
        <v>#REF!</v>
      </c>
      <c r="F14" s="66">
        <v>1</v>
      </c>
      <c r="H14" s="65" t="e">
        <f>H3</f>
        <v>#REF!</v>
      </c>
      <c r="I14" s="66">
        <v>1</v>
      </c>
      <c r="K14" s="65" t="e">
        <f>K3</f>
        <v>#REF!</v>
      </c>
      <c r="L14" s="66">
        <v>1</v>
      </c>
    </row>
    <row r="15" spans="1:12" s="56" customFormat="1" ht="18.75" customHeight="1">
      <c r="A15" s="67" t="s">
        <v>129</v>
      </c>
      <c r="B15" s="68" t="e">
        <f>C3</f>
        <v>#REF!</v>
      </c>
      <c r="C15" s="68" t="e">
        <f>B15*C14/B14</f>
        <v>#REF!</v>
      </c>
      <c r="E15" s="68" t="e">
        <f>F3</f>
        <v>#REF!</v>
      </c>
      <c r="F15" s="69" t="e">
        <f>E15*F14/E14</f>
        <v>#REF!</v>
      </c>
      <c r="H15" s="68" t="e">
        <f>I3</f>
        <v>#REF!</v>
      </c>
      <c r="I15" s="69" t="e">
        <f>H15*I14/H14</f>
        <v>#REF!</v>
      </c>
      <c r="K15" s="68" t="e">
        <f>L3</f>
        <v>#REF!</v>
      </c>
      <c r="L15" s="69" t="e">
        <f>K15*L14/K14</f>
        <v>#REF!</v>
      </c>
    </row>
    <row r="16" s="56" customFormat="1" ht="15"/>
    <row r="17" spans="1:12" s="56" customFormat="1" ht="15">
      <c r="A17" s="64" t="s">
        <v>130</v>
      </c>
      <c r="B17" s="65" t="e">
        <f>B14</f>
        <v>#REF!</v>
      </c>
      <c r="C17" s="66">
        <v>1</v>
      </c>
      <c r="E17" s="65" t="e">
        <f>SUM(B17,E14)</f>
        <v>#REF!</v>
      </c>
      <c r="F17" s="66">
        <v>1</v>
      </c>
      <c r="H17" s="65" t="e">
        <f>SUM(E17,H14)</f>
        <v>#REF!</v>
      </c>
      <c r="I17" s="66">
        <v>1</v>
      </c>
      <c r="K17" s="65" t="e">
        <f>K14</f>
        <v>#REF!</v>
      </c>
      <c r="L17" s="66">
        <v>1</v>
      </c>
    </row>
    <row r="18" spans="2:12" s="56" customFormat="1" ht="15">
      <c r="B18" s="68" t="e">
        <f>B15</f>
        <v>#REF!</v>
      </c>
      <c r="C18" s="68" t="e">
        <f>B18*C17/B17</f>
        <v>#REF!</v>
      </c>
      <c r="E18" s="68" t="e">
        <f>SUM(B18,E15)</f>
        <v>#REF!</v>
      </c>
      <c r="F18" s="69" t="e">
        <f>E18*F17/E17</f>
        <v>#REF!</v>
      </c>
      <c r="H18" s="68" t="e">
        <f>SUM(E18,H15)</f>
        <v>#REF!</v>
      </c>
      <c r="I18" s="69" t="e">
        <f>H18*I17/H17</f>
        <v>#REF!</v>
      </c>
      <c r="K18" s="68" t="e">
        <f>SUM(H18,K15)</f>
        <v>#REF!</v>
      </c>
      <c r="L18" s="69" t="e">
        <f>K18*L17/K17</f>
        <v>#REF!</v>
      </c>
    </row>
    <row r="19" spans="3:12" s="56" customFormat="1" ht="15">
      <c r="C19" s="68" t="e">
        <f>25%*C18/C17</f>
        <v>#REF!</v>
      </c>
      <c r="F19" s="68" t="e">
        <f>50%*F18/F17</f>
        <v>#REF!</v>
      </c>
      <c r="I19" s="68" t="e">
        <f>75%*I18/I17</f>
        <v>#REF!</v>
      </c>
      <c r="L19" s="69" t="e">
        <f>100%*L18/L17</f>
        <v>#REF!</v>
      </c>
    </row>
  </sheetData>
  <sheetProtection/>
  <mergeCells count="1">
    <mergeCell ref="B1:L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asuarez</dc:creator>
  <cp:keywords/>
  <dc:description/>
  <cp:lastModifiedBy>metrosaluddosi</cp:lastModifiedBy>
  <cp:lastPrinted>2016-05-20T16:55:21Z</cp:lastPrinted>
  <dcterms:created xsi:type="dcterms:W3CDTF">2011-03-18T19:17:09Z</dcterms:created>
  <dcterms:modified xsi:type="dcterms:W3CDTF">2016-12-12T18:22:55Z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