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8.xml" ContentType="application/vnd.openxmlformats-officedocument.drawing+xml"/>
  <Override PartName="/xl/comments10.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etrosaluddosi\Documents\METROSALUD 2018\PLAN ANTICORRUPCION\Planes mejora\"/>
    </mc:Choice>
  </mc:AlternateContent>
  <bookViews>
    <workbookView xWindow="0" yWindow="0" windowWidth="24000" windowHeight="9435" firstSheet="7" activeTab="11"/>
  </bookViews>
  <sheets>
    <sheet name="FPARC03 Dic 2015 Rev" sheetId="7" state="hidden" r:id="rId1"/>
    <sheet name="FPARC03 Rev 20160731" sheetId="6" state="hidden" r:id="rId2"/>
    <sheet name="Hoja1" sheetId="8" state="hidden" r:id="rId3"/>
    <sheet name="FPARC03 Todo Julio 2016" sheetId="2" state="hidden" r:id="rId4"/>
    <sheet name="FPARC03 Todo Jilio 2015" sheetId="5" state="hidden" r:id="rId5"/>
    <sheet name="FPARC03 Todo (Ren Feb)" sheetId="3" state="hidden" r:id="rId6"/>
    <sheet name="FPARC03 Todo" sheetId="1" state="hidden" r:id="rId7"/>
    <sheet name="FPARC03 Rev 20171231" sheetId="9" r:id="rId8"/>
    <sheet name="Consolid Hallazgos" sheetId="13" state="hidden" r:id="rId9"/>
    <sheet name="Resumen Pendientes" sheetId="11" state="hidden" r:id="rId10"/>
    <sheet name="Areas" sheetId="10" state="hidden" r:id="rId11"/>
    <sheet name="Tendencia" sheetId="4" r:id="rId12"/>
    <sheet name="Grafica" sheetId="14" state="hidden" r:id="rId13"/>
  </sheets>
  <externalReferences>
    <externalReference r:id="rId14"/>
    <externalReference r:id="rId15"/>
    <externalReference r:id="rId16"/>
    <externalReference r:id="rId17"/>
    <externalReference r:id="rId18"/>
    <externalReference r:id="rId19"/>
    <externalReference r:id="rId20"/>
  </externalReferences>
  <definedNames>
    <definedName name="_xlnm._FilterDatabase" localSheetId="0" hidden="1">'FPARC03 Dic 2015 Rev'!$A$6:$P$52</definedName>
    <definedName name="_xlnm._FilterDatabase" localSheetId="1" hidden="1">'FPARC03 Rev 20160731'!$A$6:$P$53</definedName>
    <definedName name="_xlnm._FilterDatabase" localSheetId="7" hidden="1">'FPARC03 Rev 20171231'!$C$1:$C$94</definedName>
    <definedName name="_xlnm._FilterDatabase" localSheetId="6" hidden="1">'FPARC03 Todo'!$A$6:$P$161</definedName>
    <definedName name="_xlnm._FilterDatabase" localSheetId="5" hidden="1">'FPARC03 Todo (Ren Feb)'!$A$6:$P$78</definedName>
    <definedName name="_xlnm._FilterDatabase" localSheetId="4" hidden="1">'FPARC03 Todo Jilio 2015'!$A$6:$P$58</definedName>
    <definedName name="_xlnm._FilterDatabase" localSheetId="3" hidden="1">'FPARC03 Todo Julio 2016'!$A$6:$P$83</definedName>
    <definedName name="activos" localSheetId="0">#REF!</definedName>
    <definedName name="activos" localSheetId="1">#REF!</definedName>
    <definedName name="activos" localSheetId="7">#REF!</definedName>
    <definedName name="activos" localSheetId="5">#REF!</definedName>
    <definedName name="activos" localSheetId="4">#REF!</definedName>
    <definedName name="activos" localSheetId="3">#REF!</definedName>
    <definedName name="activos" localSheetId="11">#REF!</definedName>
    <definedName name="activos">#REF!</definedName>
    <definedName name="AGUAS99" localSheetId="0">#REF!</definedName>
    <definedName name="AGUAS99" localSheetId="1">#REF!</definedName>
    <definedName name="AGUAS99" localSheetId="7">#REF!</definedName>
    <definedName name="AGUAS99" localSheetId="5">#REF!</definedName>
    <definedName name="AGUAS99" localSheetId="4">#REF!</definedName>
    <definedName name="AGUAS99" localSheetId="3">#REF!</definedName>
    <definedName name="AGUAS99" localSheetId="11">#REF!</definedName>
    <definedName name="AGUAS99">#REF!</definedName>
    <definedName name="_xlnm.Print_Area" localSheetId="0">'FPARC03 Dic 2015 Rev'!$A$1:$AB$78</definedName>
    <definedName name="_xlnm.Print_Area" localSheetId="1">'FPARC03 Rev 20160731'!$A$1:$AE$79</definedName>
    <definedName name="_xlnm.Print_Area" localSheetId="7">'FPARC03 Rev 20171231'!$A$1:$AN$122</definedName>
    <definedName name="_xlnm.Print_Area" localSheetId="6">'FPARC03 Todo'!$A$1:$V$187</definedName>
    <definedName name="_xlnm.Print_Area" localSheetId="5">'FPARC03 Todo (Ren Feb)'!$A$1:$V$104</definedName>
    <definedName name="_xlnm.Print_Area" localSheetId="4">'FPARC03 Todo Jilio 2015'!$A$1:$Y$84</definedName>
    <definedName name="_xlnm.Print_Area" localSheetId="3">'FPARC03 Todo Julio 2016'!$A$1:$AB$109</definedName>
    <definedName name="_xlnm.Print_Area" localSheetId="11">#REF!</definedName>
    <definedName name="_xlnm.Print_Area">#REF!</definedName>
    <definedName name="areadeimp" localSheetId="0">#REF!</definedName>
    <definedName name="areadeimp" localSheetId="1">#REF!</definedName>
    <definedName name="areadeimp" localSheetId="7">#REF!</definedName>
    <definedName name="areadeimp" localSheetId="5">#REF!</definedName>
    <definedName name="areadeimp" localSheetId="4">#REF!</definedName>
    <definedName name="areadeimp" localSheetId="3">#REF!</definedName>
    <definedName name="areadeimp" localSheetId="11">#REF!</definedName>
    <definedName name="areadeimp">#REF!</definedName>
    <definedName name="BIDAGUAS" localSheetId="0">#REF!</definedName>
    <definedName name="BIDAGUAS" localSheetId="1">#REF!</definedName>
    <definedName name="BIDAGUAS" localSheetId="7">#REF!</definedName>
    <definedName name="BIDAGUAS" localSheetId="5">#REF!</definedName>
    <definedName name="BIDAGUAS" localSheetId="4">#REF!</definedName>
    <definedName name="BIDAGUAS" localSheetId="3">#REF!</definedName>
    <definedName name="BIDAGUAS" localSheetId="11">#REF!</definedName>
    <definedName name="BIDAGUAS">#REF!</definedName>
    <definedName name="CDEC" localSheetId="11">'[1]ENER-SEPT'!$A$1:$A$1494</definedName>
    <definedName name="CDEC">'[2]ENER-SEPT'!$A$1:$A$1494</definedName>
    <definedName name="CODIGO" localSheetId="11">[1]ACTIVIDADES!$A$2:$A$8</definedName>
    <definedName name="CODIGO">[2]ACTIVIDADES!$A$2:$A$8</definedName>
    <definedName name="concep" localSheetId="0">#REF!</definedName>
    <definedName name="concep" localSheetId="1">#REF!</definedName>
    <definedName name="concep" localSheetId="7">#REF!</definedName>
    <definedName name="concep" localSheetId="5">#REF!</definedName>
    <definedName name="concep" localSheetId="4">#REF!</definedName>
    <definedName name="concep" localSheetId="3">#REF!</definedName>
    <definedName name="concep" localSheetId="11">#REF!</definedName>
    <definedName name="concep">#REF!</definedName>
    <definedName name="CONSODETA" localSheetId="0">#REF!,#REF!,#REF!,#REF!,#REF!,#REF!</definedName>
    <definedName name="CONSODETA" localSheetId="1">#REF!,#REF!,#REF!,#REF!,#REF!,#REF!</definedName>
    <definedName name="CONSODETA" localSheetId="7">#REF!,#REF!,#REF!,#REF!,#REF!,#REF!</definedName>
    <definedName name="CONSODETA" localSheetId="5">#REF!,#REF!,#REF!,#REF!,#REF!,#REF!</definedName>
    <definedName name="CONSODETA" localSheetId="4">#REF!,#REF!,#REF!,#REF!,#REF!,#REF!</definedName>
    <definedName name="CONSODETA" localSheetId="3">#REF!,#REF!,#REF!,#REF!,#REF!,#REF!</definedName>
    <definedName name="CONSODETA" localSheetId="11">#REF!,#REF!,#REF!,#REF!,#REF!,#REF!</definedName>
    <definedName name="CONSODETA">#REF!,#REF!,#REF!,#REF!,#REF!,#REF!</definedName>
    <definedName name="consolidado" localSheetId="0">#REF!,#REF!,#REF!</definedName>
    <definedName name="consolidado" localSheetId="1">#REF!,#REF!,#REF!</definedName>
    <definedName name="consolidado" localSheetId="7">#REF!,#REF!,#REF!</definedName>
    <definedName name="consolidado" localSheetId="5">#REF!,#REF!,#REF!</definedName>
    <definedName name="consolidado" localSheetId="4">#REF!,#REF!,#REF!</definedName>
    <definedName name="consolidado" localSheetId="3">#REF!,#REF!,#REF!</definedName>
    <definedName name="consolidado" localSheetId="11">#REF!,#REF!,#REF!</definedName>
    <definedName name="consolidado">#REF!,#REF!,#REF!</definedName>
    <definedName name="DEPARTAMENTO">'[3]fORMATO 20.1'!$AX$8:$AX$39</definedName>
    <definedName name="deuda99" localSheetId="0">#REF!,#REF!,#REF!,#REF!</definedName>
    <definedName name="deuda99" localSheetId="1">#REF!,#REF!,#REF!,#REF!</definedName>
    <definedName name="deuda99" localSheetId="7">#REF!,#REF!,#REF!,#REF!</definedName>
    <definedName name="deuda99" localSheetId="5">#REF!,#REF!,#REF!,#REF!</definedName>
    <definedName name="deuda99" localSheetId="4">#REF!,#REF!,#REF!,#REF!</definedName>
    <definedName name="deuda99" localSheetId="3">#REF!,#REF!,#REF!,#REF!</definedName>
    <definedName name="deuda99" localSheetId="11">#REF!,#REF!,#REF!,#REF!</definedName>
    <definedName name="deuda99">#REF!,#REF!,#REF!,#REF!</definedName>
    <definedName name="deudamensual" localSheetId="0">#REF!,#REF!,#REF!</definedName>
    <definedName name="deudamensual" localSheetId="1">#REF!,#REF!,#REF!</definedName>
    <definedName name="deudamensual" localSheetId="7">#REF!,#REF!,#REF!</definedName>
    <definedName name="deudamensual" localSheetId="5">#REF!,#REF!,#REF!</definedName>
    <definedName name="deudamensual" localSheetId="4">#REF!,#REF!,#REF!</definedName>
    <definedName name="deudamensual" localSheetId="3">#REF!,#REF!,#REF!</definedName>
    <definedName name="deudamensual" localSheetId="11">#REF!,#REF!,#REF!</definedName>
    <definedName name="deudamensual">#REF!,#REF!,#REF!</definedName>
    <definedName name="Enero" localSheetId="0">#REF!</definedName>
    <definedName name="Enero" localSheetId="7">#REF!</definedName>
    <definedName name="Enero">#REF!</definedName>
    <definedName name="Excel_BuiltIn_Print_Area" localSheetId="0">#REF!</definedName>
    <definedName name="Excel_BuiltIn_Print_Area" localSheetId="1">#REF!</definedName>
    <definedName name="Excel_BuiltIn_Print_Area" localSheetId="7">#REF!</definedName>
    <definedName name="Excel_BuiltIn_Print_Area" localSheetId="5">#REF!</definedName>
    <definedName name="Excel_BuiltIn_Print_Area" localSheetId="4">#REF!</definedName>
    <definedName name="Excel_BuiltIn_Print_Area" localSheetId="3">#REF!</definedName>
    <definedName name="Excel_BuiltIn_Print_Area" localSheetId="11">#REF!</definedName>
    <definedName name="Excel_BuiltIn_Print_Area">#REF!</definedName>
    <definedName name="FECHA2012">[4]FECHA!$A:$IV</definedName>
    <definedName name="iiiiiii">'[5]OCT-DIC'!$B$1:$B$1404</definedName>
    <definedName name="INGADMON" localSheetId="0">#REF!</definedName>
    <definedName name="INGADMON" localSheetId="1">#REF!</definedName>
    <definedName name="INGADMON" localSheetId="7">#REF!</definedName>
    <definedName name="INGADMON" localSheetId="5">#REF!</definedName>
    <definedName name="INGADMON" localSheetId="4">#REF!</definedName>
    <definedName name="INGADMON" localSheetId="3">#REF!</definedName>
    <definedName name="INGADMON" localSheetId="11">#REF!</definedName>
    <definedName name="INGADMON">#REF!</definedName>
    <definedName name="Julio" localSheetId="0">#REF!</definedName>
    <definedName name="Julio" localSheetId="1">#REF!</definedName>
    <definedName name="Julio" localSheetId="7">#REF!</definedName>
    <definedName name="Julio">#REF!</definedName>
    <definedName name="ll" localSheetId="11">'[1]ENER-SEPT'!$B$1:$B$1494</definedName>
    <definedName name="ll">'[2]ENER-SEPT'!$B$1:$B$1494</definedName>
    <definedName name="NOMCDEA" localSheetId="11">'[1]OCT-DIC'!$B$1:$B$1404</definedName>
    <definedName name="NOMCDEA">'[2]OCT-DIC'!$B$1:$B$1404</definedName>
    <definedName name="NOMCDEC" localSheetId="11">'[1]ENER-SEPT'!$B$1:$B$1494</definedName>
    <definedName name="NOMCDEC">'[2]ENER-SEPT'!$B$1:$B$1494</definedName>
    <definedName name="ñ" localSheetId="0">#REF!</definedName>
    <definedName name="ñ" localSheetId="1">#REF!</definedName>
    <definedName name="ñ" localSheetId="7">#REF!</definedName>
    <definedName name="ñ" localSheetId="5">#REF!</definedName>
    <definedName name="ñ" localSheetId="4">#REF!</definedName>
    <definedName name="ñ" localSheetId="3">#REF!</definedName>
    <definedName name="ñ" localSheetId="11">#REF!</definedName>
    <definedName name="ñ">#REF!</definedName>
    <definedName name="planfures" localSheetId="0">#REF!</definedName>
    <definedName name="planfures" localSheetId="1">#REF!</definedName>
    <definedName name="planfures" localSheetId="7">#REF!</definedName>
    <definedName name="planfures" localSheetId="5">#REF!</definedName>
    <definedName name="planfures" localSheetId="4">#REF!</definedName>
    <definedName name="planfures" localSheetId="3">#REF!</definedName>
    <definedName name="planfures" localSheetId="11">#REF!</definedName>
    <definedName name="planfures">#REF!</definedName>
    <definedName name="PMIAGUAS" localSheetId="0">#REF!</definedName>
    <definedName name="PMIAGUAS" localSheetId="1">#REF!</definedName>
    <definedName name="PMIAGUAS" localSheetId="7">#REF!</definedName>
    <definedName name="PMIAGUAS" localSheetId="5">#REF!</definedName>
    <definedName name="PMIAGUAS" localSheetId="4">#REF!</definedName>
    <definedName name="PMIAGUAS" localSheetId="3">#REF!</definedName>
    <definedName name="PMIAGUAS" localSheetId="11">#REF!</definedName>
    <definedName name="PMIAGUAS">#REF!</definedName>
    <definedName name="PMICORPO" localSheetId="0">#REF!,#REF!,#REF!</definedName>
    <definedName name="PMICORPO" localSheetId="1">#REF!,#REF!,#REF!</definedName>
    <definedName name="PMICORPO" localSheetId="7">#REF!,#REF!,#REF!</definedName>
    <definedName name="PMICORPO" localSheetId="5">#REF!,#REF!,#REF!</definedName>
    <definedName name="PMICORPO" localSheetId="4">#REF!,#REF!,#REF!</definedName>
    <definedName name="PMICORPO" localSheetId="3">#REF!,#REF!,#REF!</definedName>
    <definedName name="PMICORPO" localSheetId="11">#REF!,#REF!,#REF!</definedName>
    <definedName name="PMICORPO">#REF!,#REF!,#REF!</definedName>
    <definedName name="TIBU" localSheetId="0">#REF!</definedName>
    <definedName name="TIBU" localSheetId="1">#REF!</definedName>
    <definedName name="TIBU" localSheetId="7">#REF!</definedName>
    <definedName name="TIBU" localSheetId="5">#REF!</definedName>
    <definedName name="TIBU" localSheetId="4">#REF!</definedName>
    <definedName name="TIBU" localSheetId="3">#REF!</definedName>
    <definedName name="TIBU" localSheetId="11">#REF!</definedName>
    <definedName name="TIBU">#REF!</definedName>
    <definedName name="_xlnm.Print_Titles" localSheetId="0">'FPARC03 Dic 2015 Rev'!$1:$1</definedName>
    <definedName name="_xlnm.Print_Titles" localSheetId="1">'FPARC03 Rev 20160731'!$1:$1</definedName>
    <definedName name="_xlnm.Print_Titles" localSheetId="7">'FPARC03 Rev 20171231'!$1:$1</definedName>
    <definedName name="_xlnm.Print_Titles" localSheetId="6">'FPARC03 Todo'!$1:$1</definedName>
    <definedName name="_xlnm.Print_Titles" localSheetId="5">'FPARC03 Todo (Ren Feb)'!$1:$1</definedName>
    <definedName name="_xlnm.Print_Titles" localSheetId="4">'FPARC03 Todo Jilio 2015'!$1:$1</definedName>
    <definedName name="_xlnm.Print_Titles" localSheetId="3">'FPARC03 Todo Julio 2016'!$1:$1</definedName>
    <definedName name="x" localSheetId="0">#REF!,#REF!,#REF!,#REF!,#REF!,#REF!</definedName>
    <definedName name="x" localSheetId="1">#REF!,#REF!,#REF!,#REF!,#REF!,#REF!</definedName>
    <definedName name="x" localSheetId="7">#REF!,#REF!,#REF!,#REF!,#REF!,#REF!</definedName>
    <definedName name="x" localSheetId="4">#REF!,#REF!,#REF!,#REF!,#REF!,#REF!</definedName>
    <definedName name="x">#REF!,#REF!,#REF!,#REF!,#REF!,#REF!</definedName>
    <definedName name="xxx" localSheetId="0">#REF!,#REF!,#REF!</definedName>
    <definedName name="xxx" localSheetId="1">#REF!,#REF!,#REF!</definedName>
    <definedName name="xxx" localSheetId="7">#REF!,#REF!,#REF!</definedName>
    <definedName name="xxx" localSheetId="4">#REF!,#REF!,#REF!</definedName>
    <definedName name="xxx">#REF!,#REF!,#REF!</definedName>
    <definedName name="YYY" localSheetId="11">'[1]OCT-DIC'!$B$1:$B$1404</definedName>
    <definedName name="YYY">'[2]OCT-DIC'!$B$1:$B$1404</definedName>
    <definedName name="Z_5D7BA0F4_7957_487A_8672_53AE428BC0E9_.wvu.Cols" localSheetId="0" hidden="1">'FPARC03 Dic 2015 Rev'!#REF!</definedName>
    <definedName name="Z_5D7BA0F4_7957_487A_8672_53AE428BC0E9_.wvu.Cols" localSheetId="1" hidden="1">'FPARC03 Rev 20160731'!#REF!</definedName>
    <definedName name="Z_5D7BA0F4_7957_487A_8672_53AE428BC0E9_.wvu.Cols" localSheetId="7" hidden="1">'FPARC03 Rev 20171231'!#REF!</definedName>
    <definedName name="Z_5D7BA0F4_7957_487A_8672_53AE428BC0E9_.wvu.Cols" localSheetId="6" hidden="1">'FPARC03 Todo'!#REF!</definedName>
    <definedName name="Z_5D7BA0F4_7957_487A_8672_53AE428BC0E9_.wvu.Cols" localSheetId="5" hidden="1">'FPARC03 Todo (Ren Feb)'!#REF!</definedName>
    <definedName name="Z_5D7BA0F4_7957_487A_8672_53AE428BC0E9_.wvu.Cols" localSheetId="4" hidden="1">'FPARC03 Todo Jilio 2015'!#REF!</definedName>
    <definedName name="Z_5D7BA0F4_7957_487A_8672_53AE428BC0E9_.wvu.Cols" localSheetId="3" hidden="1">'FPARC03 Todo Julio 2016'!#REF!</definedName>
    <definedName name="Z_5D7BA0F4_7957_487A_8672_53AE428BC0E9_.wvu.PrintArea" localSheetId="0" hidden="1">'FPARC03 Dic 2015 Rev'!$F$1:$P$45</definedName>
    <definedName name="Z_5D7BA0F4_7957_487A_8672_53AE428BC0E9_.wvu.PrintArea" localSheetId="1" hidden="1">'FPARC03 Rev 20160731'!$F$1:$P$46</definedName>
    <definedName name="Z_5D7BA0F4_7957_487A_8672_53AE428BC0E9_.wvu.PrintArea" localSheetId="7" hidden="1">'FPARC03 Rev 20171231'!$F$1:$P$61</definedName>
    <definedName name="Z_5D7BA0F4_7957_487A_8672_53AE428BC0E9_.wvu.PrintArea" localSheetId="6" hidden="1">'FPARC03 Todo'!$F$1:$P$154</definedName>
    <definedName name="Z_5D7BA0F4_7957_487A_8672_53AE428BC0E9_.wvu.PrintArea" localSheetId="5" hidden="1">'FPARC03 Todo (Ren Feb)'!$F$1:$P$71</definedName>
    <definedName name="Z_5D7BA0F4_7957_487A_8672_53AE428BC0E9_.wvu.PrintArea" localSheetId="4" hidden="1">'FPARC03 Todo Jilio 2015'!$F$1:$P$51</definedName>
    <definedName name="Z_5D7BA0F4_7957_487A_8672_53AE428BC0E9_.wvu.PrintArea" localSheetId="3" hidden="1">'FPARC03 Todo Julio 2016'!$F$1:$P$76</definedName>
  </definedNames>
  <calcPr calcId="152511"/>
</workbook>
</file>

<file path=xl/calcChain.xml><?xml version="1.0" encoding="utf-8"?>
<calcChain xmlns="http://schemas.openxmlformats.org/spreadsheetml/2006/main">
  <c r="AM66" i="9" l="1"/>
  <c r="AL66" i="9"/>
  <c r="AM65" i="9"/>
  <c r="AM63" i="9"/>
  <c r="AL63" i="9"/>
  <c r="AM71" i="9"/>
  <c r="AL71" i="9"/>
  <c r="L61" i="9"/>
  <c r="AM64" i="9" l="1"/>
  <c r="AM67" i="9" s="1"/>
  <c r="AM68" i="9" s="1"/>
  <c r="C21" i="13"/>
  <c r="D21" i="13"/>
  <c r="E21" i="13"/>
  <c r="F21" i="13"/>
  <c r="D23" i="14" l="1"/>
  <c r="D26" i="14" s="1"/>
  <c r="D11" i="14"/>
  <c r="D8" i="14"/>
  <c r="D10" i="14" s="1"/>
  <c r="AL65" i="9"/>
  <c r="AL64" i="9" s="1"/>
  <c r="AL67" i="9" s="1"/>
  <c r="D25" i="14" l="1"/>
  <c r="F20" i="13"/>
  <c r="E20" i="13"/>
  <c r="E19" i="13"/>
  <c r="D19" i="13"/>
  <c r="C19" i="13"/>
  <c r="F18" i="13"/>
  <c r="D18" i="13"/>
  <c r="F17" i="13"/>
  <c r="E17" i="13"/>
  <c r="D17" i="13"/>
  <c r="C17" i="13"/>
  <c r="E8" i="10" l="1"/>
  <c r="AM62" i="9" l="1"/>
  <c r="J47" i="4" s="1"/>
  <c r="K51" i="4" s="1"/>
  <c r="AL62" i="9"/>
  <c r="I47" i="4" s="1"/>
  <c r="K50" i="4" l="1"/>
  <c r="K47" i="4"/>
  <c r="S61" i="9"/>
  <c r="T61" i="9"/>
  <c r="U61" i="9"/>
  <c r="V61" i="9"/>
  <c r="W61" i="9"/>
  <c r="X61" i="9"/>
  <c r="Y61" i="9"/>
  <c r="Z61" i="9"/>
  <c r="AA61" i="9"/>
  <c r="AB61" i="9"/>
  <c r="AC61" i="9"/>
  <c r="AD61" i="9"/>
  <c r="AE61" i="9"/>
  <c r="AF61" i="9"/>
  <c r="AG61" i="9"/>
  <c r="AH61" i="9"/>
  <c r="P61" i="9"/>
  <c r="Q61" i="9"/>
  <c r="R61" i="9"/>
  <c r="M61" i="9"/>
  <c r="N61" i="9"/>
  <c r="O61" i="9"/>
  <c r="H61" i="9"/>
  <c r="I61" i="9"/>
  <c r="J61" i="9"/>
  <c r="K61" i="9"/>
  <c r="B61" i="9"/>
  <c r="C61" i="9"/>
  <c r="D61" i="9"/>
  <c r="E61" i="9"/>
  <c r="F61" i="9"/>
  <c r="AL70" i="9" s="1"/>
  <c r="AL72" i="9" s="1"/>
  <c r="G61" i="9"/>
  <c r="AM70" i="9" s="1"/>
  <c r="AM72" i="9" s="1"/>
  <c r="A61" i="9"/>
  <c r="C19" i="4" l="1"/>
  <c r="K52" i="4"/>
  <c r="AL68" i="9"/>
  <c r="G28" i="10"/>
  <c r="G27" i="10"/>
  <c r="E29" i="10"/>
  <c r="F28" i="10"/>
  <c r="F27" i="10"/>
  <c r="G26" i="10"/>
  <c r="F26" i="10"/>
  <c r="G22" i="10"/>
  <c r="F22" i="10"/>
  <c r="G19" i="10"/>
  <c r="F19" i="10"/>
  <c r="G16" i="10"/>
  <c r="F16" i="10"/>
  <c r="G15" i="10"/>
  <c r="F15" i="10"/>
  <c r="G11" i="10"/>
  <c r="F11" i="10"/>
  <c r="G14" i="10"/>
  <c r="F14" i="10"/>
  <c r="G12" i="10"/>
  <c r="F12" i="10"/>
  <c r="G10" i="10"/>
  <c r="G9" i="10"/>
  <c r="F10" i="10"/>
  <c r="F9" i="10"/>
  <c r="C30" i="10"/>
  <c r="D30" i="10"/>
  <c r="E30" i="10" l="1"/>
  <c r="E10" i="10"/>
  <c r="E9" i="10"/>
  <c r="E12" i="10" l="1"/>
  <c r="E14" i="10"/>
  <c r="E28" i="10"/>
  <c r="E15" i="10"/>
  <c r="E27" i="10" l="1"/>
  <c r="E26" i="10"/>
  <c r="F29" i="10"/>
  <c r="G29" i="10"/>
  <c r="AI70" i="9" l="1"/>
  <c r="AI63" i="9"/>
  <c r="AI66" i="9" l="1"/>
  <c r="AI65" i="9"/>
  <c r="AJ62" i="9"/>
  <c r="J46" i="4" s="1"/>
  <c r="AI62" i="9"/>
  <c r="I46" i="4" s="1"/>
  <c r="AI72" i="9"/>
  <c r="AI64" i="9" l="1"/>
  <c r="AI67" i="9" s="1"/>
  <c r="AI68" i="9" s="1"/>
  <c r="K46" i="4"/>
  <c r="AF66" i="9"/>
  <c r="C18" i="4" l="1"/>
  <c r="C76" i="4" s="1"/>
  <c r="D43" i="4"/>
  <c r="AF65" i="9"/>
  <c r="D47" i="4" s="1"/>
  <c r="AF63" i="9"/>
  <c r="D45" i="4" s="1"/>
  <c r="AF70" i="9"/>
  <c r="AG62" i="9" l="1"/>
  <c r="AF62" i="9"/>
  <c r="K14" i="4" l="1"/>
  <c r="K13" i="4"/>
  <c r="K12" i="4"/>
  <c r="K11" i="4"/>
  <c r="Z66" i="9"/>
  <c r="Z65" i="9"/>
  <c r="Z63" i="9"/>
  <c r="G30" i="10"/>
  <c r="F30" i="10"/>
  <c r="AA62" i="9"/>
  <c r="Z62" i="9"/>
  <c r="X62" i="9"/>
  <c r="W62" i="9"/>
  <c r="U62" i="9"/>
  <c r="T62" i="9"/>
  <c r="R62" i="9"/>
  <c r="Q62" i="9"/>
  <c r="D42" i="4"/>
  <c r="T159" i="1"/>
  <c r="T158" i="1"/>
  <c r="T157" i="1"/>
  <c r="T156" i="1"/>
  <c r="T160" i="1" s="1"/>
  <c r="T161" i="1" s="1"/>
  <c r="U155" i="1"/>
  <c r="T155" i="1"/>
  <c r="R155" i="1"/>
  <c r="Q155" i="1"/>
  <c r="V154" i="1"/>
  <c r="U154" i="1"/>
  <c r="T154" i="1"/>
  <c r="S154" i="1"/>
  <c r="R154" i="1"/>
  <c r="Q154" i="1"/>
  <c r="P154" i="1"/>
  <c r="O154" i="1"/>
  <c r="N154" i="1"/>
  <c r="M154" i="1"/>
  <c r="L154" i="1"/>
  <c r="J154" i="1"/>
  <c r="I154" i="1"/>
  <c r="H154" i="1"/>
  <c r="G154" i="1"/>
  <c r="F154" i="1"/>
  <c r="E154" i="1"/>
  <c r="D154" i="1"/>
  <c r="C154" i="1"/>
  <c r="B154" i="1"/>
  <c r="A154" i="1"/>
  <c r="T76" i="3"/>
  <c r="T75" i="3"/>
  <c r="T73" i="3"/>
  <c r="U72" i="3"/>
  <c r="T72" i="3"/>
  <c r="R72" i="3"/>
  <c r="Q72" i="3"/>
  <c r="V71" i="3"/>
  <c r="U71" i="3"/>
  <c r="T71" i="3"/>
  <c r="S71" i="3"/>
  <c r="R71" i="3"/>
  <c r="Q71" i="3"/>
  <c r="P71" i="3"/>
  <c r="O71" i="3"/>
  <c r="N71" i="3"/>
  <c r="M71" i="3"/>
  <c r="L71" i="3"/>
  <c r="K71" i="3"/>
  <c r="J71" i="3"/>
  <c r="I71" i="3"/>
  <c r="H71" i="3"/>
  <c r="G71" i="3"/>
  <c r="F71" i="3"/>
  <c r="T74" i="3" s="1"/>
  <c r="E71" i="3"/>
  <c r="D71" i="3"/>
  <c r="C71" i="3"/>
  <c r="B71" i="3"/>
  <c r="A71" i="3"/>
  <c r="W56" i="5"/>
  <c r="T56" i="5"/>
  <c r="W55" i="5"/>
  <c r="T55" i="5"/>
  <c r="W53" i="5"/>
  <c r="T53" i="5"/>
  <c r="X52" i="5"/>
  <c r="W52" i="5"/>
  <c r="U52" i="5"/>
  <c r="T52" i="5"/>
  <c r="R52" i="5"/>
  <c r="Q52" i="5"/>
  <c r="Y51" i="5"/>
  <c r="X51" i="5"/>
  <c r="W51" i="5"/>
  <c r="V51" i="5"/>
  <c r="U51" i="5"/>
  <c r="T51" i="5"/>
  <c r="S51" i="5"/>
  <c r="R51" i="5"/>
  <c r="Q51" i="5"/>
  <c r="P51" i="5"/>
  <c r="O51" i="5"/>
  <c r="N51" i="5"/>
  <c r="M51" i="5"/>
  <c r="L51" i="5"/>
  <c r="K51" i="5"/>
  <c r="J51" i="5"/>
  <c r="I51" i="5"/>
  <c r="W54" i="5" s="1"/>
  <c r="H51" i="5"/>
  <c r="G51" i="5"/>
  <c r="F51" i="5"/>
  <c r="T54" i="5" s="1"/>
  <c r="E51" i="5"/>
  <c r="D51" i="5"/>
  <c r="C51" i="5"/>
  <c r="B51" i="5"/>
  <c r="A51" i="5"/>
  <c r="Z81" i="2"/>
  <c r="W81" i="2"/>
  <c r="T81" i="2"/>
  <c r="Z80" i="2"/>
  <c r="W80" i="2"/>
  <c r="T80" i="2"/>
  <c r="Z78" i="2"/>
  <c r="W78" i="2"/>
  <c r="T78" i="2"/>
  <c r="AA77" i="2"/>
  <c r="Z77" i="2"/>
  <c r="X77" i="2"/>
  <c r="W77" i="2"/>
  <c r="U77" i="2"/>
  <c r="T77" i="2"/>
  <c r="R77" i="2"/>
  <c r="Q77" i="2"/>
  <c r="AB76" i="2"/>
  <c r="AA76" i="2"/>
  <c r="Z76" i="2"/>
  <c r="Y76" i="2"/>
  <c r="X76" i="2"/>
  <c r="W76" i="2"/>
  <c r="V76" i="2"/>
  <c r="U76" i="2"/>
  <c r="T76" i="2"/>
  <c r="S76" i="2"/>
  <c r="R76" i="2"/>
  <c r="Q76" i="2"/>
  <c r="P76" i="2"/>
  <c r="O76" i="2"/>
  <c r="N76" i="2"/>
  <c r="M76" i="2"/>
  <c r="L76" i="2"/>
  <c r="K76" i="2"/>
  <c r="J76" i="2"/>
  <c r="I76" i="2"/>
  <c r="H76" i="2"/>
  <c r="G76" i="2"/>
  <c r="F76" i="2"/>
  <c r="E76" i="2"/>
  <c r="D76" i="2"/>
  <c r="C76" i="2"/>
  <c r="B76" i="2"/>
  <c r="A76" i="2"/>
  <c r="B17" i="8"/>
  <c r="B16" i="8"/>
  <c r="B15" i="8"/>
  <c r="B14" i="8"/>
  <c r="B13" i="8"/>
  <c r="B12" i="8"/>
  <c r="B11" i="8"/>
  <c r="B10" i="8"/>
  <c r="AC51" i="6"/>
  <c r="Z51" i="6"/>
  <c r="AC50" i="6"/>
  <c r="Z50" i="6"/>
  <c r="AC48" i="6"/>
  <c r="Z48" i="6"/>
  <c r="AD47" i="6"/>
  <c r="J44" i="4" s="1"/>
  <c r="AC47" i="6"/>
  <c r="I44" i="4" s="1"/>
  <c r="AA47" i="6"/>
  <c r="J43" i="4" s="1"/>
  <c r="I51" i="4" s="1"/>
  <c r="Z47" i="6"/>
  <c r="C15" i="4" s="1"/>
  <c r="C74" i="4" s="1"/>
  <c r="X47" i="6"/>
  <c r="W47" i="6"/>
  <c r="U47" i="6"/>
  <c r="T47" i="6"/>
  <c r="R47" i="6"/>
  <c r="Q47" i="6"/>
  <c r="AE46" i="6"/>
  <c r="AD46" i="6"/>
  <c r="AC46" i="6"/>
  <c r="AB46" i="6"/>
  <c r="AA46" i="6"/>
  <c r="Z46" i="6"/>
  <c r="Y46" i="6"/>
  <c r="X46" i="6"/>
  <c r="W46" i="6"/>
  <c r="V46" i="6"/>
  <c r="U46" i="6"/>
  <c r="T46" i="6"/>
  <c r="S46" i="6"/>
  <c r="R46" i="6"/>
  <c r="Q46" i="6"/>
  <c r="P46" i="6"/>
  <c r="O46" i="6"/>
  <c r="N46" i="6"/>
  <c r="M46" i="6"/>
  <c r="L46" i="6"/>
  <c r="K46" i="6"/>
  <c r="J46" i="6"/>
  <c r="I46" i="6"/>
  <c r="AC49" i="6" s="1"/>
  <c r="H46" i="6"/>
  <c r="G46" i="6"/>
  <c r="F46" i="6"/>
  <c r="E46" i="6"/>
  <c r="D46" i="6"/>
  <c r="C46" i="6"/>
  <c r="B46" i="6"/>
  <c r="A46" i="6"/>
  <c r="Z50" i="7"/>
  <c r="Z49" i="7"/>
  <c r="Z47" i="7"/>
  <c r="Z51" i="7" s="1"/>
  <c r="Z52" i="7" s="1"/>
  <c r="AA46" i="7"/>
  <c r="Z46" i="7"/>
  <c r="X46" i="7"/>
  <c r="W46" i="7"/>
  <c r="U46" i="7"/>
  <c r="T46" i="7"/>
  <c r="R46" i="7"/>
  <c r="Q46" i="7"/>
  <c r="AB45" i="7"/>
  <c r="AA45" i="7"/>
  <c r="Z45" i="7"/>
  <c r="Y45" i="7"/>
  <c r="X45" i="7"/>
  <c r="W45" i="7"/>
  <c r="V45" i="7"/>
  <c r="U45" i="7"/>
  <c r="T45" i="7"/>
  <c r="S45" i="7"/>
  <c r="R45" i="7"/>
  <c r="Q45" i="7"/>
  <c r="P45" i="7"/>
  <c r="O45" i="7"/>
  <c r="N45" i="7"/>
  <c r="M45" i="7"/>
  <c r="L45" i="7"/>
  <c r="K45" i="7"/>
  <c r="J45" i="7"/>
  <c r="I45" i="7"/>
  <c r="H45" i="7"/>
  <c r="G45" i="7"/>
  <c r="F45" i="7"/>
  <c r="Z48" i="7" s="1"/>
  <c r="E45" i="7"/>
  <c r="D45" i="7"/>
  <c r="C45" i="7"/>
  <c r="B45" i="7"/>
  <c r="A45" i="7"/>
  <c r="W57" i="5" l="1"/>
  <c r="W58" i="5" s="1"/>
  <c r="AC52" i="6"/>
  <c r="AC53" i="6" s="1"/>
  <c r="K44" i="4"/>
  <c r="C16" i="4" s="1"/>
  <c r="T57" i="5"/>
  <c r="T58" i="5" s="1"/>
  <c r="T77" i="3"/>
  <c r="T78" i="3" s="1"/>
  <c r="I43" i="4"/>
  <c r="K43" i="4" s="1"/>
  <c r="I52" i="4" s="1"/>
  <c r="Z49" i="6"/>
  <c r="Z52" i="6" s="1"/>
  <c r="Z53" i="6" s="1"/>
  <c r="Z79" i="2"/>
  <c r="Z82" i="2" s="1"/>
  <c r="Z83" i="2" s="1"/>
  <c r="W79" i="2"/>
  <c r="T79" i="2"/>
  <c r="T82" i="2" s="1"/>
  <c r="T83" i="2" s="1"/>
  <c r="W82" i="2"/>
  <c r="W83" i="2" s="1"/>
  <c r="I50" i="4"/>
  <c r="Z64" i="9"/>
  <c r="Z67" i="9" s="1"/>
  <c r="Z68" i="9" s="1"/>
  <c r="AF72" i="9"/>
  <c r="D44" i="4" s="1"/>
  <c r="I45" i="4"/>
  <c r="J45" i="4"/>
  <c r="J51" i="4" s="1"/>
  <c r="AF64" i="9"/>
  <c r="K45" i="4" l="1"/>
  <c r="C17" i="4" s="1"/>
  <c r="C75" i="4" s="1"/>
  <c r="J50" i="4"/>
  <c r="E47" i="4"/>
  <c r="E45" i="4"/>
  <c r="D46" i="4"/>
  <c r="AF67" i="9"/>
  <c r="AF68" i="9" s="1"/>
  <c r="D48" i="4" l="1"/>
  <c r="E46" i="4"/>
  <c r="E48" i="4" s="1"/>
  <c r="J52" i="4"/>
</calcChain>
</file>

<file path=xl/comments1.xml><?xml version="1.0" encoding="utf-8"?>
<comments xmlns="http://schemas.openxmlformats.org/spreadsheetml/2006/main">
  <authors>
    <author>Administrador</author>
    <author>aagudelo</author>
  </authors>
  <commentList>
    <comment ref="N4" authorId="0" shapeId="0">
      <text>
        <r>
          <rPr>
            <b/>
            <sz val="8"/>
            <color indexed="81"/>
            <rFont val="Tahoma"/>
            <family val="2"/>
          </rPr>
          <t>Administrador:</t>
        </r>
        <r>
          <rPr>
            <sz val="8"/>
            <color indexed="81"/>
            <rFont val="Tahoma"/>
            <family val="2"/>
          </rPr>
          <t xml:space="preserve">
Se plantea acoger los rangos establecidos por el Órgano de Control el cual establece:
Cumple: Ente &lt;100% y &gt;=80%
Cumple Parcialmente: Entre&lt;80% y &gt;=50%
No Cumple: &lt; 50%</t>
        </r>
      </text>
    </comment>
    <comment ref="Q4" authorId="0" shapeId="0">
      <text>
        <r>
          <rPr>
            <b/>
            <sz val="8"/>
            <color indexed="81"/>
            <rFont val="Tahoma"/>
            <family val="2"/>
          </rPr>
          <t>Administrador:</t>
        </r>
        <r>
          <rPr>
            <sz val="8"/>
            <color indexed="81"/>
            <rFont val="Tahoma"/>
            <family val="2"/>
          </rPr>
          <t xml:space="preserve">
Se plantea acoger los rangos establecidos por el Órgano de Control el cual establece:
Cumple: Ente &lt;100% y &gt;=80%
Cumple Parcialmente: Entre&lt;80% y &gt;=50%
No Cumple: &lt; 50%</t>
        </r>
      </text>
    </comment>
    <comment ref="T4" authorId="0" shapeId="0">
      <text>
        <r>
          <rPr>
            <b/>
            <sz val="8"/>
            <color indexed="81"/>
            <rFont val="Tahoma"/>
            <family val="2"/>
          </rPr>
          <t>Administrador:</t>
        </r>
        <r>
          <rPr>
            <sz val="8"/>
            <color indexed="81"/>
            <rFont val="Tahoma"/>
            <family val="2"/>
          </rPr>
          <t xml:space="preserve">
Se plantea acoger los rangos establecidos por el Órgano de Control el cual establece:
Cumple: Ente &lt;100% y &gt;=80%
Cumple Parcialmente: Entre&lt;80% y &gt;=50%
No Cumple: &lt; 50%</t>
        </r>
      </text>
    </comment>
    <comment ref="W4" authorId="0" shapeId="0">
      <text>
        <r>
          <rPr>
            <b/>
            <sz val="8"/>
            <color indexed="81"/>
            <rFont val="Tahoma"/>
            <family val="2"/>
          </rPr>
          <t>Administrador:</t>
        </r>
        <r>
          <rPr>
            <sz val="8"/>
            <color indexed="81"/>
            <rFont val="Tahoma"/>
            <family val="2"/>
          </rPr>
          <t xml:space="preserve">
Se plantea acoger los rangos establecidos por el Órgano de Control el cual establece:
Cumple: Ente &lt;100% y &gt;=80%
Cumple Parcialmente: Entre&lt;80% y &gt;=50%
No Cumple: &lt; 50%</t>
        </r>
      </text>
    </comment>
    <comment ref="Z4" authorId="0" shapeId="0">
      <text>
        <r>
          <rPr>
            <b/>
            <sz val="8"/>
            <color indexed="81"/>
            <rFont val="Tahoma"/>
            <family val="2"/>
          </rPr>
          <t>Administrador:</t>
        </r>
        <r>
          <rPr>
            <sz val="8"/>
            <color indexed="81"/>
            <rFont val="Tahoma"/>
            <family val="2"/>
          </rPr>
          <t xml:space="preserve">
Se plantea acoger los rangos establecidos por el Órgano de Control el cual establece:
Cumple: Ente &lt;100% y &gt;=80%
Cumple Parcialmente: Entre&lt;80% y &gt;=50%
No Cumple: &lt; 50%</t>
        </r>
      </text>
    </comment>
    <comment ref="L7" authorId="0" shapeId="0">
      <text>
        <r>
          <rPr>
            <b/>
            <sz val="8"/>
            <color indexed="81"/>
            <rFont val="Tahoma"/>
            <family val="2"/>
          </rPr>
          <t>Administrador:</t>
        </r>
        <r>
          <rPr>
            <sz val="8"/>
            <color indexed="81"/>
            <rFont val="Tahoma"/>
            <family val="2"/>
          </rPr>
          <t xml:space="preserve">
Informática-Talento Humano-Costos</t>
        </r>
      </text>
    </comment>
    <comment ref="L9" authorId="0" shapeId="0">
      <text>
        <r>
          <rPr>
            <b/>
            <sz val="8"/>
            <color indexed="81"/>
            <rFont val="Tahoma"/>
            <family val="2"/>
          </rPr>
          <t>Administrador:</t>
        </r>
        <r>
          <rPr>
            <sz val="8"/>
            <color indexed="81"/>
            <rFont val="Tahoma"/>
            <family val="2"/>
          </rPr>
          <t xml:space="preserve">
Direccion de Sistemas de Información   y el Grupo de Facturación</t>
        </r>
      </text>
    </comment>
    <comment ref="L10" authorId="0" shapeId="0">
      <text>
        <r>
          <rPr>
            <b/>
            <sz val="8"/>
            <color indexed="81"/>
            <rFont val="Tahoma"/>
            <family val="2"/>
          </rPr>
          <t>Administrador:</t>
        </r>
        <r>
          <rPr>
            <sz val="8"/>
            <color indexed="81"/>
            <rFont val="Tahoma"/>
            <family val="2"/>
          </rPr>
          <t xml:space="preserve">
Direccion de Sistemas de Información   y el Grupo de Facturación</t>
        </r>
      </text>
    </comment>
    <comment ref="L11" authorId="0" shapeId="0">
      <text>
        <r>
          <rPr>
            <b/>
            <sz val="8"/>
            <color indexed="81"/>
            <rFont val="Tahoma"/>
            <family val="2"/>
          </rPr>
          <t>Administrador:</t>
        </r>
        <r>
          <rPr>
            <sz val="8"/>
            <color indexed="81"/>
            <rFont val="Tahoma"/>
            <family val="2"/>
          </rPr>
          <t xml:space="preserve">
Grupo de Facturación y Grupo de Auditores de la Dirección Financiera</t>
        </r>
      </text>
    </comment>
    <comment ref="L12" authorId="0" shapeId="0">
      <text>
        <r>
          <rPr>
            <b/>
            <sz val="8"/>
            <color indexed="81"/>
            <rFont val="Tahoma"/>
            <family val="2"/>
          </rPr>
          <t>Administrador:</t>
        </r>
        <r>
          <rPr>
            <sz val="8"/>
            <color indexed="81"/>
            <rFont val="Tahoma"/>
            <family val="2"/>
          </rPr>
          <t xml:space="preserve">
ALTA GERENCIA Y GRUPO DE FACTURACION</t>
        </r>
      </text>
    </comment>
    <comment ref="F13" authorId="1" shapeId="0">
      <text>
        <r>
          <rPr>
            <b/>
            <sz val="8"/>
            <color indexed="81"/>
            <rFont val="Tahoma"/>
            <family val="2"/>
          </rPr>
          <t>aagudelo:</t>
        </r>
        <r>
          <rPr>
            <sz val="8"/>
            <color indexed="81"/>
            <rFont val="Tahoma"/>
            <family val="2"/>
          </rPr>
          <t xml:space="preserve">
Se cabio lo propuesto por sugerencia de Planeación revisada técnicamente y validada
Implementar un mecanismo para controlar la ejecución y cierre de los diferentes proyectos, de acuerdo a su formulación inicial (Incluir desde su formulación los mecanismos de control en la ejecución)
</t>
        </r>
        <r>
          <rPr>
            <i/>
            <u/>
            <sz val="8"/>
            <color indexed="81"/>
            <rFont val="Tahoma"/>
            <family val="2"/>
          </rPr>
          <t>Verificar la planeación de los proyectos para la adquisición de equipos en la Ese Metrosalud</t>
        </r>
      </text>
    </comment>
    <comment ref="F14" authorId="1" shapeId="0">
      <text>
        <r>
          <rPr>
            <b/>
            <sz val="8"/>
            <color indexed="81"/>
            <rFont val="Tahoma"/>
            <family val="2"/>
          </rPr>
          <t>aagudelo:</t>
        </r>
        <r>
          <rPr>
            <sz val="8"/>
            <color indexed="81"/>
            <rFont val="Tahoma"/>
            <family val="2"/>
          </rPr>
          <t xml:space="preserve">
Se modifica la acción por sugerencia de planeación 
Implementar un mecanismo para controlar la ejecución y cierre de los diferentes proyectos, de acuerdo a su formulación inicial (Incluir desde su formulación los mecanismos de control en la ejecución)
</t>
        </r>
        <r>
          <rPr>
            <i/>
            <u/>
            <sz val="8"/>
            <color indexed="81"/>
            <rFont val="Tahoma"/>
            <family val="2"/>
          </rPr>
          <t>Verificar la planeación de los proyectos para la adquisición de equipos en la Ese Metrosalud</t>
        </r>
      </text>
    </comment>
  </commentList>
</comments>
</file>

<file path=xl/comments10.xml><?xml version="1.0" encoding="utf-8"?>
<comments xmlns="http://schemas.openxmlformats.org/spreadsheetml/2006/main">
  <authors>
    <author>Administrador</author>
    <author>metrosaluddosi</author>
  </authors>
  <commentList>
    <comment ref="B7" authorId="0" shapeId="0">
      <text>
        <r>
          <rPr>
            <b/>
            <sz val="8"/>
            <color indexed="81"/>
            <rFont val="Tahoma"/>
            <family val="2"/>
          </rPr>
          <t>Administrador:</t>
        </r>
        <r>
          <rPr>
            <sz val="8"/>
            <color indexed="81"/>
            <rFont val="Tahoma"/>
            <family val="2"/>
          </rPr>
          <t xml:space="preserve">
Resultado del año 2010 con alcance 2009. Se entrega el informe en octubre de 2010 </t>
        </r>
      </text>
    </comment>
    <comment ref="B8" authorId="0" shapeId="0">
      <text>
        <r>
          <rPr>
            <b/>
            <sz val="8"/>
            <color indexed="81"/>
            <rFont val="Tahoma"/>
            <family val="2"/>
          </rPr>
          <t>Administrador:</t>
        </r>
        <r>
          <rPr>
            <sz val="8"/>
            <color indexed="81"/>
            <rFont val="Tahoma"/>
            <family val="2"/>
          </rPr>
          <t xml:space="preserve">
Resultado del año 2011 con alcance 2010. Se entrega el informe en octubre de 2011 </t>
        </r>
      </text>
    </comment>
    <comment ref="B9" authorId="0" shapeId="0">
      <text>
        <r>
          <rPr>
            <b/>
            <sz val="8"/>
            <color indexed="81"/>
            <rFont val="Tahoma"/>
            <family val="2"/>
          </rPr>
          <t>Administrador:</t>
        </r>
        <r>
          <rPr>
            <sz val="8"/>
            <color indexed="81"/>
            <rFont val="Tahoma"/>
            <family val="2"/>
          </rPr>
          <t xml:space="preserve">
Resultado del año 2012 con alcance 2011. Se entrega el informe en octubre de 2012</t>
        </r>
      </text>
    </comment>
    <comment ref="B10" authorId="0" shapeId="0">
      <text>
        <r>
          <rPr>
            <b/>
            <sz val="8"/>
            <color indexed="81"/>
            <rFont val="Tahoma"/>
            <family val="2"/>
          </rPr>
          <t>Administrador:</t>
        </r>
        <r>
          <rPr>
            <sz val="8"/>
            <color indexed="81"/>
            <rFont val="Tahoma"/>
            <family val="2"/>
          </rPr>
          <t xml:space="preserve">
Resultado del año 2013 con alcance 2012. Se entrega el informe en octubre de 2013 </t>
        </r>
      </text>
    </comment>
    <comment ref="B11" authorId="0" shapeId="0">
      <text>
        <r>
          <rPr>
            <b/>
            <sz val="8"/>
            <color indexed="81"/>
            <rFont val="Tahoma"/>
            <family val="2"/>
          </rPr>
          <t>Administrador:</t>
        </r>
        <r>
          <rPr>
            <sz val="8"/>
            <color indexed="81"/>
            <rFont val="Tahoma"/>
            <family val="2"/>
          </rPr>
          <t xml:space="preserve">
Se toma el dato del seguimiento que hace Control Interno y Evaluación al segumiento de las acciones realzaidas con corte a 31 de diciembre de 2013. Esto es debido a que la contraloria no realizara AGEI Regular en el año 2014</t>
        </r>
      </text>
    </comment>
    <comment ref="H12" authorId="1" shapeId="0">
      <text>
        <r>
          <rPr>
            <b/>
            <sz val="9"/>
            <color indexed="81"/>
            <rFont val="Tahoma"/>
            <family val="2"/>
          </rPr>
          <t>metrosaluddosi:</t>
        </r>
        <r>
          <rPr>
            <sz val="9"/>
            <color indexed="81"/>
            <rFont val="Tahoma"/>
            <family val="2"/>
          </rPr>
          <t xml:space="preserve">
Nota: Este año no se realizzo Auditoria Regular.
Se toma la información de la Auditoria Fiscal y Financiera</t>
        </r>
      </text>
    </comment>
    <comment ref="B71" authorId="0" shapeId="0">
      <text>
        <r>
          <rPr>
            <b/>
            <sz val="8"/>
            <color indexed="81"/>
            <rFont val="Tahoma"/>
            <family val="2"/>
          </rPr>
          <t>Administrador:</t>
        </r>
        <r>
          <rPr>
            <sz val="8"/>
            <color indexed="81"/>
            <rFont val="Tahoma"/>
            <family val="2"/>
          </rPr>
          <t xml:space="preserve">
Resultado del año 2013 con alcance 2012. Se entrega el informe en octubre de 2013 </t>
        </r>
      </text>
    </comment>
    <comment ref="B72" authorId="0" shapeId="0">
      <text>
        <r>
          <rPr>
            <b/>
            <sz val="8"/>
            <color indexed="81"/>
            <rFont val="Tahoma"/>
            <family val="2"/>
          </rPr>
          <t>Administrador:</t>
        </r>
        <r>
          <rPr>
            <sz val="8"/>
            <color indexed="81"/>
            <rFont val="Tahoma"/>
            <family val="2"/>
          </rPr>
          <t xml:space="preserve">
Se toma el dato del seguimiento que hace Control Interno y Evaluación al segumiento de las acciones realzaidas con corte a 31 de diciembre de 2013. Esto es debido a que la contraloria no realizara AGEI Regular en el año 2014</t>
        </r>
      </text>
    </comment>
  </commentList>
</comments>
</file>

<file path=xl/comments2.xml><?xml version="1.0" encoding="utf-8"?>
<comments xmlns="http://schemas.openxmlformats.org/spreadsheetml/2006/main">
  <authors>
    <author>Administrador</author>
    <author>metrosaluddosi</author>
  </authors>
  <commentList>
    <comment ref="N4" authorId="0" shapeId="0">
      <text>
        <r>
          <rPr>
            <b/>
            <sz val="8"/>
            <color indexed="81"/>
            <rFont val="Tahoma"/>
            <family val="2"/>
          </rPr>
          <t>Administrador:</t>
        </r>
        <r>
          <rPr>
            <sz val="8"/>
            <color indexed="81"/>
            <rFont val="Tahoma"/>
            <family val="2"/>
          </rPr>
          <t xml:space="preserve">
Se plantea acoger los rangos establecidos por el Órgano de Control el cual establece:
Cumple: Ente &lt;100% y &gt;=80%
Cumple Parcialmente: Entre&lt;80% y &gt;=50%
No Cumple: &lt; 50%</t>
        </r>
      </text>
    </comment>
    <comment ref="Q4" authorId="0" shapeId="0">
      <text>
        <r>
          <rPr>
            <b/>
            <sz val="8"/>
            <color indexed="81"/>
            <rFont val="Tahoma"/>
            <family val="2"/>
          </rPr>
          <t>Administrador:</t>
        </r>
        <r>
          <rPr>
            <sz val="8"/>
            <color indexed="81"/>
            <rFont val="Tahoma"/>
            <family val="2"/>
          </rPr>
          <t xml:space="preserve">
Se plantea acoger los rangos establecidos por el Órgano de Control el cual establece:
Cumple: Ente &lt;100% y &gt;=80%
Cumple Parcialmente: Entre&lt;80% y &gt;=50%
No Cumple: &lt; 50%</t>
        </r>
      </text>
    </comment>
    <comment ref="T4" authorId="0" shapeId="0">
      <text>
        <r>
          <rPr>
            <b/>
            <sz val="8"/>
            <color indexed="81"/>
            <rFont val="Tahoma"/>
            <family val="2"/>
          </rPr>
          <t>Administrador:</t>
        </r>
        <r>
          <rPr>
            <sz val="8"/>
            <color indexed="81"/>
            <rFont val="Tahoma"/>
            <family val="2"/>
          </rPr>
          <t xml:space="preserve">
Se plantea acoger los rangos establecidos por el Órgano de Control el cual establece:
Cumple: Ente &lt;100% y &gt;=80%
Cumple Parcialmente: Entre&lt;80% y &gt;=50%
No Cumple: &lt; 50%</t>
        </r>
      </text>
    </comment>
    <comment ref="W4" authorId="0" shapeId="0">
      <text>
        <r>
          <rPr>
            <b/>
            <sz val="8"/>
            <color indexed="81"/>
            <rFont val="Tahoma"/>
            <family val="2"/>
          </rPr>
          <t>Administrador:</t>
        </r>
        <r>
          <rPr>
            <sz val="8"/>
            <color indexed="81"/>
            <rFont val="Tahoma"/>
            <family val="2"/>
          </rPr>
          <t xml:space="preserve">
Se plantea acoger los rangos establecidos por el Órgano de Control el cual establece:
Cumple: Ente &lt;100% y &gt;=80%
Cumple Parcialmente: Entre&lt;80% y &gt;=50%
No Cumple: &lt; 50%</t>
        </r>
      </text>
    </comment>
    <comment ref="Z4" authorId="0" shapeId="0">
      <text>
        <r>
          <rPr>
            <b/>
            <sz val="8"/>
            <color indexed="81"/>
            <rFont val="Tahoma"/>
            <family val="2"/>
          </rPr>
          <t>Administrador:</t>
        </r>
        <r>
          <rPr>
            <sz val="8"/>
            <color indexed="81"/>
            <rFont val="Tahoma"/>
            <family val="2"/>
          </rPr>
          <t xml:space="preserve">
Se plantea acoger los rangos establecidos por el Órgano de Control el cual establece:
Cumple: Ente &lt;100% y &gt;=80%
Cumple Parcialmente: Entre&lt;80% y &gt;=50%
No Cumple: &lt; 50%</t>
        </r>
      </text>
    </comment>
    <comment ref="AC4" authorId="0" shapeId="0">
      <text>
        <r>
          <rPr>
            <b/>
            <sz val="8"/>
            <color indexed="81"/>
            <rFont val="Tahoma"/>
            <family val="2"/>
          </rPr>
          <t>Administrador:</t>
        </r>
        <r>
          <rPr>
            <sz val="8"/>
            <color indexed="81"/>
            <rFont val="Tahoma"/>
            <family val="2"/>
          </rPr>
          <t xml:space="preserve">
Se plantea acoger los rangos establecidos por el Órgano de Control el cual establece:
Cumple: Ente &lt;100% y &gt;=80%
Cumple Parcialmente: Entre&lt;80% y &gt;=50%
No Cumple: &lt; 50%</t>
        </r>
      </text>
    </comment>
    <comment ref="L7" authorId="0" shapeId="0">
      <text>
        <r>
          <rPr>
            <b/>
            <sz val="8"/>
            <color indexed="81"/>
            <rFont val="Tahoma"/>
            <family val="2"/>
          </rPr>
          <t>Administrador:</t>
        </r>
        <r>
          <rPr>
            <sz val="8"/>
            <color indexed="81"/>
            <rFont val="Tahoma"/>
            <family val="2"/>
          </rPr>
          <t xml:space="preserve">
Informática-Talento Humano-Costos</t>
        </r>
      </text>
    </comment>
    <comment ref="AE7" authorId="1" shapeId="0">
      <text>
        <r>
          <rPr>
            <b/>
            <sz val="9"/>
            <color indexed="81"/>
            <rFont val="Tahoma"/>
            <family val="2"/>
          </rPr>
          <t>metrosaluddosi:</t>
        </r>
        <r>
          <rPr>
            <sz val="9"/>
            <color indexed="81"/>
            <rFont val="Tahoma"/>
            <family val="2"/>
          </rPr>
          <t xml:space="preserve">
La E.S.E tiene ya en producción la herramienta y se está realizando un paralelo con el cuadro tradicional, se realizó para el ejercicio el cargue de los saldos iniciales de horas adeudadas suministrados desde la sub-gerencia de red, ya habíamos realizado con la  primera versión de la aplicación en prueba piloto y paralela en la UPSS de San Cristóbal, esto ha permitido la afinación de la herramienta. 
El día 12 de Agosto se realizó reunión informativa y de capacitación convocada por la subgerencia para todas las Unidades Hospitalarias , donde se acordó la elaboración de la programación de cuadro de turnos en paralelo Excel y SAFIX y  Se realizó capacitación para todas las Uh entre el 06 y 12 de septiembre/2016.
Para evaluar la efectividad se requeire hacer pruebas con la Oficina de costos
Ver archivo Anexo con informe de Sistemas </t>
        </r>
      </text>
    </comment>
    <comment ref="L8" authorId="0" shapeId="0">
      <text>
        <r>
          <rPr>
            <b/>
            <sz val="8"/>
            <color indexed="81"/>
            <rFont val="Tahoma"/>
            <family val="2"/>
          </rPr>
          <t>Administrador:</t>
        </r>
        <r>
          <rPr>
            <sz val="8"/>
            <color indexed="81"/>
            <rFont val="Tahoma"/>
            <family val="2"/>
          </rPr>
          <t xml:space="preserve">
Direccion de Sistemas de Información   y el Grupo de Facturación</t>
        </r>
      </text>
    </comment>
    <comment ref="L9" authorId="0" shapeId="0">
      <text>
        <r>
          <rPr>
            <b/>
            <sz val="8"/>
            <color indexed="81"/>
            <rFont val="Tahoma"/>
            <family val="2"/>
          </rPr>
          <t>Administrador:</t>
        </r>
        <r>
          <rPr>
            <sz val="8"/>
            <color indexed="81"/>
            <rFont val="Tahoma"/>
            <family val="2"/>
          </rPr>
          <t xml:space="preserve">
Direccion de Sistemas de Información   y el Grupo de Facturación</t>
        </r>
      </text>
    </comment>
    <comment ref="L10" authorId="0" shapeId="0">
      <text>
        <r>
          <rPr>
            <b/>
            <sz val="8"/>
            <color indexed="81"/>
            <rFont val="Tahoma"/>
            <family val="2"/>
          </rPr>
          <t>Administrador:</t>
        </r>
        <r>
          <rPr>
            <sz val="8"/>
            <color indexed="81"/>
            <rFont val="Tahoma"/>
            <family val="2"/>
          </rPr>
          <t xml:space="preserve">
Grupo de Facturación y Grupo de Auditores de la Dirección Financiera</t>
        </r>
      </text>
    </comment>
    <comment ref="L11" authorId="0" shapeId="0">
      <text>
        <r>
          <rPr>
            <b/>
            <sz val="8"/>
            <color indexed="81"/>
            <rFont val="Tahoma"/>
            <family val="2"/>
          </rPr>
          <t>Administrador:</t>
        </r>
        <r>
          <rPr>
            <sz val="8"/>
            <color indexed="81"/>
            <rFont val="Tahoma"/>
            <family val="2"/>
          </rPr>
          <t xml:space="preserve">
ALTA GERENCIA Y GRUPO DE FACTURACION</t>
        </r>
      </text>
    </comment>
  </commentList>
</comments>
</file>

<file path=xl/comments3.xml><?xml version="1.0" encoding="utf-8"?>
<comments xmlns="http://schemas.openxmlformats.org/spreadsheetml/2006/main">
  <authors>
    <author>Administrador</author>
    <author>aagudelo</author>
  </authors>
  <commentList>
    <comment ref="N4" authorId="0" shapeId="0">
      <text>
        <r>
          <rPr>
            <b/>
            <sz val="8"/>
            <color indexed="81"/>
            <rFont val="Tahoma"/>
            <family val="2"/>
          </rPr>
          <t>Administrador:</t>
        </r>
        <r>
          <rPr>
            <sz val="8"/>
            <color indexed="81"/>
            <rFont val="Tahoma"/>
            <family val="2"/>
          </rPr>
          <t xml:space="preserve">
Se pantea acoger los rangos establecidos por el Organo de Control el cual establece:
Cumple: Ente &lt;100% y &gt;=80%
Cumple Parcialmente: Entre&lt;80% y &gt;=50%
No Cumple: &lt; 50%</t>
        </r>
      </text>
    </comment>
    <comment ref="Q4" authorId="0" shapeId="0">
      <text>
        <r>
          <rPr>
            <b/>
            <sz val="8"/>
            <color indexed="81"/>
            <rFont val="Tahoma"/>
            <family val="2"/>
          </rPr>
          <t>Administrador:</t>
        </r>
        <r>
          <rPr>
            <sz val="8"/>
            <color indexed="81"/>
            <rFont val="Tahoma"/>
            <family val="2"/>
          </rPr>
          <t xml:space="preserve">
Se pantea acoger los rangos establecidos por el Organo de Control el cual establece:
Cumple: Ente &lt;100% y &gt;=80%
Cumple Parcialmente: Entre&lt;80% y &gt;=50%
No Cumple: &lt; 50%</t>
        </r>
      </text>
    </comment>
    <comment ref="T4" authorId="0" shapeId="0">
      <text>
        <r>
          <rPr>
            <b/>
            <sz val="8"/>
            <color indexed="81"/>
            <rFont val="Tahoma"/>
            <family val="2"/>
          </rPr>
          <t>Administrador:</t>
        </r>
        <r>
          <rPr>
            <sz val="8"/>
            <color indexed="81"/>
            <rFont val="Tahoma"/>
            <family val="2"/>
          </rPr>
          <t xml:space="preserve">
Se pantea acoger los rangos establecidos por el Organo de Control el cual establece:
Cumple: Ente &lt;100% y &gt;=80%
Cumple Parcialmente: Entre&lt;80% y &gt;=50%
No Cumple: &lt; 50%</t>
        </r>
      </text>
    </comment>
    <comment ref="W4" authorId="0" shapeId="0">
      <text>
        <r>
          <rPr>
            <b/>
            <sz val="8"/>
            <color indexed="81"/>
            <rFont val="Tahoma"/>
            <family val="2"/>
          </rPr>
          <t>Administrador:</t>
        </r>
        <r>
          <rPr>
            <sz val="8"/>
            <color indexed="81"/>
            <rFont val="Tahoma"/>
            <family val="2"/>
          </rPr>
          <t xml:space="preserve">
Se pantea acoger los rangos establecidos por el Organo de Control el cual establece:
Cumple: Ente &lt;100% y &gt;=80%
Cumple Parcialmente: Entre&lt;80% y &gt;=50%
No Cumple: &lt; 50%</t>
        </r>
      </text>
    </comment>
    <comment ref="Z4" authorId="0" shapeId="0">
      <text>
        <r>
          <rPr>
            <b/>
            <sz val="8"/>
            <color indexed="81"/>
            <rFont val="Tahoma"/>
            <family val="2"/>
          </rPr>
          <t>Administrador:</t>
        </r>
        <r>
          <rPr>
            <sz val="8"/>
            <color indexed="81"/>
            <rFont val="Tahoma"/>
            <family val="2"/>
          </rPr>
          <t xml:space="preserve">
Se pantea acoger los rangos establecidos por el Organo de Control el cual establece:
Cumple: Ente &lt;100% y &gt;=80%
Cumple Parcialmente: Entre&lt;80% y &gt;=50%
No Cumple: &lt; 50%</t>
        </r>
      </text>
    </comment>
    <comment ref="L7" authorId="0" shapeId="0">
      <text>
        <r>
          <rPr>
            <b/>
            <sz val="8"/>
            <color indexed="81"/>
            <rFont val="Tahoma"/>
            <family val="2"/>
          </rPr>
          <t>Administrador:</t>
        </r>
        <r>
          <rPr>
            <sz val="8"/>
            <color indexed="81"/>
            <rFont val="Tahoma"/>
            <family val="2"/>
          </rPr>
          <t xml:space="preserve">
Informática-Talento Humano-Costos</t>
        </r>
      </text>
    </comment>
    <comment ref="P12" authorId="0" shapeId="0">
      <text>
        <r>
          <rPr>
            <b/>
            <sz val="8"/>
            <color indexed="81"/>
            <rFont val="Tahoma"/>
            <family val="2"/>
          </rPr>
          <t>Administrador:</t>
        </r>
        <r>
          <rPr>
            <sz val="8"/>
            <color indexed="81"/>
            <rFont val="Tahoma"/>
            <family val="2"/>
          </rPr>
          <t xml:space="preserve">
Según informa la Tesorera dicha dependencia esta verificando que la información que reporta el interventor en el formato de cuentas por pagar cuente con la causación de la factura que afecte el contrato que el interventor reporta. Además la Dirección Administrativa  tiene instructivos preparados para aprobación con el fin de que los interventores realicen un seguimiento administrativo, técnico y financiero y actas de liquidación de acuerdo con el contrato. Está pendiente capacitar a los interventores y formalizar la mejora a los formatos del procedimiento de administración de contratos, lo cual se realizará una vez se tenga el nuevo estatuto. la aplicación pendiente del punto de control también ayudará en éste proposito.
Capacitar a los interventores y formalizar la mejora a los formatos e isntructivos del procedimiento de administración de contratos. 
Complementar la hoja metodologica de los puntos de control y aplicar estos periodicamente.</t>
        </r>
      </text>
    </comment>
    <comment ref="S12" authorId="0" shapeId="0">
      <text>
        <r>
          <rPr>
            <b/>
            <sz val="8"/>
            <color indexed="81"/>
            <rFont val="Tahoma"/>
            <family val="2"/>
          </rPr>
          <t>Administrador:</t>
        </r>
        <r>
          <rPr>
            <sz val="8"/>
            <color indexed="81"/>
            <rFont val="Tahoma"/>
            <family val="2"/>
          </rPr>
          <t xml:space="preserve">
Según informa la Tesorera dicha dependencia esta verificando que la información que reporta el interventor en el formato de cuentas por pagar cuente con la causación de la factura que afecte el contrato que el interventor reporta. Además la Dirección Administrativa  tiene instructivos preparados para aprobación con el fin de que los interventores realicen un seguimiento administrativo, técnico y financiero y actas de liquidación de acuerdo con el contrato. Está pendiente capacitar a los interventores y formalizar la mejora a los formatos del procedimiento de administración de contratos, lo cual se realizará una vez se tenga el nuevo estatuto. la aplicación pendiente del punto de control también ayudará en éste proposito.
Capacitar a los interventores y formalizar la mejora a los formatos e isntructivos del procedimiento de administración de contratos. 
Complementar la hoja metodologica de los puntos de control y aplicar estos periodicamente.</t>
        </r>
      </text>
    </comment>
    <comment ref="L19" authorId="0" shapeId="0">
      <text>
        <r>
          <rPr>
            <b/>
            <sz val="8"/>
            <color indexed="81"/>
            <rFont val="Tahoma"/>
            <family val="2"/>
          </rPr>
          <t>Administrador:</t>
        </r>
        <r>
          <rPr>
            <sz val="8"/>
            <color indexed="81"/>
            <rFont val="Tahoma"/>
            <family val="2"/>
          </rPr>
          <t xml:space="preserve">
Direccion de Sistemas de Informacion   y el Grupo de Facturacion</t>
        </r>
      </text>
    </comment>
    <comment ref="L20" authorId="0" shapeId="0">
      <text>
        <r>
          <rPr>
            <b/>
            <sz val="8"/>
            <color indexed="81"/>
            <rFont val="Tahoma"/>
            <family val="2"/>
          </rPr>
          <t>Administrador:</t>
        </r>
        <r>
          <rPr>
            <sz val="8"/>
            <color indexed="81"/>
            <rFont val="Tahoma"/>
            <family val="2"/>
          </rPr>
          <t xml:space="preserve">
Direccion de Sistemas de Informacion   y el Grupo de Facturacion</t>
        </r>
      </text>
    </comment>
    <comment ref="L21" authorId="0" shapeId="0">
      <text>
        <r>
          <rPr>
            <b/>
            <sz val="8"/>
            <color indexed="81"/>
            <rFont val="Tahoma"/>
            <family val="2"/>
          </rPr>
          <t>Administrador:</t>
        </r>
        <r>
          <rPr>
            <sz val="8"/>
            <color indexed="81"/>
            <rFont val="Tahoma"/>
            <family val="2"/>
          </rPr>
          <t xml:space="preserve">
Grupo de Facturación y Grupo de Auditores de la Dirección Financiera</t>
        </r>
      </text>
    </comment>
    <comment ref="L22" authorId="0" shapeId="0">
      <text>
        <r>
          <rPr>
            <b/>
            <sz val="8"/>
            <color indexed="81"/>
            <rFont val="Tahoma"/>
            <family val="2"/>
          </rPr>
          <t>Administrador:</t>
        </r>
        <r>
          <rPr>
            <sz val="8"/>
            <color indexed="81"/>
            <rFont val="Tahoma"/>
            <family val="2"/>
          </rPr>
          <t xml:space="preserve">
ALTA GERENCIA Y GRUPO DE FACTURACION</t>
        </r>
      </text>
    </comment>
    <comment ref="F23" authorId="1" shapeId="0">
      <text>
        <r>
          <rPr>
            <b/>
            <sz val="8"/>
            <color indexed="81"/>
            <rFont val="Tahoma"/>
            <family val="2"/>
          </rPr>
          <t>aagudelo:</t>
        </r>
        <r>
          <rPr>
            <sz val="8"/>
            <color indexed="81"/>
            <rFont val="Tahoma"/>
            <family val="2"/>
          </rPr>
          <t xml:space="preserve">
Se cabio lo propuesto por sugerencia de Planeaciòn sevisada tecnicamente y validada
Implementar un mecanismo para controlar la ejecución y cierre de los diferentes proyectos, de acuerdo a su formulación inicial (Incluir desde su formulación los mecanismos de control en la ejecución)
</t>
        </r>
        <r>
          <rPr>
            <i/>
            <u/>
            <sz val="8"/>
            <color indexed="81"/>
            <rFont val="Tahoma"/>
            <family val="2"/>
          </rPr>
          <t>Verificar la planeación de los proyectos para la adquisición de equipos en la Ese Metrosalud</t>
        </r>
      </text>
    </comment>
    <comment ref="F24" authorId="1" shapeId="0">
      <text>
        <r>
          <rPr>
            <b/>
            <sz val="8"/>
            <color indexed="81"/>
            <rFont val="Tahoma"/>
            <family val="2"/>
          </rPr>
          <t>aagudelo:</t>
        </r>
        <r>
          <rPr>
            <sz val="8"/>
            <color indexed="81"/>
            <rFont val="Tahoma"/>
            <family val="2"/>
          </rPr>
          <t xml:space="preserve">
Se modifica la acciòn por sugerencia de planeaciòn 
Implementar un mecanismo para controlar la ejecución y cierre de los diferentes proyectos, de acuerdo a su formulación inicial (Incluir desde su formulación los mecanismos de control en la ejecución)
</t>
        </r>
        <r>
          <rPr>
            <i/>
            <u/>
            <sz val="8"/>
            <color indexed="81"/>
            <rFont val="Tahoma"/>
            <family val="2"/>
          </rPr>
          <t>Verificar la planeación de los proyectos para la adquisición de equipos en la Ese Metrosalud</t>
        </r>
      </text>
    </comment>
    <comment ref="S81" authorId="1" shapeId="0">
      <text>
        <r>
          <rPr>
            <b/>
            <sz val="8"/>
            <color indexed="81"/>
            <rFont val="Tahoma"/>
            <family val="2"/>
          </rPr>
          <t>aagudelo:</t>
        </r>
        <r>
          <rPr>
            <sz val="8"/>
            <color indexed="81"/>
            <rFont val="Tahoma"/>
            <family val="2"/>
          </rPr>
          <t xml:space="preserve">
No evaluadas por que no se han vencido, Otras son del HCM y dos son de juridica que no se les hace seguimiento por estar a la espera del proceso judicial </t>
        </r>
      </text>
    </comment>
  </commentList>
</comments>
</file>

<file path=xl/comments4.xml><?xml version="1.0" encoding="utf-8"?>
<comments xmlns="http://schemas.openxmlformats.org/spreadsheetml/2006/main">
  <authors>
    <author>Administrador</author>
    <author>aagudelo</author>
  </authors>
  <commentList>
    <comment ref="N4" authorId="0" shapeId="0">
      <text>
        <r>
          <rPr>
            <b/>
            <sz val="8"/>
            <color indexed="81"/>
            <rFont val="Tahoma"/>
            <family val="2"/>
          </rPr>
          <t>Administrador:</t>
        </r>
        <r>
          <rPr>
            <sz val="8"/>
            <color indexed="81"/>
            <rFont val="Tahoma"/>
            <family val="2"/>
          </rPr>
          <t xml:space="preserve">
Se pantea acoger los rangos establecidos por el Organo de Control el cual establece:
Cumple: Ente &lt;100% y &gt;=80%
Cumple Parcialmente: Entre&lt;80% y &gt;=50%
No Cumple: &lt; 50%</t>
        </r>
      </text>
    </comment>
    <comment ref="Q4" authorId="0" shapeId="0">
      <text>
        <r>
          <rPr>
            <b/>
            <sz val="8"/>
            <color indexed="81"/>
            <rFont val="Tahoma"/>
            <family val="2"/>
          </rPr>
          <t>Administrador:</t>
        </r>
        <r>
          <rPr>
            <sz val="8"/>
            <color indexed="81"/>
            <rFont val="Tahoma"/>
            <family val="2"/>
          </rPr>
          <t xml:space="preserve">
Se pantea acoger los rangos establecidos por el Organo de Control el cual establece:
Cumple: Ente &lt;100% y &gt;=80%
Cumple Parcialmente: Entre&lt;80% y &gt;=50%
No Cumple: &lt; 50%</t>
        </r>
      </text>
    </comment>
    <comment ref="T4" authorId="0" shapeId="0">
      <text>
        <r>
          <rPr>
            <b/>
            <sz val="8"/>
            <color indexed="81"/>
            <rFont val="Tahoma"/>
            <family val="2"/>
          </rPr>
          <t>Administrador:</t>
        </r>
        <r>
          <rPr>
            <sz val="8"/>
            <color indexed="81"/>
            <rFont val="Tahoma"/>
            <family val="2"/>
          </rPr>
          <t xml:space="preserve">
Se pantea acoger los rangos establecidos por el Organo de Control el cual establece:
Cumple: Ente &lt;100% y &gt;=80%
Cumple Parcialmente: Entre&lt;80% y &gt;=50%
No Cumple: &lt; 50%</t>
        </r>
      </text>
    </comment>
    <comment ref="W4" authorId="0" shapeId="0">
      <text>
        <r>
          <rPr>
            <b/>
            <sz val="8"/>
            <color indexed="81"/>
            <rFont val="Tahoma"/>
            <family val="2"/>
          </rPr>
          <t>Administrador:</t>
        </r>
        <r>
          <rPr>
            <sz val="8"/>
            <color indexed="81"/>
            <rFont val="Tahoma"/>
            <family val="2"/>
          </rPr>
          <t xml:space="preserve">
Se pantea acoger los rangos establecidos por el Organo de Control el cual establece:
Cumple: Ente &lt;100% y &gt;=80%
Cumple Parcialmente: Entre&lt;80% y &gt;=50%
No Cumple: &lt; 50%</t>
        </r>
      </text>
    </comment>
    <comment ref="L7" authorId="0" shapeId="0">
      <text>
        <r>
          <rPr>
            <b/>
            <sz val="8"/>
            <color indexed="81"/>
            <rFont val="Tahoma"/>
            <family val="2"/>
          </rPr>
          <t>Administrador:</t>
        </r>
        <r>
          <rPr>
            <sz val="8"/>
            <color indexed="81"/>
            <rFont val="Tahoma"/>
            <family val="2"/>
          </rPr>
          <t xml:space="preserve">
Informática-Talento Humano-Costos</t>
        </r>
      </text>
    </comment>
    <comment ref="P12" authorId="0" shapeId="0">
      <text>
        <r>
          <rPr>
            <b/>
            <sz val="8"/>
            <color indexed="81"/>
            <rFont val="Tahoma"/>
            <family val="2"/>
          </rPr>
          <t>Administrador:</t>
        </r>
        <r>
          <rPr>
            <sz val="8"/>
            <color indexed="81"/>
            <rFont val="Tahoma"/>
            <family val="2"/>
          </rPr>
          <t xml:space="preserve">
Según informa la Tesorera dicha dependencia esta verificando que la información que reporta el interventor en el formato de cuentas por pagar cuente con la causación de la factura que afecte el contrato que el interventor reporta. Además la Dirección Administrativa  tiene instructivos preparados para aprobación con el fin de que los interventores realicen un seguimiento administrativo, técnico y financiero y actas de liquidación de acuerdo con el contrato. Está pendiente capacitar a los interventores y formalizar la mejora a los formatos del procedimiento de administración de contratos, lo cual se realizará una vez se tenga el nuevo estatuto. la aplicación pendiente del punto de control también ayudará en éste proposito.
Capacitar a los interventores y formalizar la mejora a los formatos e isntructivos del procedimiento de administración de contratos. 
Complementar la hoja metodologica de los puntos de control y aplicar estos periodicamente.</t>
        </r>
      </text>
    </comment>
    <comment ref="S12" authorId="0" shapeId="0">
      <text>
        <r>
          <rPr>
            <b/>
            <sz val="8"/>
            <color indexed="81"/>
            <rFont val="Tahoma"/>
            <family val="2"/>
          </rPr>
          <t>Administrador:</t>
        </r>
        <r>
          <rPr>
            <sz val="8"/>
            <color indexed="81"/>
            <rFont val="Tahoma"/>
            <family val="2"/>
          </rPr>
          <t xml:space="preserve">
Según informa la Tesorera dicha dependencia esta verificando que la información que reporta el interventor en el formato de cuentas por pagar cuente con la causación de la factura que afecte el contrato que el interventor reporta. Además la Dirección Administrativa  tiene instructivos preparados para aprobación con el fin de que los interventores realicen un seguimiento administrativo, técnico y financiero y actas de liquidación de acuerdo con el contrato. Está pendiente capacitar a los interventores y formalizar la mejora a los formatos del procedimiento de administración de contratos, lo cual se realizará una vez se tenga el nuevo estatuto. la aplicación pendiente del punto de control también ayudará en éste proposito.
Capacitar a los interventores y formalizar la mejora a los formatos e isntructivos del procedimiento de administración de contratos. 
Complementar la hoja metodologica de los puntos de control y aplicar estos periodicamente.</t>
        </r>
      </text>
    </comment>
    <comment ref="L19" authorId="0" shapeId="0">
      <text>
        <r>
          <rPr>
            <b/>
            <sz val="8"/>
            <color indexed="81"/>
            <rFont val="Tahoma"/>
            <family val="2"/>
          </rPr>
          <t>Administrador:</t>
        </r>
        <r>
          <rPr>
            <sz val="8"/>
            <color indexed="81"/>
            <rFont val="Tahoma"/>
            <family val="2"/>
          </rPr>
          <t xml:space="preserve">
Direccion de Sistemas de Informacion   y el Grupo de Facturacion</t>
        </r>
      </text>
    </comment>
    <comment ref="L20" authorId="0" shapeId="0">
      <text>
        <r>
          <rPr>
            <b/>
            <sz val="8"/>
            <color indexed="81"/>
            <rFont val="Tahoma"/>
            <family val="2"/>
          </rPr>
          <t>Administrador:</t>
        </r>
        <r>
          <rPr>
            <sz val="8"/>
            <color indexed="81"/>
            <rFont val="Tahoma"/>
            <family val="2"/>
          </rPr>
          <t xml:space="preserve">
Direccion de Sistemas de Informacion   y el Grupo de Facturacion</t>
        </r>
      </text>
    </comment>
    <comment ref="L21" authorId="0" shapeId="0">
      <text>
        <r>
          <rPr>
            <b/>
            <sz val="8"/>
            <color indexed="81"/>
            <rFont val="Tahoma"/>
            <family val="2"/>
          </rPr>
          <t>Administrador:</t>
        </r>
        <r>
          <rPr>
            <sz val="8"/>
            <color indexed="81"/>
            <rFont val="Tahoma"/>
            <family val="2"/>
          </rPr>
          <t xml:space="preserve">
Grupo de Facturación y Grupo de Auditores de la Dirección Financiera</t>
        </r>
      </text>
    </comment>
    <comment ref="L22" authorId="0" shapeId="0">
      <text>
        <r>
          <rPr>
            <b/>
            <sz val="8"/>
            <color indexed="81"/>
            <rFont val="Tahoma"/>
            <family val="2"/>
          </rPr>
          <t>Administrador:</t>
        </r>
        <r>
          <rPr>
            <sz val="8"/>
            <color indexed="81"/>
            <rFont val="Tahoma"/>
            <family val="2"/>
          </rPr>
          <t xml:space="preserve">
ALTA GERENCIA Y GRUPO DE FACTURACION</t>
        </r>
      </text>
    </comment>
    <comment ref="F23" authorId="1" shapeId="0">
      <text>
        <r>
          <rPr>
            <b/>
            <sz val="8"/>
            <color indexed="81"/>
            <rFont val="Tahoma"/>
            <family val="2"/>
          </rPr>
          <t>aagudelo:</t>
        </r>
        <r>
          <rPr>
            <sz val="8"/>
            <color indexed="81"/>
            <rFont val="Tahoma"/>
            <family val="2"/>
          </rPr>
          <t xml:space="preserve">
Se cabio lo propuesto por sugerencia de Planeaciòn sevisada tecnicamente y validada
Implementar un mecanismo para controlar la ejecución y cierre de los diferentes proyectos, de acuerdo a su formulación inicial (Incluir desde su formulación los mecanismos de control en la ejecución)
</t>
        </r>
        <r>
          <rPr>
            <i/>
            <u/>
            <sz val="8"/>
            <color indexed="81"/>
            <rFont val="Tahoma"/>
            <family val="2"/>
          </rPr>
          <t>Verificar la planeación de los proyectos para la adquisición de equipos en la Ese Metrosalud</t>
        </r>
      </text>
    </comment>
    <comment ref="F24" authorId="1" shapeId="0">
      <text>
        <r>
          <rPr>
            <b/>
            <sz val="8"/>
            <color indexed="81"/>
            <rFont val="Tahoma"/>
            <family val="2"/>
          </rPr>
          <t>aagudelo:</t>
        </r>
        <r>
          <rPr>
            <sz val="8"/>
            <color indexed="81"/>
            <rFont val="Tahoma"/>
            <family val="2"/>
          </rPr>
          <t xml:space="preserve">
Se modifica la acciòn por sugerencia de planeaciòn 
Implementar un mecanismo para controlar la ejecución y cierre de los diferentes proyectos, de acuerdo a su formulación inicial (Incluir desde su formulación los mecanismos de control en la ejecución)
</t>
        </r>
        <r>
          <rPr>
            <i/>
            <u/>
            <sz val="8"/>
            <color indexed="81"/>
            <rFont val="Tahoma"/>
            <family val="2"/>
          </rPr>
          <t>Verificar la planeación de los proyectos para la adquisición de equipos en la Ese Metrosalud</t>
        </r>
      </text>
    </comment>
    <comment ref="S56" authorId="1" shapeId="0">
      <text>
        <r>
          <rPr>
            <b/>
            <sz val="8"/>
            <color indexed="81"/>
            <rFont val="Tahoma"/>
            <family val="2"/>
          </rPr>
          <t>aagudelo:</t>
        </r>
        <r>
          <rPr>
            <sz val="8"/>
            <color indexed="81"/>
            <rFont val="Tahoma"/>
            <family val="2"/>
          </rPr>
          <t xml:space="preserve">
No evaluadas por que no se han vencido, Otras son del HCM y dos son de juridica que no se les hace seguimiento por estar a la espera del proceso judicial </t>
        </r>
      </text>
    </comment>
  </commentList>
</comments>
</file>

<file path=xl/comments5.xml><?xml version="1.0" encoding="utf-8"?>
<comments xmlns="http://schemas.openxmlformats.org/spreadsheetml/2006/main">
  <authors>
    <author>Administrador</author>
    <author>aagudelo</author>
    <author>user</author>
  </authors>
  <commentList>
    <comment ref="N4" authorId="0" shapeId="0">
      <text>
        <r>
          <rPr>
            <b/>
            <sz val="8"/>
            <color indexed="81"/>
            <rFont val="Tahoma"/>
            <family val="2"/>
          </rPr>
          <t>Administrador:</t>
        </r>
        <r>
          <rPr>
            <sz val="8"/>
            <color indexed="81"/>
            <rFont val="Tahoma"/>
            <family val="2"/>
          </rPr>
          <t xml:space="preserve">
Se pantea acoger los rangos establecidos por el Organo de Control el cual establece:
Cumple: Ente &lt;100% y &gt;=80%
Cumple Parcialmente: Entre&lt;80% y &gt;=50%
No Cumple: &lt; 50%</t>
        </r>
      </text>
    </comment>
    <comment ref="Q4" authorId="0" shapeId="0">
      <text>
        <r>
          <rPr>
            <b/>
            <sz val="8"/>
            <color indexed="81"/>
            <rFont val="Tahoma"/>
            <family val="2"/>
          </rPr>
          <t>Administrador:</t>
        </r>
        <r>
          <rPr>
            <sz val="8"/>
            <color indexed="81"/>
            <rFont val="Tahoma"/>
            <family val="2"/>
          </rPr>
          <t xml:space="preserve">
Se pantea acoger los rangos establecidos por el Organo de Control el cual establece:
Cumple: Ente &lt;100% y &gt;=80%
Cumple Parcialmente: Entre&lt;80% y &gt;=50%
No Cumple: &lt; 50%</t>
        </r>
      </text>
    </comment>
    <comment ref="T4" authorId="0" shapeId="0">
      <text>
        <r>
          <rPr>
            <b/>
            <sz val="8"/>
            <color indexed="81"/>
            <rFont val="Tahoma"/>
            <family val="2"/>
          </rPr>
          <t>Administrador:</t>
        </r>
        <r>
          <rPr>
            <sz val="8"/>
            <color indexed="81"/>
            <rFont val="Tahoma"/>
            <family val="2"/>
          </rPr>
          <t xml:space="preserve">
Se pantea acoger los rangos establecidos por el Organo de Control el cual establece:
Cumple: Ente &lt;100% y &gt;=80%
Cumple Parcialmente: Entre&lt;80% y &gt;=50%
No Cumple: &lt; 50%</t>
        </r>
      </text>
    </comment>
    <comment ref="L8" authorId="0" shapeId="0">
      <text>
        <r>
          <rPr>
            <b/>
            <sz val="8"/>
            <color indexed="81"/>
            <rFont val="Tahoma"/>
            <family val="2"/>
          </rPr>
          <t>Administrador:</t>
        </r>
        <r>
          <rPr>
            <sz val="8"/>
            <color indexed="81"/>
            <rFont val="Tahoma"/>
            <family val="2"/>
          </rPr>
          <t xml:space="preserve">
Subgerencia de Red y Direccion administrativa .</t>
        </r>
      </text>
    </comment>
    <comment ref="P8" authorId="0" shapeId="0">
      <text>
        <r>
          <rPr>
            <b/>
            <sz val="8"/>
            <color indexed="81"/>
            <rFont val="Tahoma"/>
            <family val="2"/>
          </rPr>
          <t>Administrador:</t>
        </r>
        <r>
          <rPr>
            <sz val="8"/>
            <color indexed="81"/>
            <rFont val="Tahoma"/>
            <family val="2"/>
          </rPr>
          <t xml:space="preserve">
Seguimiento realizado por Hector Mario en Mayo 7 de 2014:
En seguimiento efectuado en febrero de 2014, la doctora Luz Gloria Aristizabal escribió: "El contrato interadministrativo  Nro.4600050320 que se encuentra vigente para cumplir con el objeto de APH emergencia y seguridad 123, garantizó la vinculación del personal requerido en su totalidad por los 6 meses de duración del contrato, consecuente con lo planteado en la solicitud de contratación  y en el certificado de disponibilidad presupuestal  en el rublo de remuneración por servicios". La citada funcionaria calificó cumplida la acción y el objetivo en un 100%. </t>
        </r>
      </text>
    </comment>
    <comment ref="S8" authorId="0" shapeId="0">
      <text>
        <r>
          <rPr>
            <b/>
            <sz val="8"/>
            <color indexed="81"/>
            <rFont val="Tahoma"/>
            <family val="2"/>
          </rPr>
          <t>Administrador:</t>
        </r>
        <r>
          <rPr>
            <sz val="8"/>
            <color indexed="81"/>
            <rFont val="Tahoma"/>
            <family val="2"/>
          </rPr>
          <t xml:space="preserve">
Seguimiento realizado por Hector Mario en Mayo 7 de 2014:
En seguimiento efectuado en febrero de 2014, la doctora Luz Gloria Aristizabal escribió: "El contrato interadministrativo  Nro.4600050320 que se encuentra vigente para cumplir con el objeto de APH emergencia y seguridad 123, garantizó la vinculación del personal requerido en su totalidad por los 6 meses de duración del contrato, consecuente con lo planteado en la solicitud de contratación  y en el certificado de disponibilidad presupuestal  en el rublo de remuneración por servicios". La citada funcionaria calificó cumplida la acción y el objetivo en un 100%. </t>
        </r>
      </text>
    </comment>
    <comment ref="V8" authorId="0" shapeId="0">
      <text>
        <r>
          <rPr>
            <b/>
            <sz val="8"/>
            <color indexed="81"/>
            <rFont val="Tahoma"/>
            <family val="2"/>
          </rPr>
          <t>Administrador:</t>
        </r>
        <r>
          <rPr>
            <sz val="8"/>
            <color indexed="81"/>
            <rFont val="Tahoma"/>
            <family val="2"/>
          </rPr>
          <t xml:space="preserve">
Seguimiento realizado por Hector Mario en Mayo 7 de 2014:
En seguimiento efectuado en febrero de 2014, la doctora Luz Gloria Aristizabal escribió: "El contrato interadministrativo  Nro.4600050320 que se encuentra vigente para cumplir con el objeto de APH emergencia y seguridad 123, garantizó la vinculación del personal requerido en su totalidad por los 6 meses de duración del contrato, consecuente con lo planteado en la solicitud de contratación  y en el certificado de disponibilidad presupuestal  en el rublo de remuneración por servicios". La citada funcionaria calificó cumplida la acción y el objetivo en un 100%. </t>
        </r>
      </text>
    </comment>
    <comment ref="P9" authorId="0" shapeId="0">
      <text>
        <r>
          <rPr>
            <b/>
            <sz val="8"/>
            <color indexed="81"/>
            <rFont val="Tahoma"/>
            <family val="2"/>
          </rPr>
          <t>Administrador:</t>
        </r>
        <r>
          <rPr>
            <sz val="8"/>
            <color indexed="81"/>
            <rFont val="Tahoma"/>
            <family val="2"/>
          </rPr>
          <t xml:space="preserve">
Capacitar a los interventores y formalizar la mejora a los formatos del procedimiento de administración de contratos. 
Complementar la hoja metodológica de los puntos de control y aplicar estos periódicamente.</t>
        </r>
      </text>
    </comment>
    <comment ref="S9" authorId="0" shapeId="0">
      <text>
        <r>
          <rPr>
            <b/>
            <sz val="8"/>
            <color indexed="81"/>
            <rFont val="Tahoma"/>
            <family val="2"/>
          </rPr>
          <t>Administrador:</t>
        </r>
        <r>
          <rPr>
            <sz val="8"/>
            <color indexed="81"/>
            <rFont val="Tahoma"/>
            <family val="2"/>
          </rPr>
          <t xml:space="preserve">
Capacitar a los interventores y formalizar la mejora a los formatos del procedimiento de administración de contratos. 
Complementar la hoja metodológica de los puntos de control y aplicar estos periódicamente.</t>
        </r>
      </text>
    </comment>
    <comment ref="P11" authorId="0" shapeId="0">
      <text>
        <r>
          <rPr>
            <b/>
            <sz val="8"/>
            <color indexed="81"/>
            <rFont val="Tahoma"/>
            <family val="2"/>
          </rPr>
          <t>Administrador:</t>
        </r>
        <r>
          <rPr>
            <sz val="8"/>
            <color indexed="81"/>
            <rFont val="Tahoma"/>
            <family val="2"/>
          </rPr>
          <t xml:space="preserve">
Capacitar a los interventores y formalizar la mejora a los formatos e instructivos del procedimiento de administración de contratos</t>
        </r>
      </text>
    </comment>
    <comment ref="S11" authorId="0" shapeId="0">
      <text>
        <r>
          <rPr>
            <b/>
            <sz val="8"/>
            <color indexed="81"/>
            <rFont val="Tahoma"/>
            <family val="2"/>
          </rPr>
          <t>Administrador:</t>
        </r>
        <r>
          <rPr>
            <sz val="8"/>
            <color indexed="81"/>
            <rFont val="Tahoma"/>
            <family val="2"/>
          </rPr>
          <t xml:space="preserve">
Capacitar a los interventores y formalizar la mejora a los formatos e instructivos del procedimiento de administración de contratos</t>
        </r>
      </text>
    </comment>
    <comment ref="P12" authorId="0" shapeId="0">
      <text>
        <r>
          <rPr>
            <b/>
            <sz val="8"/>
            <color indexed="81"/>
            <rFont val="Tahoma"/>
            <family val="2"/>
          </rPr>
          <t>Administrador:</t>
        </r>
        <r>
          <rPr>
            <sz val="8"/>
            <color indexed="81"/>
            <rFont val="Tahoma"/>
            <family val="2"/>
          </rPr>
          <t xml:space="preserve">
Según informa la Tesorera dicha dependencia esta verificando que la información que reporta el interventor en el formato de cuentas por pagar cuente con la causación de la factura que afecte el contrato que el interventor reporta. Además la Dirección Administrativa  tiene instructivos preparados para aprobación con el fin de que los interventores realicen un seguimiento administrativo, técnico y financiero y actas de liquidación de acuerdo con el contrato. Está pendiente capacitar a los interventores y formalizar la mejora a los formatos del procedimiento de administración de contratos, lo cual se realizará una vez se tenga el nuevo estatuto. la aplicación pendiente del punto de control también ayudará en éste proposito.
Capacitar a los interventores y formalizar la mejora a los formatos e isntructivos del procedimiento de administración de contratos. 
Complementar la hoja metodologica de los puntos de control y aplicar estos periodicamente.</t>
        </r>
      </text>
    </comment>
    <comment ref="S12" authorId="0" shapeId="0">
      <text>
        <r>
          <rPr>
            <b/>
            <sz val="8"/>
            <color indexed="81"/>
            <rFont val="Tahoma"/>
            <family val="2"/>
          </rPr>
          <t>Administrador:</t>
        </r>
        <r>
          <rPr>
            <sz val="8"/>
            <color indexed="81"/>
            <rFont val="Tahoma"/>
            <family val="2"/>
          </rPr>
          <t xml:space="preserve">
Según informa la Tesorera dicha dependencia esta verificando que la información que reporta el interventor en el formato de cuentas por pagar cuente con la causación de la factura que afecte el contrato que el interventor reporta. Además la Dirección Administrativa  tiene instructivos preparados para aprobación con el fin de que los interventores realicen un seguimiento administrativo, técnico y financiero y actas de liquidación de acuerdo con el contrato. Está pendiente capacitar a los interventores y formalizar la mejora a los formatos del procedimiento de administración de contratos, lo cual se realizará una vez se tenga el nuevo estatuto. la aplicación pendiente del punto de control también ayudará en éste proposito.
Capacitar a los interventores y formalizar la mejora a los formatos e isntructivos del procedimiento de administración de contratos. 
Complementar la hoja metodologica de los puntos de control y aplicar estos periodicamente.</t>
        </r>
      </text>
    </comment>
    <comment ref="P14" authorId="0" shapeId="0">
      <text>
        <r>
          <rPr>
            <b/>
            <sz val="8"/>
            <color indexed="81"/>
            <rFont val="Tahoma"/>
            <family val="2"/>
          </rPr>
          <t>Administrador:</t>
        </r>
        <r>
          <rPr>
            <sz val="8"/>
            <color indexed="81"/>
            <rFont val="Tahoma"/>
            <family val="2"/>
          </rPr>
          <t xml:space="preserve">
Capacitar a los interventores y formalizar la mejora a los formatos e isntructivos del procedimiento de administración de contratos. 
Complementar la hoja metodologica de los puntos de control y aplicar estos periodicamente.</t>
        </r>
      </text>
    </comment>
    <comment ref="S14" authorId="0" shapeId="0">
      <text>
        <r>
          <rPr>
            <b/>
            <sz val="8"/>
            <color indexed="81"/>
            <rFont val="Tahoma"/>
            <family val="2"/>
          </rPr>
          <t>Administrador:</t>
        </r>
        <r>
          <rPr>
            <sz val="8"/>
            <color indexed="81"/>
            <rFont val="Tahoma"/>
            <family val="2"/>
          </rPr>
          <t xml:space="preserve">
Capacitar a los interventores y formalizar la mejora a los formatos e isntructivos del procedimiento de administración de contratos. 
Complementar la hoja metodologica de los puntos de control y aplicar estos periodicamente.</t>
        </r>
      </text>
    </comment>
    <comment ref="P16" authorId="0" shapeId="0">
      <text>
        <r>
          <rPr>
            <b/>
            <sz val="8"/>
            <color indexed="81"/>
            <rFont val="Tahoma"/>
            <family val="2"/>
          </rPr>
          <t>Administrador:</t>
        </r>
        <r>
          <rPr>
            <sz val="8"/>
            <color indexed="81"/>
            <rFont val="Tahoma"/>
            <family val="2"/>
          </rPr>
          <t xml:space="preserve">
Fortalecer la Planeación tendiente a garantizar la funcionabilidad de los equipos adquiridos y evitar que permanezcan en las bodegas o en otros sitios sin funcionamiento.</t>
        </r>
      </text>
    </comment>
    <comment ref="F20" authorId="0" shapeId="0">
      <text>
        <r>
          <rPr>
            <b/>
            <sz val="8"/>
            <color indexed="81"/>
            <rFont val="Tahoma"/>
            <family val="2"/>
          </rPr>
          <t>Administrador:</t>
        </r>
        <r>
          <rPr>
            <sz val="8"/>
            <color indexed="81"/>
            <rFont val="Tahoma"/>
            <family val="2"/>
          </rPr>
          <t xml:space="preserve">
Fecha limite : Dentro del mes siguiente a la fecha del acta mediante el cual la Procuraduría Judicial Delegada para los Juzgados Administrativos declara fallida la conciliación extrajudicial.  </t>
        </r>
      </text>
    </comment>
    <comment ref="L32" authorId="0" shapeId="0">
      <text>
        <r>
          <rPr>
            <b/>
            <sz val="8"/>
            <color indexed="81"/>
            <rFont val="Tahoma"/>
            <family val="2"/>
          </rPr>
          <t>Administrador:</t>
        </r>
        <r>
          <rPr>
            <sz val="8"/>
            <color indexed="81"/>
            <rFont val="Tahoma"/>
            <family val="2"/>
          </rPr>
          <t xml:space="preserve">
Direccion de Sistemas de Informacion   y el Grupo de Facturacion</t>
        </r>
      </text>
    </comment>
    <comment ref="L33" authorId="0" shapeId="0">
      <text>
        <r>
          <rPr>
            <b/>
            <sz val="8"/>
            <color indexed="81"/>
            <rFont val="Tahoma"/>
            <family val="2"/>
          </rPr>
          <t>Administrador:</t>
        </r>
        <r>
          <rPr>
            <sz val="8"/>
            <color indexed="81"/>
            <rFont val="Tahoma"/>
            <family val="2"/>
          </rPr>
          <t xml:space="preserve">
Direccion de Sistemas de Informacion   y el Grupo de Facturacion</t>
        </r>
      </text>
    </comment>
    <comment ref="L34" authorId="0" shapeId="0">
      <text>
        <r>
          <rPr>
            <b/>
            <sz val="8"/>
            <color indexed="81"/>
            <rFont val="Tahoma"/>
            <family val="2"/>
          </rPr>
          <t>Administrador:</t>
        </r>
        <r>
          <rPr>
            <sz val="8"/>
            <color indexed="81"/>
            <rFont val="Tahoma"/>
            <family val="2"/>
          </rPr>
          <t xml:space="preserve">
Grupo de Facturación y Grupo de Auditores de la Dirección Financiera</t>
        </r>
      </text>
    </comment>
    <comment ref="L36" authorId="0" shapeId="0">
      <text>
        <r>
          <rPr>
            <b/>
            <sz val="8"/>
            <color indexed="81"/>
            <rFont val="Tahoma"/>
            <family val="2"/>
          </rPr>
          <t>Administrador:</t>
        </r>
        <r>
          <rPr>
            <sz val="8"/>
            <color indexed="81"/>
            <rFont val="Tahoma"/>
            <family val="2"/>
          </rPr>
          <t xml:space="preserve">
ALTA GERENCIA Y GRUPO DE FACTURACION</t>
        </r>
      </text>
    </comment>
    <comment ref="L37" authorId="0" shapeId="0">
      <text>
        <r>
          <rPr>
            <b/>
            <sz val="8"/>
            <color indexed="81"/>
            <rFont val="Tahoma"/>
            <family val="2"/>
          </rPr>
          <t>Administrador:</t>
        </r>
        <r>
          <rPr>
            <sz val="8"/>
            <color indexed="81"/>
            <rFont val="Tahoma"/>
            <family val="2"/>
          </rPr>
          <t xml:space="preserve">
SUBGERENCIA FINANCIERA Y ADMINISTRATIVA- DIRECCION ADMINISTRATIVA- DIRECCION DE SISTEMAS DE INFORMACION</t>
        </r>
      </text>
    </comment>
    <comment ref="L38" authorId="0" shapeId="0">
      <text>
        <r>
          <rPr>
            <b/>
            <sz val="8"/>
            <color indexed="81"/>
            <rFont val="Tahoma"/>
            <family val="2"/>
          </rPr>
          <t>Administrador:</t>
        </r>
        <r>
          <rPr>
            <sz val="8"/>
            <color indexed="81"/>
            <rFont val="Tahoma"/>
            <family val="2"/>
          </rPr>
          <t xml:space="preserve">
Direccion de Sistemas de Información ; Grupo de Facturacion; Grupo Contabilidad</t>
        </r>
      </text>
    </comment>
    <comment ref="L39" authorId="0" shapeId="0">
      <text>
        <r>
          <rPr>
            <b/>
            <sz val="8"/>
            <color indexed="81"/>
            <rFont val="Tahoma"/>
            <family val="2"/>
          </rPr>
          <t>Administrador:</t>
        </r>
        <r>
          <rPr>
            <sz val="8"/>
            <color indexed="81"/>
            <rFont val="Tahoma"/>
            <family val="2"/>
          </rPr>
          <t xml:space="preserve">
Direccion de Sistemas de Información ; Grupo de Facturacion; Grupo Contabilidad</t>
        </r>
      </text>
    </comment>
    <comment ref="F45" authorId="1" shapeId="0">
      <text>
        <r>
          <rPr>
            <b/>
            <sz val="8"/>
            <color indexed="81"/>
            <rFont val="Tahoma"/>
            <family val="2"/>
          </rPr>
          <t>aagudelo:</t>
        </r>
        <r>
          <rPr>
            <sz val="8"/>
            <color indexed="81"/>
            <rFont val="Tahoma"/>
            <family val="2"/>
          </rPr>
          <t xml:space="preserve">
Se cabio lo propuesto por sugerencia de Planeaciòn sevisada tecnicamente y validada
Implementar un mecanismo para controlar la ejecución y cierre de los diferentes proyectos, de acuerdo a su formulación inicial (Incluir desde su formulación los mecanismos de control en la ejecución)
</t>
        </r>
        <r>
          <rPr>
            <i/>
            <u/>
            <sz val="8"/>
            <color indexed="81"/>
            <rFont val="Tahoma"/>
            <family val="2"/>
          </rPr>
          <t>Verificar la planeación de los proyectos para la adquisición de equipos en la Ese Metrosalud</t>
        </r>
      </text>
    </comment>
    <comment ref="F46" authorId="1" shapeId="0">
      <text>
        <r>
          <rPr>
            <b/>
            <sz val="8"/>
            <color indexed="81"/>
            <rFont val="Tahoma"/>
            <family val="2"/>
          </rPr>
          <t>aagudelo:</t>
        </r>
        <r>
          <rPr>
            <sz val="8"/>
            <color indexed="81"/>
            <rFont val="Tahoma"/>
            <family val="2"/>
          </rPr>
          <t xml:space="preserve">
Se agrego implementar</t>
        </r>
      </text>
    </comment>
    <comment ref="F48" authorId="1" shapeId="0">
      <text>
        <r>
          <rPr>
            <b/>
            <sz val="8"/>
            <color indexed="81"/>
            <rFont val="Tahoma"/>
            <family val="2"/>
          </rPr>
          <t>aagudelo:</t>
        </r>
        <r>
          <rPr>
            <sz val="8"/>
            <color indexed="81"/>
            <rFont val="Tahoma"/>
            <family val="2"/>
          </rPr>
          <t xml:space="preserve">
Se modifica la acciòn por sugerencia de planeaciòn 
Divulgar y evaluar sistemáticamente el procedimiento de Gestión de la referencia y contrarreferencia
</t>
        </r>
        <r>
          <rPr>
            <i/>
            <u/>
            <sz val="8"/>
            <color indexed="81"/>
            <rFont val="Tahoma"/>
            <family val="2"/>
          </rPr>
          <t>Documentar el instructivo para el resgistro de información en la remisión de pacientes</t>
        </r>
      </text>
    </comment>
    <comment ref="F49" authorId="1" shapeId="0">
      <text>
        <r>
          <rPr>
            <b/>
            <sz val="8"/>
            <color indexed="81"/>
            <rFont val="Tahoma"/>
            <family val="2"/>
          </rPr>
          <t>aagudelo:</t>
        </r>
        <r>
          <rPr>
            <sz val="8"/>
            <color indexed="81"/>
            <rFont val="Tahoma"/>
            <family val="2"/>
          </rPr>
          <t xml:space="preserve">
Se modifica la acciòn por sugerencia de planeaciòn 
Implementar un mecanismo para controlar la ejecución y cierre de los diferentes proyectos, de acuerdo a su formulación inicial (Incluir desde su formulación los mecanismos de control en la ejecución)
</t>
        </r>
        <r>
          <rPr>
            <i/>
            <u/>
            <sz val="8"/>
            <color indexed="81"/>
            <rFont val="Tahoma"/>
            <family val="2"/>
          </rPr>
          <t>Verificar la planeación de los proyectos para la adquisición de equipos en la Ese Metrosalud</t>
        </r>
      </text>
    </comment>
    <comment ref="F52" authorId="2" shapeId="0">
      <text>
        <r>
          <rPr>
            <b/>
            <sz val="9"/>
            <color indexed="81"/>
            <rFont val="Tahoma"/>
            <family val="2"/>
          </rPr>
          <t>user:</t>
        </r>
        <r>
          <rPr>
            <sz val="9"/>
            <color indexed="81"/>
            <rFont val="Tahoma"/>
            <family val="2"/>
          </rPr>
          <t xml:space="preserve">
Implementar y evaluar sistemáticamente el procedimiento de administración de contratos y el manual de Interventoría y supervisión
</t>
        </r>
        <r>
          <rPr>
            <i/>
            <u/>
            <sz val="9"/>
            <color indexed="81"/>
            <rFont val="Tahoma"/>
            <family val="2"/>
          </rPr>
          <t xml:space="preserve">Fechar la notificación de supervisión y/o interventoria y remitirlo con oficio debidamente radicado. </t>
        </r>
      </text>
    </comment>
    <comment ref="S76" authorId="1" shapeId="0">
      <text>
        <r>
          <rPr>
            <b/>
            <sz val="8"/>
            <color indexed="81"/>
            <rFont val="Tahoma"/>
            <family val="2"/>
          </rPr>
          <t>aagudelo:</t>
        </r>
        <r>
          <rPr>
            <sz val="8"/>
            <color indexed="81"/>
            <rFont val="Tahoma"/>
            <family val="2"/>
          </rPr>
          <t xml:space="preserve">
No evaluadas por que no se han vencido, Otras son del HCM y dos son de juridica que no se les hace seguimiento por estar a la espera del proceso judicial </t>
        </r>
      </text>
    </comment>
  </commentList>
</comments>
</file>

<file path=xl/comments6.xml><?xml version="1.0" encoding="utf-8"?>
<comments xmlns="http://schemas.openxmlformats.org/spreadsheetml/2006/main">
  <authors>
    <author>Administrador</author>
    <author>aagudelo</author>
    <author>user</author>
  </authors>
  <commentList>
    <comment ref="N4" authorId="0" shapeId="0">
      <text>
        <r>
          <rPr>
            <b/>
            <sz val="8"/>
            <color indexed="81"/>
            <rFont val="Tahoma"/>
            <family val="2"/>
          </rPr>
          <t>Administrador:</t>
        </r>
        <r>
          <rPr>
            <sz val="8"/>
            <color indexed="81"/>
            <rFont val="Tahoma"/>
            <family val="2"/>
          </rPr>
          <t xml:space="preserve">
Se pantea acoger los rangos establecidos por el Organo de Control el cual establece:
Cumple: Ente &lt;100% y &gt;=80%
Cumple Parcialmente: Entre&lt;80% y &gt;=50%
No Cumple: &lt; 50%</t>
        </r>
      </text>
    </comment>
    <comment ref="Q4" authorId="0" shapeId="0">
      <text>
        <r>
          <rPr>
            <b/>
            <sz val="8"/>
            <color indexed="81"/>
            <rFont val="Tahoma"/>
            <family val="2"/>
          </rPr>
          <t>Administrador:</t>
        </r>
        <r>
          <rPr>
            <sz val="8"/>
            <color indexed="81"/>
            <rFont val="Tahoma"/>
            <family val="2"/>
          </rPr>
          <t xml:space="preserve">
Se pantea acoger los rangos establecidos por el Organo de Control el cual establece:
Cumple: Ente &lt;100% y &gt;=80%
Cumple Parcialmente: Entre&lt;80% y &gt;=50%
No Cumple: &lt; 50%</t>
        </r>
      </text>
    </comment>
    <comment ref="T4" authorId="0" shapeId="0">
      <text>
        <r>
          <rPr>
            <b/>
            <sz val="8"/>
            <color indexed="81"/>
            <rFont val="Tahoma"/>
            <family val="2"/>
          </rPr>
          <t>Administrador:</t>
        </r>
        <r>
          <rPr>
            <sz val="8"/>
            <color indexed="81"/>
            <rFont val="Tahoma"/>
            <family val="2"/>
          </rPr>
          <t xml:space="preserve">
Se pantea acoger los rangos establecidos por el Organo de Control el cual establece:
Cumple: Ente &lt;100% y &gt;=80%
Cumple Parcialmente: Entre&lt;80% y &gt;=50%
No Cumple: &lt; 50%</t>
        </r>
      </text>
    </comment>
    <comment ref="L38" authorId="0" shapeId="0">
      <text>
        <r>
          <rPr>
            <b/>
            <sz val="8"/>
            <color indexed="81"/>
            <rFont val="Tahoma"/>
            <family val="2"/>
          </rPr>
          <t>Administrador:</t>
        </r>
        <r>
          <rPr>
            <sz val="8"/>
            <color indexed="81"/>
            <rFont val="Tahoma"/>
            <family val="2"/>
          </rPr>
          <t xml:space="preserve">
Informática-Talento Humano-Costos</t>
        </r>
      </text>
    </comment>
    <comment ref="L58" authorId="0" shapeId="0">
      <text>
        <r>
          <rPr>
            <b/>
            <sz val="8"/>
            <color indexed="81"/>
            <rFont val="Tahoma"/>
            <family val="2"/>
          </rPr>
          <t>Administrador:</t>
        </r>
        <r>
          <rPr>
            <sz val="8"/>
            <color indexed="81"/>
            <rFont val="Tahoma"/>
            <family val="2"/>
          </rPr>
          <t xml:space="preserve">
Informática-Talento Humano-Costos</t>
        </r>
      </text>
    </comment>
    <comment ref="L63" authorId="0" shapeId="0">
      <text>
        <r>
          <rPr>
            <b/>
            <sz val="8"/>
            <color indexed="81"/>
            <rFont val="Tahoma"/>
            <family val="2"/>
          </rPr>
          <t>Administrador:</t>
        </r>
        <r>
          <rPr>
            <sz val="8"/>
            <color indexed="81"/>
            <rFont val="Tahoma"/>
            <family val="2"/>
          </rPr>
          <t xml:space="preserve">
Subgerencia de Red y Direccion administrativa .</t>
        </r>
      </text>
    </comment>
    <comment ref="P63" authorId="0" shapeId="0">
      <text>
        <r>
          <rPr>
            <b/>
            <sz val="8"/>
            <color indexed="81"/>
            <rFont val="Tahoma"/>
            <family val="2"/>
          </rPr>
          <t>Administrador:</t>
        </r>
        <r>
          <rPr>
            <sz val="8"/>
            <color indexed="81"/>
            <rFont val="Tahoma"/>
            <family val="2"/>
          </rPr>
          <t xml:space="preserve">
Seguimiento realizado por Hector Mario en Mayo 7 de 2014:
En seguimiento efectuado en febrero de 2014, la doctora Luz Gloria Aristizabal escribió: "El contrato interadministrativo  Nro.4600050320 que se encuentra vigente para cumplir con el objeto de APH emergencia y seguridad 123, garantizó la vinculación del personal requerido en su totalidad por los 6 meses de duración del contrato, consecuente con lo planteado en la solicitud de contratación  y en el certificado de disponibilidad presupuestal  en el rublo de remuneración por servicios". La citada funcionaria calificó cumplida la acción y el objetivo en un 100%. </t>
        </r>
      </text>
    </comment>
    <comment ref="S63" authorId="0" shapeId="0">
      <text>
        <r>
          <rPr>
            <b/>
            <sz val="8"/>
            <color indexed="81"/>
            <rFont val="Tahoma"/>
            <family val="2"/>
          </rPr>
          <t>Administrador:</t>
        </r>
        <r>
          <rPr>
            <sz val="8"/>
            <color indexed="81"/>
            <rFont val="Tahoma"/>
            <family val="2"/>
          </rPr>
          <t xml:space="preserve">
Seguimiento realizado por Hector Mario en Mayo 7 de 2014:
En seguimiento efectuado en febrero de 2014, la doctora Luz Gloria Aristizabal escribió: "El contrato interadministrativo  Nro.4600050320 que se encuentra vigente para cumplir con el objeto de APH emergencia y seguridad 123, garantizó la vinculación del personal requerido en su totalidad por los 6 meses de duración del contrato, consecuente con lo planteado en la solicitud de contratación  y en el certificado de disponibilidad presupuestal  en el rublo de remuneración por servicios". La citada funcionaria calificó cumplida la acción y el objetivo en un 100%. </t>
        </r>
      </text>
    </comment>
    <comment ref="V63" authorId="0" shapeId="0">
      <text>
        <r>
          <rPr>
            <b/>
            <sz val="8"/>
            <color indexed="81"/>
            <rFont val="Tahoma"/>
            <family val="2"/>
          </rPr>
          <t>Administrador:</t>
        </r>
        <r>
          <rPr>
            <sz val="8"/>
            <color indexed="81"/>
            <rFont val="Tahoma"/>
            <family val="2"/>
          </rPr>
          <t xml:space="preserve">
Seguimiento realizado por Hector Mario en Mayo 7 de 2014:
En seguimiento efectuado en febrero de 2014, la doctora Luz Gloria Aristizabal escribió: "El contrato interadministrativo  Nro.4600050320 que se encuentra vigente para cumplir con el objeto de APH emergencia y seguridad 123, garantizó la vinculación del personal requerido en su totalidad por los 6 meses de duración del contrato, consecuente con lo planteado en la solicitud de contratación  y en el certificado de disponibilidad presupuestal  en el rublo de remuneración por servicios". La citada funcionaria calificó cumplida la acción y el objetivo en un 100%. </t>
        </r>
      </text>
    </comment>
    <comment ref="P64" authorId="0" shapeId="0">
      <text>
        <r>
          <rPr>
            <b/>
            <sz val="8"/>
            <color indexed="81"/>
            <rFont val="Tahoma"/>
            <family val="2"/>
          </rPr>
          <t>Administrador:</t>
        </r>
        <r>
          <rPr>
            <sz val="8"/>
            <color indexed="81"/>
            <rFont val="Tahoma"/>
            <family val="2"/>
          </rPr>
          <t xml:space="preserve">
Capacitar a los interventores y formalizar la mejora a los formatos del procedimiento de administración de contratos. 
Complementar la hoja metodológica de los puntos de control y aplicar estos periódicamente.</t>
        </r>
      </text>
    </comment>
    <comment ref="S64" authorId="0" shapeId="0">
      <text>
        <r>
          <rPr>
            <b/>
            <sz val="8"/>
            <color indexed="81"/>
            <rFont val="Tahoma"/>
            <family val="2"/>
          </rPr>
          <t>Administrador:</t>
        </r>
        <r>
          <rPr>
            <sz val="8"/>
            <color indexed="81"/>
            <rFont val="Tahoma"/>
            <family val="2"/>
          </rPr>
          <t xml:space="preserve">
Capacitar a los interventores y formalizar la mejora a los formatos del procedimiento de administración de contratos. 
Complementar la hoja metodológica de los puntos de control y aplicar estos periódicamente.</t>
        </r>
      </text>
    </comment>
    <comment ref="P66" authorId="0" shapeId="0">
      <text>
        <r>
          <rPr>
            <b/>
            <sz val="8"/>
            <color indexed="81"/>
            <rFont val="Tahoma"/>
            <family val="2"/>
          </rPr>
          <t>Administrador:</t>
        </r>
        <r>
          <rPr>
            <sz val="8"/>
            <color indexed="81"/>
            <rFont val="Tahoma"/>
            <family val="2"/>
          </rPr>
          <t xml:space="preserve">
Capacitar a los interventores y formalizar la mejora a los formatos e instructivos del procedimiento de administración de contratos</t>
        </r>
      </text>
    </comment>
    <comment ref="S66" authorId="0" shapeId="0">
      <text>
        <r>
          <rPr>
            <b/>
            <sz val="8"/>
            <color indexed="81"/>
            <rFont val="Tahoma"/>
            <family val="2"/>
          </rPr>
          <t>Administrador:</t>
        </r>
        <r>
          <rPr>
            <sz val="8"/>
            <color indexed="81"/>
            <rFont val="Tahoma"/>
            <family val="2"/>
          </rPr>
          <t xml:space="preserve">
Capacitar a los interventores y formalizar la mejora a los formatos e instructivos del procedimiento de administración de contratos</t>
        </r>
      </text>
    </comment>
    <comment ref="P67" authorId="0" shapeId="0">
      <text>
        <r>
          <rPr>
            <b/>
            <sz val="8"/>
            <color indexed="81"/>
            <rFont val="Tahoma"/>
            <family val="2"/>
          </rPr>
          <t>Administrador:</t>
        </r>
        <r>
          <rPr>
            <sz val="8"/>
            <color indexed="81"/>
            <rFont val="Tahoma"/>
            <family val="2"/>
          </rPr>
          <t xml:space="preserve">
Según informa la Tesorera dicha dependencia esta verificando que la información que reporta el interventor en el formato de cuentas por pagar cuente con la causación de la factura que afecte el contrato que el interventor reporta. Además la Dirección Administrativa  tiene instructivos preparados para aprobación con el fin de que los interventores realicen un seguimiento administrativo, técnico y financiero y actas de liquidación de acuerdo con el contrato. Está pendiente capacitar a los interventores y formalizar la mejora a los formatos del procedimiento de administración de contratos, lo cual se realizará una vez se tenga el nuevo estatuto. la aplicación pendiente del punto de control también ayudará en éste proposito.
Capacitar a los interventores y formalizar la mejora a los formatos e isntructivos del procedimiento de administración de contratos. 
Complementar la hoja metodologica de los puntos de control y aplicar estos periodicamente.</t>
        </r>
      </text>
    </comment>
    <comment ref="S67" authorId="0" shapeId="0">
      <text>
        <r>
          <rPr>
            <b/>
            <sz val="8"/>
            <color indexed="81"/>
            <rFont val="Tahoma"/>
            <family val="2"/>
          </rPr>
          <t>Administrador:</t>
        </r>
        <r>
          <rPr>
            <sz val="8"/>
            <color indexed="81"/>
            <rFont val="Tahoma"/>
            <family val="2"/>
          </rPr>
          <t xml:space="preserve">
Según informa la Tesorera dicha dependencia esta verificando que la información que reporta el interventor en el formato de cuentas por pagar cuente con la causación de la factura que afecte el contrato que el interventor reporta. Además la Dirección Administrativa  tiene instructivos preparados para aprobación con el fin de que los interventores realicen un seguimiento administrativo, técnico y financiero y actas de liquidación de acuerdo con el contrato. Está pendiente capacitar a los interventores y formalizar la mejora a los formatos del procedimiento de administración de contratos, lo cual se realizará una vez se tenga el nuevo estatuto. la aplicación pendiente del punto de control también ayudará en éste proposito.
Capacitar a los interventores y formalizar la mejora a los formatos e isntructivos del procedimiento de administración de contratos. 
Complementar la hoja metodologica de los puntos de control y aplicar estos periodicamente.</t>
        </r>
      </text>
    </comment>
    <comment ref="P69" authorId="0" shapeId="0">
      <text>
        <r>
          <rPr>
            <b/>
            <sz val="8"/>
            <color indexed="81"/>
            <rFont val="Tahoma"/>
            <family val="2"/>
          </rPr>
          <t>Administrador:</t>
        </r>
        <r>
          <rPr>
            <sz val="8"/>
            <color indexed="81"/>
            <rFont val="Tahoma"/>
            <family val="2"/>
          </rPr>
          <t xml:space="preserve">
Capacitar a los interventores y formalizar la mejora a los formatos e isntructivos del procedimiento de administración de contratos. 
Complementar la hoja metodologica de los puntos de control y aplicar estos periodicamente.</t>
        </r>
      </text>
    </comment>
    <comment ref="S69" authorId="0" shapeId="0">
      <text>
        <r>
          <rPr>
            <b/>
            <sz val="8"/>
            <color indexed="81"/>
            <rFont val="Tahoma"/>
            <family val="2"/>
          </rPr>
          <t>Administrador:</t>
        </r>
        <r>
          <rPr>
            <sz val="8"/>
            <color indexed="81"/>
            <rFont val="Tahoma"/>
            <family val="2"/>
          </rPr>
          <t xml:space="preserve">
Capacitar a los interventores y formalizar la mejora a los formatos e isntructivos del procedimiento de administración de contratos. 
Complementar la hoja metodologica de los puntos de control y aplicar estos periodicamente.</t>
        </r>
      </text>
    </comment>
    <comment ref="P71" authorId="0" shapeId="0">
      <text>
        <r>
          <rPr>
            <b/>
            <sz val="8"/>
            <color indexed="81"/>
            <rFont val="Tahoma"/>
            <family val="2"/>
          </rPr>
          <t>Administrador:</t>
        </r>
        <r>
          <rPr>
            <sz val="8"/>
            <color indexed="81"/>
            <rFont val="Tahoma"/>
            <family val="2"/>
          </rPr>
          <t xml:space="preserve">
Fortalecer la Planeación tendiente a garantizar la funcionabilidad de los equipos adquiridos y evitar que permanezcan en las bodegas o en otros sitios sin funcionamiento.</t>
        </r>
      </text>
    </comment>
    <comment ref="F75" authorId="0" shapeId="0">
      <text>
        <r>
          <rPr>
            <b/>
            <sz val="8"/>
            <color indexed="81"/>
            <rFont val="Tahoma"/>
            <family val="2"/>
          </rPr>
          <t>Administrador:</t>
        </r>
        <r>
          <rPr>
            <sz val="8"/>
            <color indexed="81"/>
            <rFont val="Tahoma"/>
            <family val="2"/>
          </rPr>
          <t xml:space="preserve">
Fecha limite : Dentro del mes siguiente a la fecha del acta mediante el cual la Procuraduría Judicial Delegada para los Juzgados Administrativos declara fallida la conciliación extrajudicial.  </t>
        </r>
      </text>
    </comment>
    <comment ref="F88" authorId="0" shapeId="0">
      <text>
        <r>
          <rPr>
            <b/>
            <sz val="8"/>
            <color indexed="81"/>
            <rFont val="Tahoma"/>
            <family val="2"/>
          </rPr>
          <t>Administrador:</t>
        </r>
        <r>
          <rPr>
            <sz val="8"/>
            <color indexed="81"/>
            <rFont val="Tahoma"/>
            <family val="2"/>
          </rPr>
          <t xml:space="preserve">
Fecha limite : Dentro del mes siguiente a la fecha del acta mediante el cual la Procuraduría Judicial Delegada para los Juzgados Administrativos declara fallida la conciliación extrajudicial.  </t>
        </r>
      </text>
    </comment>
    <comment ref="L93" authorId="0" shapeId="0">
      <text>
        <r>
          <rPr>
            <b/>
            <sz val="8"/>
            <color indexed="81"/>
            <rFont val="Tahoma"/>
            <family val="2"/>
          </rPr>
          <t>Administrador:</t>
        </r>
        <r>
          <rPr>
            <sz val="8"/>
            <color indexed="81"/>
            <rFont val="Tahoma"/>
            <family val="2"/>
          </rPr>
          <t xml:space="preserve">
Direccion de Sistemas de Informacion   y el Grupo de Facturacion</t>
        </r>
      </text>
    </comment>
    <comment ref="L94" authorId="0" shapeId="0">
      <text>
        <r>
          <rPr>
            <b/>
            <sz val="8"/>
            <color indexed="81"/>
            <rFont val="Tahoma"/>
            <family val="2"/>
          </rPr>
          <t>Administrador:</t>
        </r>
        <r>
          <rPr>
            <sz val="8"/>
            <color indexed="81"/>
            <rFont val="Tahoma"/>
            <family val="2"/>
          </rPr>
          <t xml:space="preserve">
Direccion de Sistemas de Informacion   y el Grupo de Facturacion</t>
        </r>
      </text>
    </comment>
    <comment ref="L95" authorId="0" shapeId="0">
      <text>
        <r>
          <rPr>
            <b/>
            <sz val="8"/>
            <color indexed="81"/>
            <rFont val="Tahoma"/>
            <family val="2"/>
          </rPr>
          <t>Administrador:</t>
        </r>
        <r>
          <rPr>
            <sz val="8"/>
            <color indexed="81"/>
            <rFont val="Tahoma"/>
            <family val="2"/>
          </rPr>
          <t xml:space="preserve">
Grupo de Facturación y Grupo de Auditores de la Dirección Financiera</t>
        </r>
      </text>
    </comment>
    <comment ref="L97" authorId="0" shapeId="0">
      <text>
        <r>
          <rPr>
            <b/>
            <sz val="8"/>
            <color indexed="81"/>
            <rFont val="Tahoma"/>
            <family val="2"/>
          </rPr>
          <t>Administrador:</t>
        </r>
        <r>
          <rPr>
            <sz val="8"/>
            <color indexed="81"/>
            <rFont val="Tahoma"/>
            <family val="2"/>
          </rPr>
          <t xml:space="preserve">
ALTA GERENCIA Y GRUPO DE FACTURACION</t>
        </r>
      </text>
    </comment>
    <comment ref="L98" authorId="0" shapeId="0">
      <text>
        <r>
          <rPr>
            <b/>
            <sz val="8"/>
            <color indexed="81"/>
            <rFont val="Tahoma"/>
            <family val="2"/>
          </rPr>
          <t>Administrador:</t>
        </r>
        <r>
          <rPr>
            <sz val="8"/>
            <color indexed="81"/>
            <rFont val="Tahoma"/>
            <family val="2"/>
          </rPr>
          <t xml:space="preserve">
SUBGERENCIA FINANCIERA Y ADMINISTRATIVA- DIRECCION ADMINISTRATIVA- DIRECCION DE SISTEMAS DE INFORMACION</t>
        </r>
      </text>
    </comment>
    <comment ref="L99" authorId="0" shapeId="0">
      <text>
        <r>
          <rPr>
            <b/>
            <sz val="8"/>
            <color indexed="81"/>
            <rFont val="Tahoma"/>
            <family val="2"/>
          </rPr>
          <t>Administrador:</t>
        </r>
        <r>
          <rPr>
            <sz val="8"/>
            <color indexed="81"/>
            <rFont val="Tahoma"/>
            <family val="2"/>
          </rPr>
          <t xml:space="preserve">
Direccion de Sistemas de Información ; Grupo de Facturacion; Grupo Contabilidad</t>
        </r>
      </text>
    </comment>
    <comment ref="L100" authorId="0" shapeId="0">
      <text>
        <r>
          <rPr>
            <b/>
            <sz val="8"/>
            <color indexed="81"/>
            <rFont val="Tahoma"/>
            <family val="2"/>
          </rPr>
          <t>Administrador:</t>
        </r>
        <r>
          <rPr>
            <sz val="8"/>
            <color indexed="81"/>
            <rFont val="Tahoma"/>
            <family val="2"/>
          </rPr>
          <t xml:space="preserve">
Direccion de Sistemas de Información ; Grupo de Facturacion; Grupo Contabilidad</t>
        </r>
      </text>
    </comment>
    <comment ref="F106" authorId="1" shapeId="0">
      <text>
        <r>
          <rPr>
            <b/>
            <sz val="8"/>
            <color indexed="81"/>
            <rFont val="Tahoma"/>
            <family val="2"/>
          </rPr>
          <t>aagudelo:</t>
        </r>
        <r>
          <rPr>
            <sz val="8"/>
            <color indexed="81"/>
            <rFont val="Tahoma"/>
            <family val="2"/>
          </rPr>
          <t xml:space="preserve">
Se cabio lo propuesto por sugerencia de Planeaciòn sevisada tecnicamente y validada
Implementar un mecanismo para controlar la ejecución y cierre de los diferentes proyectos, de acuerdo a su formulación inicial (Incluir desde su formulación los mecanismos de control en la ejecución)
</t>
        </r>
        <r>
          <rPr>
            <i/>
            <u/>
            <sz val="8"/>
            <color indexed="81"/>
            <rFont val="Tahoma"/>
            <family val="2"/>
          </rPr>
          <t>Verificar la planeación de los proyectos para la adquisición de equipos en la Ese Metrosalud</t>
        </r>
      </text>
    </comment>
    <comment ref="F107" authorId="1" shapeId="0">
      <text>
        <r>
          <rPr>
            <b/>
            <sz val="8"/>
            <color indexed="81"/>
            <rFont val="Tahoma"/>
            <family val="2"/>
          </rPr>
          <t>aagudelo:</t>
        </r>
        <r>
          <rPr>
            <sz val="8"/>
            <color indexed="81"/>
            <rFont val="Tahoma"/>
            <family val="2"/>
          </rPr>
          <t xml:space="preserve">
Se agrego implementar</t>
        </r>
      </text>
    </comment>
    <comment ref="F109" authorId="1" shapeId="0">
      <text>
        <r>
          <rPr>
            <b/>
            <sz val="8"/>
            <color indexed="81"/>
            <rFont val="Tahoma"/>
            <family val="2"/>
          </rPr>
          <t>aagudelo:</t>
        </r>
        <r>
          <rPr>
            <sz val="8"/>
            <color indexed="81"/>
            <rFont val="Tahoma"/>
            <family val="2"/>
          </rPr>
          <t xml:space="preserve">
Se modifica la acciòn por sugerencia de planeaciòn 
Divulgar y evaluar sistemáticamente el procedimiento de Gestión de la referencia y contrarreferencia
</t>
        </r>
        <r>
          <rPr>
            <i/>
            <u/>
            <sz val="8"/>
            <color indexed="81"/>
            <rFont val="Tahoma"/>
            <family val="2"/>
          </rPr>
          <t>Documentar el instructivo para el resgistro de información en la remisión de pacientes</t>
        </r>
      </text>
    </comment>
    <comment ref="F110" authorId="1" shapeId="0">
      <text>
        <r>
          <rPr>
            <b/>
            <sz val="8"/>
            <color indexed="81"/>
            <rFont val="Tahoma"/>
            <family val="2"/>
          </rPr>
          <t>aagudelo:</t>
        </r>
        <r>
          <rPr>
            <sz val="8"/>
            <color indexed="81"/>
            <rFont val="Tahoma"/>
            <family val="2"/>
          </rPr>
          <t xml:space="preserve">
Se modifica la acciòn por sugerencia de planeaciòn 
Implementar un mecanismo para controlar la ejecución y cierre de los diferentes proyectos, de acuerdo a su formulación inicial (Incluir desde su formulación los mecanismos de control en la ejecución)
</t>
        </r>
        <r>
          <rPr>
            <i/>
            <u/>
            <sz val="8"/>
            <color indexed="81"/>
            <rFont val="Tahoma"/>
            <family val="2"/>
          </rPr>
          <t>Verificar la planeación de los proyectos para la adquisición de equipos en la Ese Metrosalud</t>
        </r>
      </text>
    </comment>
    <comment ref="F113" authorId="2" shapeId="0">
      <text>
        <r>
          <rPr>
            <b/>
            <sz val="9"/>
            <color indexed="81"/>
            <rFont val="Tahoma"/>
            <family val="2"/>
          </rPr>
          <t>user:</t>
        </r>
        <r>
          <rPr>
            <sz val="9"/>
            <color indexed="81"/>
            <rFont val="Tahoma"/>
            <family val="2"/>
          </rPr>
          <t xml:space="preserve">
Implementar y evaluar sistemáticamente el procedimiento de administración de contratos y el manual de Interventoría y supervisión
</t>
        </r>
        <r>
          <rPr>
            <i/>
            <u/>
            <sz val="9"/>
            <color indexed="81"/>
            <rFont val="Tahoma"/>
            <family val="2"/>
          </rPr>
          <t xml:space="preserve">Fechar la notificación de supervisión y/o interventoria y remitirlo con oficio debidamente radicado. </t>
        </r>
      </text>
    </comment>
    <comment ref="S159" authorId="1" shapeId="0">
      <text>
        <r>
          <rPr>
            <b/>
            <sz val="8"/>
            <color indexed="81"/>
            <rFont val="Tahoma"/>
            <family val="2"/>
          </rPr>
          <t>aagudelo:</t>
        </r>
        <r>
          <rPr>
            <sz val="8"/>
            <color indexed="81"/>
            <rFont val="Tahoma"/>
            <family val="2"/>
          </rPr>
          <t xml:space="preserve">
No evaluadas por que no se han vencido, Otras son del HCM y dos son de juridica que no se les hace seguimiento por estar a la espera del proceso judicial </t>
        </r>
      </text>
    </comment>
  </commentList>
</comments>
</file>

<file path=xl/comments7.xml><?xml version="1.0" encoding="utf-8"?>
<comments xmlns="http://schemas.openxmlformats.org/spreadsheetml/2006/main">
  <authors>
    <author>Administrador</author>
    <author>metrosaluddosi</author>
  </authors>
  <commentList>
    <comment ref="N4" authorId="0" shapeId="0">
      <text>
        <r>
          <rPr>
            <b/>
            <sz val="8"/>
            <color indexed="81"/>
            <rFont val="Tahoma"/>
            <family val="2"/>
          </rPr>
          <t>Administrador:</t>
        </r>
        <r>
          <rPr>
            <sz val="8"/>
            <color indexed="81"/>
            <rFont val="Tahoma"/>
            <family val="2"/>
          </rPr>
          <t xml:space="preserve">
Se plantea acoger los rangos establecidos por el Órgano de Control el cual establece:
Cumple: Ente &lt;100% y &gt;=80%
Cumple Parcialmente: Entre&lt;80% y &gt;=50%
No Cumple: &lt; 50%</t>
        </r>
      </text>
    </comment>
    <comment ref="Q4" authorId="0" shapeId="0">
      <text>
        <r>
          <rPr>
            <b/>
            <sz val="8"/>
            <color indexed="81"/>
            <rFont val="Tahoma"/>
            <family val="2"/>
          </rPr>
          <t>Administrador:</t>
        </r>
        <r>
          <rPr>
            <sz val="8"/>
            <color indexed="81"/>
            <rFont val="Tahoma"/>
            <family val="2"/>
          </rPr>
          <t xml:space="preserve">
Se plantea acoger los rangos establecidos por el Órgano de Control el cual establece:
Cumple: Ente &lt;100% y &gt;=80%
Cumple Parcialmente: Entre&lt;80% y &gt;=50%
No Cumple: &lt; 50%</t>
        </r>
      </text>
    </comment>
    <comment ref="T4" authorId="0" shapeId="0">
      <text>
        <r>
          <rPr>
            <b/>
            <sz val="8"/>
            <color indexed="81"/>
            <rFont val="Tahoma"/>
            <family val="2"/>
          </rPr>
          <t>Administrador:</t>
        </r>
        <r>
          <rPr>
            <sz val="8"/>
            <color indexed="81"/>
            <rFont val="Tahoma"/>
            <family val="2"/>
          </rPr>
          <t xml:space="preserve">
Se plantea acoger los rangos establecidos por el Órgano de Control el cual establece:
Cumple: Ente &lt;100% y &gt;=80%
Cumple Parcialmente: Entre&lt;80% y &gt;=50%
No Cumple: &lt; 50%</t>
        </r>
      </text>
    </comment>
    <comment ref="W4" authorId="0" shapeId="0">
      <text>
        <r>
          <rPr>
            <b/>
            <sz val="8"/>
            <color indexed="81"/>
            <rFont val="Tahoma"/>
            <family val="2"/>
          </rPr>
          <t>Administrador:</t>
        </r>
        <r>
          <rPr>
            <sz val="8"/>
            <color indexed="81"/>
            <rFont val="Tahoma"/>
            <family val="2"/>
          </rPr>
          <t xml:space="preserve">
Se plantea acoger los rangos establecidos por el Órgano de Control el cual establece:
Cumple: Ente &lt;100% y &gt;=80%
Cumple Parcialmente: Entre&lt;80% y &gt;=50%
No Cumple: &lt; 50%</t>
        </r>
      </text>
    </comment>
    <comment ref="Z4" authorId="0" shapeId="0">
      <text>
        <r>
          <rPr>
            <b/>
            <sz val="8"/>
            <color indexed="81"/>
            <rFont val="Tahoma"/>
            <family val="2"/>
          </rPr>
          <t>Administrador:</t>
        </r>
        <r>
          <rPr>
            <sz val="8"/>
            <color indexed="81"/>
            <rFont val="Tahoma"/>
            <family val="2"/>
          </rPr>
          <t xml:space="preserve">
Se plantea acoger los rangos establecidos por el Órgano de Control el cual establece:
Cumple: Ente &lt;100% y &gt;=80%
Cumple Parcialmente: Entre&lt;80% y &gt;=50%
No Cumple: &lt; 50%</t>
        </r>
      </text>
    </comment>
    <comment ref="AC4" authorId="0" shapeId="0">
      <text>
        <r>
          <rPr>
            <b/>
            <sz val="8"/>
            <color indexed="81"/>
            <rFont val="Tahoma"/>
            <family val="2"/>
          </rPr>
          <t>Administrador:</t>
        </r>
        <r>
          <rPr>
            <sz val="8"/>
            <color indexed="81"/>
            <rFont val="Tahoma"/>
            <family val="2"/>
          </rPr>
          <t xml:space="preserve">
Se plantea acoger los rangos establecidos por el Órgano de Control el cual establece:
Cumple: Ente &lt;100% y &gt;=80%
Cumple Parcialmente: Entre&lt;80% y &gt;=50%
No Cumple: &lt; 50%</t>
        </r>
      </text>
    </comment>
    <comment ref="AF4" authorId="0" shapeId="0">
      <text>
        <r>
          <rPr>
            <b/>
            <sz val="8"/>
            <color indexed="81"/>
            <rFont val="Tahoma"/>
            <family val="2"/>
          </rPr>
          <t>Administrador:</t>
        </r>
        <r>
          <rPr>
            <sz val="8"/>
            <color indexed="81"/>
            <rFont val="Tahoma"/>
            <family val="2"/>
          </rPr>
          <t xml:space="preserve">
Se plantea acoger los rangos establecidos por el Órgano de Control el cual establece:
Cumple: Ente &lt;100% y &gt;=80%
Cumple Parcialmente: Entre&lt;80% y &gt;=50%
No Cumple: &lt; 50%</t>
        </r>
      </text>
    </comment>
    <comment ref="AI4" authorId="0" shapeId="0">
      <text>
        <r>
          <rPr>
            <b/>
            <sz val="8"/>
            <color indexed="81"/>
            <rFont val="Tahoma"/>
            <family val="2"/>
          </rPr>
          <t>Administrador:</t>
        </r>
        <r>
          <rPr>
            <sz val="8"/>
            <color indexed="81"/>
            <rFont val="Tahoma"/>
            <family val="2"/>
          </rPr>
          <t xml:space="preserve">
Se plantea acoger los rangos establecidos por el Órgano de Control el cual establece:
Cumple: Ente &lt;100% y &gt;=80%
Cumple Parcialmente: Entre&lt;80% y &gt;=50%
No Cumple: &lt; 50%</t>
        </r>
      </text>
    </comment>
    <comment ref="AL4" authorId="0" shapeId="0">
      <text>
        <r>
          <rPr>
            <b/>
            <sz val="8"/>
            <color indexed="81"/>
            <rFont val="Tahoma"/>
            <family val="2"/>
          </rPr>
          <t>Administrador:</t>
        </r>
        <r>
          <rPr>
            <sz val="8"/>
            <color indexed="81"/>
            <rFont val="Tahoma"/>
            <family val="2"/>
          </rPr>
          <t xml:space="preserve">
Se plantea acoger los rangos establecidos por el Órgano de Control el cual establece:
Cumple: Ente &lt;100% y &gt;=80%
Cumple Parcialmente: Entre&lt;80% y &gt;=50%
No Cumple: &lt; 50%</t>
        </r>
      </text>
    </comment>
    <comment ref="L7" authorId="0" shapeId="0">
      <text>
        <r>
          <rPr>
            <b/>
            <sz val="8"/>
            <color indexed="81"/>
            <rFont val="Tahoma"/>
            <family val="2"/>
          </rPr>
          <t>Administrador:</t>
        </r>
        <r>
          <rPr>
            <sz val="8"/>
            <color indexed="81"/>
            <rFont val="Tahoma"/>
            <family val="2"/>
          </rPr>
          <t xml:space="preserve">
Informática-Talento Humano-Costos</t>
        </r>
      </text>
    </comment>
    <comment ref="AE7" authorId="1" shapeId="0">
      <text>
        <r>
          <rPr>
            <b/>
            <sz val="9"/>
            <color indexed="81"/>
            <rFont val="Tahoma"/>
            <family val="2"/>
          </rPr>
          <t>metrosaluddosi:</t>
        </r>
        <r>
          <rPr>
            <sz val="9"/>
            <color indexed="81"/>
            <rFont val="Tahoma"/>
            <family val="2"/>
          </rPr>
          <t xml:space="preserve">
La E.S.E tiene ya en producción la herramienta y se está realizando un paralelo con el cuadro tradicional, se realizó para el ejercicio el cargue de los saldos iniciales de horas adeudadas suministrados desde la sub-gerencia de red, ya habíamos realizado con la  primera versión de la aplicación en prueba piloto y paralela en la UPSS de San Cristóbal, esto ha permitido la afinación de la herramienta. 
El día 12 de Agosto se realizó reunión informativa y de capacitación convocada por la subgerencia para todas las Unidades Hospitalarias , donde se acordó la elaboración de la programación de cuadro de turnos en paralelo Excel y SAFIX y  Se realizó capacitación para todas las Uh entre el 06 y 12 de septiembre/2016.
Para evaluar la efectividad se requeire hacer pruebas con la Oficina de costos
Ver archivo Anexo con informe de Sistemas </t>
        </r>
      </text>
    </comment>
    <comment ref="AJ7" authorId="1" shapeId="0">
      <text>
        <r>
          <rPr>
            <b/>
            <sz val="9"/>
            <color indexed="81"/>
            <rFont val="Tahoma"/>
            <family val="2"/>
          </rPr>
          <t>EVALUACION CONTRALORIA:</t>
        </r>
        <r>
          <rPr>
            <sz val="9"/>
            <color indexed="81"/>
            <rFont val="Tahoma"/>
            <family val="2"/>
          </rPr>
          <t xml:space="preserve">
AVANCE: 80%
EFECTIVIDAD: 50%</t>
        </r>
      </text>
    </comment>
    <comment ref="AK7" authorId="1" shapeId="0">
      <text>
        <r>
          <rPr>
            <b/>
            <sz val="9"/>
            <color indexed="81"/>
            <rFont val="Tahoma"/>
            <family val="2"/>
          </rPr>
          <t>metrosaluddosi:</t>
        </r>
        <r>
          <rPr>
            <sz val="9"/>
            <color indexed="81"/>
            <rFont val="Tahoma"/>
            <family val="2"/>
          </rPr>
          <t xml:space="preserve">
Nota del Organo de control: 
En el seguimiento a estas acciones en los respectivos Planes de Mejoramiento de las vigencia anteriores, se ha evidenciado que, si bien la ESE ha realizado gestión para subsanar el hallazgo; después de cuatro años, no ha dado total cumplimiento y las acciones no han sido efectivas para eliminar las causas que dieron origen al hallazgo planteado en el año 2012.
La falta de efectividad y contundencia en la gestión para atender esta situación, no ha permitido que la ESE mejore en las deficiencias señaladas por el Órgano de Control; lo anterior permite establecer incumplimiento de lo establecido en la Resolución 232 de 2016 de la Contraloría General de Medellín, que podría dar lugar a la aplicación de lo consagrado en el artículo 101 de la Ley 42 de 1993; “Los contralores impondrán multas a los servidores públicos y particulares que manejen fondos o bienes del Estado, hasta por el valor de cinco (5) salarios devengados por el sancionado a quienes no adelanten las acciones tendientes a subsanar las deficiencias señaladas por las contralorías…”. Observación Administrativa.
</t>
        </r>
      </text>
    </comment>
    <comment ref="L8" authorId="0" shapeId="0">
      <text>
        <r>
          <rPr>
            <b/>
            <sz val="8"/>
            <color indexed="81"/>
            <rFont val="Tahoma"/>
            <family val="2"/>
          </rPr>
          <t>Administrador:</t>
        </r>
        <r>
          <rPr>
            <sz val="8"/>
            <color indexed="81"/>
            <rFont val="Tahoma"/>
            <family val="2"/>
          </rPr>
          <t xml:space="preserve">
ALTA GERENCIA Y GRUPO DE FACTURACION</t>
        </r>
      </text>
    </comment>
    <comment ref="AJ8" authorId="1" shapeId="0">
      <text>
        <r>
          <rPr>
            <b/>
            <sz val="9"/>
            <color indexed="81"/>
            <rFont val="Tahoma"/>
            <family val="2"/>
          </rPr>
          <t xml:space="preserve">EVALUACION CONTRALORIA:
</t>
        </r>
        <r>
          <rPr>
            <sz val="9"/>
            <color indexed="81"/>
            <rFont val="Tahoma"/>
            <family val="2"/>
          </rPr>
          <t xml:space="preserve">AVANCE: 75%
EFECTIVIDAD: 75%
</t>
        </r>
        <r>
          <rPr>
            <sz val="9"/>
            <color indexed="81"/>
            <rFont val="Tahoma"/>
            <family val="2"/>
          </rPr>
          <t xml:space="preserve">
</t>
        </r>
      </text>
    </comment>
    <comment ref="AK8" authorId="1" shapeId="0">
      <text>
        <r>
          <rPr>
            <b/>
            <sz val="9"/>
            <color indexed="81"/>
            <rFont val="Tahoma"/>
            <family val="2"/>
          </rPr>
          <t>metrosaluddosi:</t>
        </r>
        <r>
          <rPr>
            <sz val="9"/>
            <color indexed="81"/>
            <rFont val="Tahoma"/>
            <family val="2"/>
          </rPr>
          <t xml:space="preserve">
Nota del Organo de control: 
El equipo auditor evidenció que las glosas objeto de evaluación continúan siendo recepcionadas por la ESE dos (2) meses después de haberse radicado la factura, infringiéndose el artículo 23 del Decreto 4747 de 2007. La entidad presentó como acción de mejora: “Alcanzar el cumplimiento de los tiempos establecidos en la recepción  del proceso administrativo de la glosa”, programada para diciembre de 2014.
En visita realizada al área de facturación, se evidencia lo anotado por la Dependencia de Control Interno, es decir existe un módulo en el Maestro de Glosas del Sistema de Información SAFIX, en donde clasifica la glosa inicial pendiente de respuesta, con calificación de 0-4 así: 0, 1 y 2, entidades pagadoras que dan cumplimiento a la normatividad; 3 corresponde a entidades como: aseguradoras, régimen especial entre otros y con  prioridad 4, se tiene a SAVIA SALUD, que presenta la mayor facturación en el mes. Por lo anterior el cumplimiento es del 75% y la efectividad del 75%. 
</t>
        </r>
      </text>
    </comment>
    <comment ref="AJ9" authorId="1" shapeId="0">
      <text>
        <r>
          <rPr>
            <b/>
            <sz val="9"/>
            <color indexed="81"/>
            <rFont val="Tahoma"/>
            <family val="2"/>
          </rPr>
          <t>CONTRALORIA:
AVANCE: 80%
EFECTIVIDAD: 25%</t>
        </r>
      </text>
    </comment>
    <comment ref="AJ16" authorId="1" shapeId="0">
      <text>
        <r>
          <rPr>
            <b/>
            <sz val="9"/>
            <color indexed="81"/>
            <rFont val="Tahoma"/>
            <family val="2"/>
          </rPr>
          <t>metrosaluddosi:</t>
        </r>
        <r>
          <rPr>
            <sz val="9"/>
            <color indexed="81"/>
            <rFont val="Tahoma"/>
            <family val="2"/>
          </rPr>
          <t xml:space="preserve">
En seguimiento realizado el día 14 de febrero de 2017, fueron aportados por la Administración, evidencia en las cuales de los $213 millones faltantes en el inventario al 31 de diciembre de 2014, se legalizaron $200 millones a 31 de diciembre de 2016, que representan el 93.9%; quedando pendientes $13millones; otros trasladados a procesos disciplinarios. La fecha límite para el cumplimiento de la acción, era hasta el 31 de diciembre de 2016, incumpliendo con la fecha para subsanar el hallazgo. De otro lado, se evidenció en informe de control interno que de 439 faltantes legalizó 424 que representan el 96.58%, quedaron pendientes 15 faltantes por un valor de $13.092.495, Obteniendo una calificación de cumplimiento 94% y efectividad del 94%</t>
        </r>
      </text>
    </comment>
    <comment ref="AK17" authorId="1" shapeId="0">
      <text>
        <r>
          <rPr>
            <b/>
            <sz val="9"/>
            <color indexed="81"/>
            <rFont val="Tahoma"/>
            <family val="2"/>
          </rPr>
          <t>Observación 8. Dentro de la auditoría Regular a la ESE Metrosalud de la vigencia 2016, una vez analizado el factor de rendición de la cuenta, se evidencia que el informe de litigios y demandas y las Resoluciones de traslados presupuestales 085 y 101 de 2016, no fueron cargadas oportunamente, pues fueron rendidos el 16 de febrero y el 6 de marzo de 2017, respectivamente; de igual manera, se rindió extemporáneamente la ejecución presupuestal de ingresos y gastos de abril, mayo y junio de 2017, lo que permite establecer debilidades en los controles para el cumplimiento de la Resolución 232 de 2016, expedida por la Contraloría General de Medellín, que podría traer como consecuencia la apertura de proceso sancionatorio establecido por incumplimiento del artículo 101 de la Ley 42 de 1993, situación que se tipifica como Observación Administrativa.</t>
        </r>
      </text>
    </comment>
    <comment ref="AJ18" authorId="1" shapeId="0">
      <text>
        <r>
          <rPr>
            <b/>
            <sz val="9"/>
            <color indexed="81"/>
            <rFont val="Tahoma"/>
            <family val="2"/>
          </rPr>
          <t>CONTRALORIA:</t>
        </r>
        <r>
          <rPr>
            <sz val="9"/>
            <color indexed="81"/>
            <rFont val="Tahoma"/>
            <family val="2"/>
          </rPr>
          <t xml:space="preserve">
AVANCE: 100%
EFECTIVIDAD: 74%</t>
        </r>
      </text>
    </comment>
    <comment ref="AM18" authorId="1" shapeId="0">
      <text>
        <r>
          <rPr>
            <b/>
            <sz val="9"/>
            <color indexed="81"/>
            <rFont val="Tahoma"/>
            <family val="2"/>
          </rPr>
          <t>CONTRALORIA:</t>
        </r>
        <r>
          <rPr>
            <sz val="9"/>
            <color indexed="81"/>
            <rFont val="Tahoma"/>
            <family val="2"/>
          </rPr>
          <t xml:space="preserve">
AVANCE: 100%
EFECTIVIDAD: 74%</t>
        </r>
      </text>
    </comment>
    <comment ref="AJ19" authorId="1" shapeId="0">
      <text>
        <r>
          <rPr>
            <b/>
            <sz val="9"/>
            <color indexed="81"/>
            <rFont val="Tahoma"/>
            <family val="2"/>
          </rPr>
          <t xml:space="preserve">CONTRALORIA
</t>
        </r>
        <r>
          <rPr>
            <sz val="9"/>
            <color indexed="81"/>
            <rFont val="Tahoma"/>
            <family val="2"/>
          </rPr>
          <t>AVANCE: 75%
EFECTIVIDAD: 50%</t>
        </r>
      </text>
    </comment>
    <comment ref="D21" authorId="1" shapeId="0">
      <text>
        <r>
          <rPr>
            <b/>
            <sz val="9"/>
            <color indexed="81"/>
            <rFont val="Tahoma"/>
            <family val="2"/>
          </rPr>
          <t>metrosaluddosi:</t>
        </r>
        <r>
          <rPr>
            <sz val="9"/>
            <color indexed="81"/>
            <rFont val="Tahoma"/>
            <family val="2"/>
          </rPr>
          <t xml:space="preserve">
Respuesta de la entidad: La ESE Metrosalud está dando cumplimiento a la Resolución 2003 de 2014, ya que las ambulancias 01 y 02 con placas OML 784 y OML 783, se encuentran habilitadas como transporte asistencial básico y cumplen con todos los requisitos exigidos para prestar el servicio. A partir de octubre de 2016, estas ambulancias estarán habilitadas como transporte asistencial medicalizado, acatando todos los requisitos de habilitación y en cumplimiento de las obligaciones contractuales establecidas con la Secretaría de Salud de Medellín en el contrato interadministrativo 4600066991 de 2016, obligación número 6: "garantizar la disponibilidad de una ambulancia medicalizada para atender las solicitudes derivadas del programa educativo inclusivo dirigido a la población con discapacidad mental de las instituciones educativas…”.
Los equipos médicos a los que hace referencia la observación del ente de control se encuentran disponibles para su uso en las ambulancias 01 y 02 con placas OML 784 y OML 783 y su riesgo de deterioro es exactamente igual al de los demás equipos biomédicos que ha adquirido la ESE Metrosalud, incluyendo la depreciación. Respecto a la garantía, no existe ninguna modificación de sus condiciones, relacionada con el hecho de que los equipos se encuentren en ambulancias habilitadas como básicas.
Posición del equipo auditor: Continúa el hallazgo administrativo y la presunta incidencia disciplinaria, dado que los argumentos presentados por la ESE Metrosalud, no son de recibo, por lo tanto la entidad debe formular acciones para corregir el hecho encontrado mediante un Plan de Mejoramiento.
</t>
        </r>
      </text>
    </comment>
    <comment ref="D22" authorId="1" shapeId="0">
      <text>
        <r>
          <rPr>
            <b/>
            <sz val="9"/>
            <color indexed="81"/>
            <rFont val="Tahoma"/>
            <family val="2"/>
          </rPr>
          <t>metrosaluddosi:</t>
        </r>
        <r>
          <rPr>
            <sz val="9"/>
            <color indexed="81"/>
            <rFont val="Tahoma"/>
            <family val="2"/>
          </rPr>
          <t xml:space="preserve">
Respuesta de la entidad. “Se acepta la observación administrativa. Acción de mejora: Se precisa que de conformidad con el documento Plan de Mercadeo ESE Metrosalud 2015, elaborado y presentado por el Señor Felipe Mejía Escobar, en desarrollo del Contrato N. 1767 de 2015, se elaboró el “Plan Táctico para la Operativización del Plan de Mercadeo” 2016-2019, el cual da cuenta precisa de actividades específicas y puntuales para desarrollar este Plan con un alcance a cuatro años en Metrosalud, de tal manera que permita lograr las estrategias propuestas en el Plan de Mercadeo, en torno a:
• Consolidación de los diferenciales de acuerdo con el Mapa de Valor.
• Precio – producto (servicio) - canales (plazas) - promoción.
• Mejorar la Posición Competitiva de la ESE Metrosalud.
• Mejorar la Satisfacción de los intereses de los grupos con los que se relaciona la ESE Metrosalud. 
• Mejorar el Posicionamiento y la Percepción de la marca y los valores de marca seleccionados por el equipo directivo.
Teniendo en cuenta el horizonte de evaluación de Plan, para el 2016 se ajusta el cronograma con el apoyo del consultor Felipe Mejía Escobar y se da inicio a su implementación con fechas y responsables de cumplimiento.”
Posición del equipo auditor: Se aceptan las explicaciones dadas por la entidad, siempre que las acciones que se describen se implementen y se ajusten los productos con cargo a los mismos recursos del contrato inicial, es decir, que ello no genere erogaciones adicionales para la entidad, y se ratifica como hallazgo administrativo dado que de la misma respuesta de la entidad y en la auditoría, se evidencian debilidades en el ejercicio de la supervisión…
</t>
        </r>
      </text>
    </comment>
    <comment ref="D24" authorId="1" shapeId="0">
      <text>
        <r>
          <rPr>
            <b/>
            <sz val="9"/>
            <color indexed="81"/>
            <rFont val="Tahoma"/>
            <family val="2"/>
          </rPr>
          <t>metrosaluddosi:</t>
        </r>
        <r>
          <rPr>
            <sz val="9"/>
            <color indexed="81"/>
            <rFont val="Tahoma"/>
            <family val="2"/>
          </rPr>
          <t xml:space="preserve">
Respuesta de la entidad. “Si bien es cierto que en las facturas mencionadas en la observación no se les realizó descuento por pronto pago tal como lo establece el contrato, también es importante mencionar que las facturas que se envían a la Tesorería tienen un trámite administrativo previo, que es necesario surtir para garantizar que la factura una vez avalada por el interventor cumpla con el contenido de la misma.”   
En el caso de las glosas que realiza la interventoría, estas se presentan al proveedor para su rechazo o aceptación y mientras se surte la diligencia de la respuesta a la misma y los avales y soportes para radicar la factura nuevamente en la tesorería, en algunas ocasiones impiden cancelar el valor de la factura dentro del tiempo establecido en el contrato.  
En consecuencia la Entidad revisará la política de descuento por pronto pago para que se amplíen los términos, incluyendo los tiempos del trámite administrativo de la glosa, la diligencia de los documentos que se envían a tesorería y los tiempos que requiere la Tesorería para la imputación contable de las cuentas, elaboración de órdenes de pago y la generación del pago. 
Adicionalmente se gestionará con el Proveedor la consecución del valor de descuentos por pronto pago no descontados de las facturas, con el fin de recuperar los recursos. 
Es importante mencionar que a partir de julio de 2016 se hizo un desarrollo en el aplicativo Safix en el cual se incluyó una opción en los contratos  para descuentos por pronto pago, de tal manera que el sistema genere alertas al momento de causar las facturas y generar la orden de pago; adicional  el interventor dentro del formato de cuentas por pagar que entrega a tesorería deberá informar si la factura tiene o no, descuento pronto pago, el porcentaje y la fecha límite de pago para aplicar dicho descuento;  lo anterior, dado el volumen mensual de facturas para causación y pago que recibe la Tesorería como consecuencia de la contratación que maneja la ESE Metrosalud. 
De acuerdo con lo anterior y teniendo en cuenta que en ningún momento los funcionarios que omitieron la acción, realizaron maniobras fraudulentas con el objeto de cometer actos que perjudicaran a la ESE, les solicitamos respetuosamente reconsiderar la calificación que se le da a esta observación como presunta fiscal y disciplinaria.” 
Posición del equipo auditor: No es de recibo la respuesta de la Entidad, toda vez que, se orienta a describir el proceso que surten las facturas en Tesorería, no obstante ellos no desvirtúan la falta de control y diligencia por parte de la supervisión, ni permite la recuperación de los recursos que se habría economizado, presentándose por lo tanto, una violación al principio de eficiencia, en consecuencia se ratifica la observación quedando como hallazgo administrativo, con incidencia disciplinaria y fiscal valorada en $9.659.328. 
</t>
        </r>
      </text>
    </comment>
    <comment ref="AK27" authorId="1" shapeId="0">
      <text>
        <r>
          <rPr>
            <b/>
            <sz val="9"/>
            <color indexed="81"/>
            <rFont val="Tahoma"/>
            <family val="2"/>
          </rPr>
          <t>metrosaluddosi:</t>
        </r>
        <r>
          <rPr>
            <sz val="9"/>
            <color indexed="81"/>
            <rFont val="Tahoma"/>
            <family val="2"/>
          </rPr>
          <t xml:space="preserve">
Se realizaron dos capacitaciones en la vigencia 2017 y se hizo un despligue sobre el procedimiento de contratación y supervisión de contratos. 
Las capacitaciones consistieron en:
Julio 17 de 2017 Capacitación Supervisión e interventoria de contratos
Mayo 18 de 2017 Inducción en Manual de interventoria
Se hizo despliegue el 27 de diciembre de 2017 en toda la Entidad sobre:  Seguimiento y control de los contratos</t>
        </r>
      </text>
    </comment>
    <comment ref="D28" authorId="1" shapeId="0">
      <text>
        <r>
          <rPr>
            <b/>
            <sz val="9"/>
            <color indexed="81"/>
            <rFont val="Tahoma"/>
            <family val="2"/>
          </rPr>
          <t>metrosaluddosi:</t>
        </r>
        <r>
          <rPr>
            <sz val="9"/>
            <color indexed="81"/>
            <rFont val="Tahoma"/>
            <family val="2"/>
          </rPr>
          <t xml:space="preserve">
Respuesta de la Entidad. “Se acepta la observación administrativa. Acción de mejora: Ajuste al Plan de Desarrollo 2012 – 2020 “Saludable y Comprometida con la Vida”, en las metas de aquellos indicadores de proyectos, donde los resultados ya superaron el valor programado por vigencia del plan, y entrega para aprobación mediante acto administrativo a la Junta Directiva, para luego enviar documento definitivo a la Contraloría General de Medellín. Se informará trimestralmente, mediante comunicado al Jefe de cada Unidad Administrativa, sobre la responsabilidad de la coherencia e igualdad de los datos, que debe haber en cada uno de los formatos establecidos para rendir la gestión, ellos son: Presentación en power point, formato en Excel y texto de Word.”
Posición del equipo auditor. La observación queda en firme como hallazgo administrativo, es aceptada por la Entidad y proponen plan de mejora.
</t>
        </r>
      </text>
    </comment>
    <comment ref="D29" authorId="1" shapeId="0">
      <text>
        <r>
          <rPr>
            <b/>
            <sz val="9"/>
            <color indexed="81"/>
            <rFont val="Tahoma"/>
            <family val="2"/>
          </rPr>
          <t>metrosaluddosi:</t>
        </r>
        <r>
          <rPr>
            <sz val="9"/>
            <color indexed="81"/>
            <rFont val="Tahoma"/>
            <family val="2"/>
          </rPr>
          <t xml:space="preserve">
Respuesta de la entidad. “Se acepta la observación y se hará plan de mejoramiento”.
Posición del equipo auditor: La observación queda en firme, como hallazgo administrativo, toda vez que, es aceptada por la Entidad y proponen plan de mejoramiento.
</t>
        </r>
      </text>
    </comment>
    <comment ref="AK29" authorId="1" shapeId="0">
      <text>
        <r>
          <rPr>
            <b/>
            <sz val="9"/>
            <color indexed="81"/>
            <rFont val="Tahoma"/>
            <family val="2"/>
          </rPr>
          <t>Observación 8. Dentro de la auditoría Regular a la ESE Metrosalud de la vigencia 2016, una vez analizado el factor de rendición de la cuenta, se evidencia que el informe de litigios y demandas y las Resoluciones de traslados presupuestales 085 y 101 de 2016, no fueron cargadas oportunamente, pues fueron rendidos el 16 de febrero y el 6 de marzo de 2017, respectivamente; de igual manera, se rindió extemporáneamente la ejecución presupuestal de ingresos y gastos de abril, mayo y junio de 2017, lo que permite establecer debilidades en los controles para el cumplimiento de la Resolución 232 de 2016, expedida por la Contraloría General de Medellín, que podría traer como consecuencia la apertura de proceso sancionatorio establecido por incumplimiento del artículo 101 de la Ley 42 de 1993, situación que se tipifica como Observación Administrativa.</t>
        </r>
      </text>
    </comment>
    <comment ref="D55" authorId="1" shapeId="0">
      <text>
        <r>
          <rPr>
            <b/>
            <sz val="9"/>
            <color indexed="81"/>
            <rFont val="Tahoma"/>
            <family val="2"/>
          </rPr>
          <t>metrosaluddosi:</t>
        </r>
        <r>
          <rPr>
            <sz val="9"/>
            <color indexed="81"/>
            <rFont val="Tahoma"/>
            <family val="2"/>
          </rPr>
          <t xml:space="preserve">
Posición del equipo auditor: la respuesta enviada por la ESE Metrosalud a la observación se recibe de manera parcial, toda vez que no hubo afectación del deber funcional de la entidad; en otros términos, aun cuando se evidencia el incumplimiento y quebrantamiento formal de la norma jurídica, se encuentra justificación del comportamiento por cuanto era necesario cubrir las obligaciones laborales de la empresa, como son nómina y prestaciones sociales y la Entidad cumplió con todos sus compromisos sin dificultades; sin embargo persiste el riesgo de que la entidad se vea forzada a pagar una demanda y no disponga de recursos en el rubro presupuestal para cubrir la obligación. 
Por lo anterior la presunta incidencia disciplinaria se retira y queda como hallazgo 5 con incidencia administrativa. La Entidad deberá elaborar un Plan de Mejoramiento y establecerá las acciones y controles tendientes a subsanar las debilidades anotadas.
</t>
        </r>
      </text>
    </comment>
    <comment ref="AN55" authorId="1" shapeId="0">
      <text>
        <r>
          <rPr>
            <b/>
            <sz val="9"/>
            <color indexed="81"/>
            <rFont val="Tahoma"/>
            <family val="2"/>
          </rPr>
          <t>metrosaluddosi:</t>
        </r>
        <r>
          <rPr>
            <sz val="9"/>
            <color indexed="81"/>
            <rFont val="Tahoma"/>
            <family val="2"/>
          </rPr>
          <t xml:space="preserve">
Se expidió y socializó la Circular No.8 de Metrosalud del 25 de octubre de 2017 relacionada con las funciones y responsabilidades de los interventores y supervisores.Determinar el logro en la generación de conciencia en los supervisores en el cumplimiento de sus obligaciones exige auditorías que evaluen el cumplimiento de los mismos.</t>
        </r>
      </text>
    </comment>
  </commentList>
</comments>
</file>

<file path=xl/comments8.xml><?xml version="1.0" encoding="utf-8"?>
<comments xmlns="http://schemas.openxmlformats.org/spreadsheetml/2006/main">
  <authors>
    <author>metrosaluddosi</author>
  </authors>
  <commentList>
    <comment ref="C14" authorId="0" shapeId="0">
      <text>
        <r>
          <rPr>
            <b/>
            <sz val="9"/>
            <color indexed="81"/>
            <rFont val="Tahoma"/>
            <family val="2"/>
          </rPr>
          <t>metrosaluddosi:</t>
        </r>
        <r>
          <rPr>
            <sz val="9"/>
            <color indexed="81"/>
            <rFont val="Tahoma"/>
            <family val="2"/>
          </rPr>
          <t xml:space="preserve">
Auditoria fiscal Y financiera  $2.153.0258</t>
        </r>
      </text>
    </comment>
    <comment ref="D18" authorId="0" shapeId="0">
      <text>
        <r>
          <rPr>
            <b/>
            <sz val="9"/>
            <color indexed="81"/>
            <rFont val="Tahoma"/>
            <family val="2"/>
          </rPr>
          <t>metrosaluddosi:</t>
        </r>
        <r>
          <rPr>
            <sz val="9"/>
            <color indexed="81"/>
            <rFont val="Tahoma"/>
            <family val="2"/>
          </rPr>
          <t xml:space="preserve">
Auditoria regular $573.726</t>
        </r>
      </text>
    </comment>
    <comment ref="E20" authorId="0" shapeId="0">
      <text>
        <r>
          <rPr>
            <b/>
            <sz val="9"/>
            <color indexed="81"/>
            <rFont val="Tahoma"/>
            <family val="2"/>
          </rPr>
          <t>metrosaluddosi:</t>
        </r>
        <r>
          <rPr>
            <sz val="9"/>
            <color indexed="81"/>
            <rFont val="Tahoma"/>
            <family val="2"/>
          </rPr>
          <t xml:space="preserve">
Auditoria regular $9'659.328</t>
        </r>
      </text>
    </comment>
  </commentList>
</comments>
</file>

<file path=xl/comments9.xml><?xml version="1.0" encoding="utf-8"?>
<comments xmlns="http://schemas.openxmlformats.org/spreadsheetml/2006/main">
  <authors>
    <author>Administrador</author>
    <author>metrosaluddosi</author>
  </authors>
  <commentList>
    <comment ref="G13" authorId="0" shapeId="0">
      <text>
        <r>
          <rPr>
            <b/>
            <sz val="8"/>
            <color indexed="81"/>
            <rFont val="Tahoma"/>
            <family val="2"/>
          </rPr>
          <t>Administrador:</t>
        </r>
        <r>
          <rPr>
            <sz val="8"/>
            <color indexed="81"/>
            <rFont val="Tahoma"/>
            <family val="2"/>
          </rPr>
          <t xml:space="preserve">
Se plantea acoger los rangos establecidos por el Órgano de Control el cual establece:
Cumple: Ente &lt;100% y &gt;=80%
Cumple Parcialmente: Entre&lt;80% y &gt;=50%
No Cumple: &lt; 50%</t>
        </r>
      </text>
    </comment>
    <comment ref="H20" authorId="1" shapeId="0">
      <text>
        <r>
          <rPr>
            <b/>
            <sz val="9"/>
            <color indexed="81"/>
            <rFont val="Tahoma"/>
            <family val="2"/>
          </rPr>
          <t>CONTRALORIA:</t>
        </r>
        <r>
          <rPr>
            <sz val="9"/>
            <color indexed="81"/>
            <rFont val="Tahoma"/>
            <family val="2"/>
          </rPr>
          <t xml:space="preserve">
AVANCE: 100%
EFECTIVIDAD: 74%</t>
        </r>
      </text>
    </comment>
    <comment ref="D23" authorId="1" shapeId="0">
      <text>
        <r>
          <rPr>
            <b/>
            <sz val="9"/>
            <color indexed="81"/>
            <rFont val="Tahoma"/>
            <family val="2"/>
          </rPr>
          <t>metrosaluddosi:</t>
        </r>
        <r>
          <rPr>
            <sz val="9"/>
            <color indexed="81"/>
            <rFont val="Tahoma"/>
            <family val="2"/>
          </rPr>
          <t xml:space="preserve">
Respuesta de la entidad: La ESE Metrosalud está dando cumplimiento a la Resolución 2003 de 2014, ya que las ambulancias 01 y 02 con placas OML 784 y OML 783, se encuentran habilitadas como transporte asistencial básico y cumplen con todos los requisitos exigidos para prestar el servicio. A partir de octubre de 2016, estas ambulancias estarán habilitadas como transporte asistencial medicalizado, acatando todos los requisitos de habilitación y en cumplimiento de las obligaciones contractuales establecidas con la Secretaría de Salud de Medellín en el contrato interadministrativo 4600066991 de 2016, obligación número 6: "garantizar la disponibilidad de una ambulancia medicalizada para atender las solicitudes derivadas del programa educativo inclusivo dirigido a la población con discapacidad mental de las instituciones educativas…”.
Los equipos médicos a los que hace referencia la observación del ente de control se encuentran disponibles para su uso en las ambulancias 01 y 02 con placas OML 784 y OML 783 y su riesgo de deterioro es exactamente igual al de los demás equipos biomédicos que ha adquirido la ESE Metrosalud, incluyendo la depreciación. Respecto a la garantía, no existe ninguna modificación de sus condiciones, relacionada con el hecho de que los equipos se encuentren en ambulancias habilitadas como básicas.
Posición del equipo auditor: Continúa el hallazgo administrativo y la presunta incidencia disciplinaria, dado que los argumentos presentados por la ESE Metrosalud, no son de recibo, por lo tanto la entidad debe formular acciones para corregir el hecho encontrado mediante un Plan de Mejoramiento.
</t>
        </r>
      </text>
    </comment>
    <comment ref="D24" authorId="1" shapeId="0">
      <text>
        <r>
          <rPr>
            <b/>
            <sz val="9"/>
            <color indexed="81"/>
            <rFont val="Tahoma"/>
            <family val="2"/>
          </rPr>
          <t>metrosaluddosi:</t>
        </r>
        <r>
          <rPr>
            <sz val="9"/>
            <color indexed="81"/>
            <rFont val="Tahoma"/>
            <family val="2"/>
          </rPr>
          <t xml:space="preserve">
Respuesta de la entidad. “Si bien es cierto que en las facturas mencionadas en la observación no se les realizó descuento por pronto pago tal como lo establece el contrato, también es importante mencionar que las facturas que se envían a la Tesorería tienen un trámite administrativo previo, que es necesario surtir para garantizar que la factura una vez avalada por el interventor cumpla con el contenido de la misma.”   
En el caso de las glosas que realiza la interventoría, estas se presentan al proveedor para su rechazo o aceptación y mientras se surte la diligencia de la respuesta a la misma y los avales y soportes para radicar la factura nuevamente en la tesorería, en algunas ocasiones impiden cancelar el valor de la factura dentro del tiempo establecido en el contrato.  
En consecuencia la Entidad revisará la política de descuento por pronto pago para que se amplíen los términos, incluyendo los tiempos del trámite administrativo de la glosa, la diligencia de los documentos que se envían a tesorería y los tiempos que requiere la Tesorería para la imputación contable de las cuentas, elaboración de órdenes de pago y la generación del pago. 
Adicionalmente se gestionará con el Proveedor la consecución del valor de descuentos por pronto pago no descontados de las facturas, con el fin de recuperar los recursos. 
Es importante mencionar que a partir de julio de 2016 se hizo un desarrollo en el aplicativo Safix en el cual se incluyó una opción en los contratos  para descuentos por pronto pago, de tal manera que el sistema genere alertas al momento de causar las facturas y generar la orden de pago; adicional  el interventor dentro del formato de cuentas por pagar que entrega a tesorería deberá informar si la factura tiene o no, descuento pronto pago, el porcentaje y la fecha límite de pago para aplicar dicho descuento;  lo anterior, dado el volumen mensual de facturas para causación y pago que recibe la Tesorería como consecuencia de la contratación que maneja la ESE Metrosalud. 
De acuerdo con lo anterior y teniendo en cuenta que en ningún momento los funcionarios que omitieron la acción, realizaron maniobras fraudulentas con el objeto de cometer actos que perjudicaran a la ESE, les solicitamos respetuosamente reconsiderar la calificación que se le da a esta observación como presunta fiscal y disciplinaria.” 
Posición del equipo auditor: No es de recibo la respuesta de la Entidad, toda vez que, se orienta a describir el proceso que surten las facturas en Tesorería, no obstante ellos no desvirtúan la falta de control y diligencia por parte de la supervisión, ni permite la recuperación de los recursos que se habría economizado, presentándose por lo tanto, una violación al principio de eficiencia, en consecuencia se ratifica la observación quedando como hallazgo administrativo, con incidencia disciplinaria y fiscal valorada en $9.659.328. 
</t>
        </r>
      </text>
    </comment>
  </commentList>
</comments>
</file>

<file path=xl/sharedStrings.xml><?xml version="1.0" encoding="utf-8"?>
<sst xmlns="http://schemas.openxmlformats.org/spreadsheetml/2006/main" count="4158" uniqueCount="1093">
  <si>
    <t>Código: FPAR03</t>
  </si>
  <si>
    <t>PLAN DE MEJORAMIENTO ÚNICO</t>
  </si>
  <si>
    <t>Versión: 06</t>
  </si>
  <si>
    <t>ENTIDAD: ESE METROSALUD</t>
  </si>
  <si>
    <t>PERÍODO FISCAL: 2013</t>
  </si>
  <si>
    <t>PERÍODO FISCAL:  Segumiento con corte a 30 de junio de 2014</t>
  </si>
  <si>
    <t>PERÍODO FISCAL:  Segumiento con corte a 31 Dic de 2014</t>
  </si>
  <si>
    <t>FORMULACIÓN DE LAS ACCIONES</t>
  </si>
  <si>
    <t>SEGUIMIENTO</t>
  </si>
  <si>
    <t>OBSERVACIONES</t>
  </si>
  <si>
    <t>NOMBRE DE LA AUDITORÍA</t>
  </si>
  <si>
    <t>FECHA DE LA AUDITORÍA
 (aaaa-mm-dd)</t>
  </si>
  <si>
    <t>Nº</t>
  </si>
  <si>
    <t xml:space="preserve">DESCRIPCIÓN DEL HALLAZGO </t>
  </si>
  <si>
    <t>HALLAZGO ADMINISTRATIVO CON INCIDENCIA</t>
  </si>
  <si>
    <t>ACCIÓN DE MEJORAMIENTO/CORRECTIVA</t>
  </si>
  <si>
    <t>PLAZO DE LA ACCIÓN</t>
  </si>
  <si>
    <t>OBJETIVO QUE SE BUSCA LOGRAR</t>
  </si>
  <si>
    <t>FECHA OBTENCIÓN DE RESUILTADOS</t>
  </si>
  <si>
    <t>RESPONSABLE</t>
  </si>
  <si>
    <t>CUMPLIMIENTO DE LA ACCIÓN
%</t>
  </si>
  <si>
    <t>EFECTIVIDAD
%</t>
  </si>
  <si>
    <t xml:space="preserve">(Lista desplegable) </t>
  </si>
  <si>
    <t>FECHA DE INICIO
(aaaa-mm-dd)</t>
  </si>
  <si>
    <t>FECHA DE TERMINACIÓN 
(aaaa-mm-dd)</t>
  </si>
  <si>
    <t>Proceso</t>
  </si>
  <si>
    <t>DEPENDENCIA</t>
  </si>
  <si>
    <t>FUNCIONARIO</t>
  </si>
  <si>
    <t>Auditoría Fiscal Y Financiera A La Ese Metrosalud 2012 Alcance 2011</t>
  </si>
  <si>
    <t>Verificados los registros presupuestales provisionales expedidos por la ese metrosalud el 1 de enero de 2011.  pcin numeros 1 al pcin 375. se observo que la entidad al momento de reemplazarlos. en la mayoria hizo alusion al pcin siguiente.  situacion constitutiva de deficiencia administrativa. por no controlar la entidad que el nuevo registro presupuestal individual. reeplace el registro provisional</t>
  </si>
  <si>
    <t>Administrativa</t>
  </si>
  <si>
    <t>Validar antes de la migracion de datos al software,que la informacion contenida en cada uno de las celdas del archivo plano sea la que corresponda a cada uno de los documentos  (PCIN)</t>
  </si>
  <si>
    <t>Gestiòn financiera</t>
  </si>
  <si>
    <t>Preupuesto</t>
  </si>
  <si>
    <t>Técnico Operativo</t>
  </si>
  <si>
    <t>En seguimientos realizados durante el 2013, la Oficina de Control Interno le dio un cumplimiento a la acción del 100%, teniendo en cuenta que se viene validando por los funcionarios de presupuesto que la información contenida en los archivos con las disponibilidades y compromisos provisionales se corresponda con la definitiva y comunicando esta última a los responsables de cada contrato; control que en la actualidad se sigue aplicando en forma aleatoria por dicha dependencia. Al observar aleatoriamente algunas disponibilidades y registros presupuestales provisionales con los definitivos, no se detectaron diferencias.</t>
  </si>
  <si>
    <t>Según el area de facturacion el valor recaudado por venta de serviciso de salud alcanzo la suma de $152.923 millones a diciembre 31 de 2011, y el area de presupuesto relaciono un valor recaudado por venta de servicios por $146,978 millones, para una diferencia entre las dos areas de $5,945 millones. situacion constitutiva de deficiencia administrativa</t>
  </si>
  <si>
    <t xml:space="preserve">Disponer con  antelacion al cierre mensual presupuestal; de la informacion de recaudos registrados en facturacion que permitan la conciliacion con los valores interfasados por estos conceptos  a presupuestos. </t>
  </si>
  <si>
    <t>Mensualmente presupuesto recibe de Tesorería y de Facturación la información de facturación y recaudo y con base en ella para cada uno de los rubros realiza el cruce de los saldos y valores, aclarando las diferencias. Además Presupuesto realiza conciliación con contabilidad  entre lo facturado y lo recaudado en archivos en excel  y procede con la misma a cruzar para cada uno de los rubros y a verificar con las hojas de vida la información para aclarar las diferencias. La información debe estar conciliada pues de lo contrario se refleja en el SIHO (decreto 2193)</t>
  </si>
  <si>
    <t>El presupuesto definitivo para el rubro de las transferencias fue de $33.523millones, y durante la vigencia presentó adiciones por $14.822 millones para un presupuesto definitivo de $33.523 millones, la ejecución de las transferencias fue del 91%, y su participación en el  total de los ingresos fue del 15%. El valor recaudado por este rubro según el Área de presupuesto es de $30.407 millones, en el Chip se informó lo recaudado port ransferencias por la suma de $23.407 millones para una diferencia de $7.000 millones entre estos dos reportes; y entre presupuesto y facturación se presenta una diferencia de $246 millones todavez que facturación informó un recaudo por $30.161millones. Situacióncon constitutiva de deficiencia administrativa</t>
  </si>
  <si>
    <t>Registrar mensualmente  en la contabilidad  en la  cuenta cero, las transferencias informadas en la ejecucion presupuestal</t>
  </si>
  <si>
    <t>Contabilidad</t>
  </si>
  <si>
    <t>lider programa de contabilidad</t>
  </si>
  <si>
    <t>En el seguimiento de septiembre de 2012 se dio por cumplida la acción: Cada mes presupuesto entrega vía internet la ejecución y se lleva a tablas donde se homologan rubros versus cuentas contables y se le solicta a informatica su importación a Contabilidad y alli se genera la cuenta cero y se verifica que los valores contables sean los mismos de presupuesto. Se ha obtenido la conciliación de cuentas cero. En la actualidad (2013),no se transmite la cuenta cero a través del CHIP, no obstante Contabilidad y Presupuesto cruzan los valores.</t>
  </si>
  <si>
    <t>conciliar las transferencias registradas en el balance con las registradas en la ejecucion presupuestal</t>
  </si>
  <si>
    <t>En el seguimiento de septiembre de 2012 se dio por cumplida la acción. Se verificó en Contabilidad con el auxiliar. En la actualidad (2013) Contabilidad concilia los saldos de las cuentas como parte del control. El aplicativo deprecia de acuerdo con la vida util del activo o hasta que se reporten bajas del activo.</t>
  </si>
  <si>
    <t>La ESE Metrosalud para la depreciacion de los bienes muebles utiliza el metodo de linea recta. Con relacion a algunos bienes adquiridos en la vigencia del 2011, se observo que la depreciacion acumulada fue superior a su costo de adquisicion por valor de $9,783,292.</t>
  </si>
  <si>
    <t>Diseñar la herramienta informatica que permita detectar las diferencias entre la depreciacion acumulada y el precio de compra de cada activo</t>
  </si>
  <si>
    <t>Sistemas de informacion</t>
  </si>
  <si>
    <t>Ingeniero de sistemas</t>
  </si>
  <si>
    <t>En el Segumiento de Junio 2012 se cumplio la acción: Se diseño la herramienta informatica que permite detectar las diferencias entre la depreciacion acumulada y el precio de compra de cada activo</t>
  </si>
  <si>
    <t xml:space="preserve">Identificar los activos cuyo valor acumulado de depreciacion supere su valor de compra </t>
  </si>
  <si>
    <t>Aseguramiento</t>
  </si>
  <si>
    <t>Profesional de aseguramiento</t>
  </si>
  <si>
    <t>En el Segumiento de Junio 2012 se cumplio la acción: De acuerdo con lo informado por las oficina de aseguramiento, Informática y Contabilidad se realizó el correctivo y se esta permanentemente verificando para detectar nuevas inconsitencias; no obstante lo anterior,  se tienen evidencias donde se puede observar el cumplimiento de esta actividad.</t>
  </si>
  <si>
    <t xml:space="preserve">Realizar los ajuste en el modulo de bienes muebles e informar a la oficina de contabilidad  </t>
  </si>
  <si>
    <t>En el Segumiento de Junio 2012 se cumplio la acción, pues se hicieron ajustes en activos con documentos AADAR No.2 y No.3 de febrero 28 y marzo 31 de 2012, AADAS de 31 de marzo, AADPR de febrero 29 y 31 de marzo de 2012, AADPS de31 de marzo. Coorrespondientes a los ajustes realizados.</t>
  </si>
  <si>
    <t xml:space="preserve">Revisar y realizar  los ajustes informados  por la oficina de aseguramiento </t>
  </si>
  <si>
    <t>Según seguimiento del 23 de julio de 2012 y de acuerdo con lo informado por las oficinas de Aseguramiento, Informática y Contabilidad se realizó el correctivo y se esta permanentemente verificando para detectar nuevas inconsistencias.</t>
  </si>
  <si>
    <t>Diseñar un reporte de control que detecte las inconsistencias entre la depreciacion acumulada y el valor de la compra de cada activo</t>
  </si>
  <si>
    <t xml:space="preserve">En el Segumiento de Junio 2012 se cumplio la acción: </t>
  </si>
  <si>
    <t>Generar mensualmente el reporte de las inconsistencias y hacer las correccion antes de generar depreciacion</t>
  </si>
  <si>
    <t>En el Segumiento de Junio 2012 se cumplio la acción puesto que desde febrero de 2012 se habilitó un informe que refleja el cruce de información entre el despacho o salida del almacen versus el ingreso a activos fijos (entrada  a cartera), con el fin de que se corrijan las inconsistencias antes del cierre, el cual se viene aplicando.</t>
  </si>
  <si>
    <t>El grupo auditor mediante selectivo realizado a algunas compras de bienes muebles, observo que dichos activos fueron registrados en contabilidad y varios de ellos no registrados por el area de bienes muebles y seguros, debido a que estos no fueron reportados por el area de compras al almacen general.</t>
  </si>
  <si>
    <t>Establecer una politica que defina claramente cuales bienes muebles son estructurales y cuales son devolutivos y de estos ultimos  cuales se llevan al gasto, incluyendo la depreciacion.</t>
  </si>
  <si>
    <t>Dirección Administrativa</t>
  </si>
  <si>
    <t>Directora Administraviva</t>
  </si>
  <si>
    <t xml:space="preserve">
En el Informe de la Auditoria Regular realizada en el año 2013 alcance 2012, según los soportes entergados por la Directora Administrativa el órgano de Control  dio por cumplida esta acción.  </t>
  </si>
  <si>
    <t>Controlar que toda adquisicion de un bien mueble ingrese por el almacen general; asi esta implique una instalacion</t>
  </si>
  <si>
    <t>Almacen General</t>
  </si>
  <si>
    <t>Tecnico operativo (Almacenista general)</t>
  </si>
  <si>
    <t xml:space="preserve">Toda factura que llegue a la ESE Metrosalud  por concepto de adquisición de bienes, se tramita directamente por el Almacen General con el fin de  que se gestione desde allí la entrada al inventario y la causación de la obligación. Posteriormente la factura llega a la tesoreria con el soporte de entrada al inventario y la imputación contable, para que sea pagada.  Se da por cumplida esta acción de mejoramiento pero se monitorea permanentemente. </t>
  </si>
  <si>
    <t xml:space="preserve">Identificar desde   contabilidad  en el tiempo facturas que hayan implicado compras de activos fijos que no se encuentran registrados en el modulo de bienes muebles de acuerdo a la politica adoptada. </t>
  </si>
  <si>
    <t>Lider programa de contabilidad</t>
  </si>
  <si>
    <t>Según seguimiento del 11 de febrero de 2013, Contabilidad entregó en enero de 2013 a Bienes Muebles una relación de facturas para verificar si corresponde a activos no inventariados, los cuales informó el Profesional de Aseguramiento y bienes muebles no haber incorporado en el inventario, hasta tanto se determinara claramente si debia hacer parte o no del mismo. Posteriormente se allega Acta de Inventario e información según la cual Contabilidad ajusta el registro del inventario a los resultados reportados. En la actualidad, de acuerdo con lo informado, el dato del inventario de bienes reportado desde bienes muebles (Aseguramiento) es igual al contable. Además contratación tiene la instrucción de que todo, sin excepción, se reporte al almacen. Se considera cumplida la acción, no obstante la Oficina de Control Interno continúa con seguimientos en lo relacionado con el inventario.</t>
  </si>
  <si>
    <t>Revisar y ajustar el modulo de bienes muebles de acuerdo con la informacion entregada por contabilidad</t>
  </si>
  <si>
    <t xml:space="preserve">
En el Informe de la Auditoria Regular realizada en el año 2013 alcance 2012, según los soportes entregados por el área de contabilidad al órgano de Control este  dio por cumplida la acción. Es importante precisar que aunque esta accion se da por cumplida la entidad dentro de su plan de trabajo para la vigencia 2014 tiene priorizado un monitoreo permanente sobre este tema.</t>
  </si>
  <si>
    <t>Realizar inventario Fisico General  de bienes muebles y registrar contablemente  los resultados de este.</t>
  </si>
  <si>
    <t>Administracion UPSS</t>
  </si>
  <si>
    <t>Administradores UPSS</t>
  </si>
  <si>
    <t xml:space="preserve">
En el Informe de la Auditoria Regular realizada en el año 2013 alcance 2012, según los soportes entregados por el área de contabilidad al órgano de Control este la dio por cumplida. Es importante precisar que aunque esta accion se da por cumplida la entidad dentro de su plan de trabajo para la vigencia 2014 tiene priorizado un monitoreo permanente sobre este tema.  </t>
  </si>
  <si>
    <t>La Entidad no tiene definida una politica que defina el procedimiento de depreciacion de los bienes muebles e inmuebles de los activos que son incorporados al edificio.</t>
  </si>
  <si>
    <t xml:space="preserve">
En el Informe de la Auditoria Regular realizada en el año 2013 alcance 2012, según los soportes entregados por el área de contabilidad al órgano de Control este la dio por cumplida. </t>
  </si>
  <si>
    <t>La ESE Metrosalud en su proceso de inventarios tiene establecida la actividad de identificacion de los bienes que son adquiridos durante la vigencia, pero varios de ellos no fueron registrados por el area de bienes muebles , debido a que la dependencia encargada de realizar la adquisicion del activo, no reporto la compra.</t>
  </si>
  <si>
    <t>Fiscal</t>
  </si>
  <si>
    <t xml:space="preserve">Toda factura que llegue a la ESE Metrosalud  por concepto de adquisición de bienes, se tramita directamente por el Almacen General con el fin de  que se gestione desde allí la entrada al inventario y la causación de la obligación. Posteriormente la factura llega a la tesoreria con el soporte de entrada al inventario y la imputación contable, para que sea pagada.  Se da por cumplida esta acción de mejoramiento pero se monitorea permanentemente.  </t>
  </si>
  <si>
    <t>Los saldos de inventario de contabilidad y el modulo de bienes muebles de activos fijos se encuentran ajustados en su totalidad, de igual manera cada mes contabilidad y la oficina de bienes muebles concilian los saldos con el fin de hacer un seguimeitno y monitoreo  permanente a los saldos.</t>
  </si>
  <si>
    <t>Definir responsable de la custodia y realizar el aseguramiento de los bienes muebles</t>
  </si>
  <si>
    <t>Con los soportes entregados al organo de control este acepta las evidencias y da por cumplida la actividad</t>
  </si>
  <si>
    <t>La ESE Metrosalud a diciembre 31 de 2011 presentò el acta definitiva de inventarios de bienes muebles por valor de $31,138 millones al cierre de la vigencia, $207 millones corresponden a faltantes, de los cuales $56 millones fueron saneados y $151 millones quedaron pendientes por sanear.</t>
  </si>
  <si>
    <t>Notificar por oficio a los servidores publicos para sanear faltantes de inventario</t>
  </si>
  <si>
    <t>Gestiòn de Bienes</t>
  </si>
  <si>
    <t xml:space="preserve">En el Segumiento de enero de 2013 se registro:Es conveniente realizar un seguimiento verificando la notificación y solución de la situación.Además es necesario abordar procedimientos efectivos para la legalización de las diferencias de  inventarios. Se califica con un avance del 25%.
Según relaciones entregadas por el Profesional de Aseguramiento, de un total de 292 de activos por legalizar a diciembre de 2012, se habían legalizado 151, es decir el 51%; en valores de $134 millones se legalizaron $89 millones, el 66% que corresponde a  20 funcionarios.  A diciembre de 2013 se presentan 92 activos por legalizar por aproximadamente $59 millones, de los cuales 45 vienen de la anterior vigencia. De esta ultima relación 14 se enviaron a procesos disciplinarios </t>
  </si>
  <si>
    <t>Según relación entregada por el profesional de aseguramiento, doctor Alvaro Rivera, de los faltantes por legalizar a 31 de diciembre de 2011, se tienen aún pendientes por legalizar 17 activos, de 4 funcionarios, equivalentes a $4.288.078 el 89% de lo pendiente. No obstante es preciso observar que a diciembre de 2014 se presentan otros faltantes y el procedimiento de legalización aún no tiene la oportunidad requerida.</t>
  </si>
  <si>
    <t>En reunión realizada con el doctor Alvaro Rivera el 29 de enero de 2015 y según relación entregada por éste, de los faltantes por legalizar a 31 de diciembre de 2011, se tienen aún pendientes por legalizar 13 activos, de 4 funcionarios, equivalentes a $1.465.753 el 99% de lo pendiente. Dos de los cuatro servidores fueron remitidos a procesos disciplinarios, uno de ellos con 10 activos pendientes.  No obstante es preciso observar que a la fecha, aún no legalizan faltantes del inventario del 2013, 14 funcionarios, correspondiente a 42 activos, equivalente a $14.832.607. Es decir que las medidas adoptadas aún no subsanan totalmente la deficiencia formulada.</t>
  </si>
  <si>
    <t>REMITIR A PROCESOS DISCIPLINARIOS CASOS NO LEGALIZADOS</t>
  </si>
  <si>
    <t xml:space="preserve">En el Informe de la Auditoria Regular realizada en el año 2013 alcance 2012, según los soportes entregados al órgano de Control este la dio por cumplida, no obstante lo anterior la Entidad continua haciendo un seguimiento permanente a esta actividad </t>
  </si>
  <si>
    <t>Según seguimiento anterior la acción se cumplió 100%, en consecuencia no se adelanta una nueva verificación.</t>
  </si>
  <si>
    <t>Hacer seguimiento al seneamiento de bienes muebles</t>
  </si>
  <si>
    <t xml:space="preserve">En el Informe de la Auditoria Regular realizada en el año 2013 alcance 2012, según los soportes entregados al órgano de Control este la dio por cumplida, Es importante precisar que aunque esta accion se da por cumplida la entidad dentro de su plan de trabajo para la vigencia 2014 tiene priorizado un monitoreo permanente sobre este tema. </t>
  </si>
  <si>
    <t>La ESE Metrosalud le entregó cartera a la empresa Accion Legal Cartera Efectiva Activa SAS, por valor de $13.658.174.911 con el objetivo de desarrollar actividades de cobro juridico y prejuridico de la cartera de la ESE Metrosalud.  A 31 de diciembre de 2011, esta entidad recuperó la suma de $2.469.593.549 correspondientes a cartera de Salud Condor por $348.128.731, Coosalud $72.271.318 y Comfenalco Antioquia $2.049.193.500. 
La cartera de la ESE Metrosalud a diciembre 31 de 2011, ascendió a $45.331 millones, de los cuales $34.760 millones estan reflejados en la cartera por vigencias de las zonas 102 a 205, de esta cartera $9.421 millones presentan una antigüedad superior a 3 años desde antes del 2009.  Según el articulo 789 del codigo de comercio - prescripción de la accion cambiaria directa, las facturas que conforman este valor se encuentran prescritas, lo que se constituye en una deficiencia fiscal, por lo que la entidad debió analizar los vencimientos de las mismas para evitar la caducidad a que se refiere el articulo en mencion.  Situación que viene afectando las finanzas de la ESE Metrosalud al momento de registrarse la provisión y proceder al castigo de cartera</t>
  </si>
  <si>
    <t>Tener un mayor control  a la cartera entregada a Accion Legal y solicitar resultados de la gestión emprendida a cada uno de los clientes</t>
  </si>
  <si>
    <t>Cartera</t>
  </si>
  <si>
    <t>Lider Programa Tesoreria y Cartera</t>
  </si>
  <si>
    <t xml:space="preserve">El contrato con la firma "Cartera Efectiva Acción Legal" no se renovó para el 2014 y no se concoce un informe de la Interventoría del resultado del mismo. Sin embargo, la Tesorera entrega una carpeta con un informe de esa firma y anexos entregados por la misma mediante oficio del 18 de septiembre de 2013. Según la Tesorera, dicha firma hizo la devolución de toda la documentación que se le había entregado y no existen cuentas pendientes con la misma. En la actualidad se tienen dos firmas externas con contratos para la recuperación de la cartera. Para la Oficina de Control Interno es conveniente que se mantenga un control no solo de lo que se entrega a los abogados  y en lo relacionado con la prescripción de facturas sino tambien para adelantar en forma oportuna la gestión con los abogados contratados para el cobro juridico.  </t>
  </si>
  <si>
    <t>Para la vigencia 2014  la Entidad contrató dos empresas, Cartera Integral y Provicredito, para realizar  los cobros prejuridicos y juridicos.  La Tesorera  Sandra Alzate  hace entrega a estos abogados de la cartera que requiere de los servicios contratados y periódicamente recibe por parte de ellos un informe de las gestiones adelantadas.    El contrato con Accion Legal se terminó desde diciembre de 2012</t>
  </si>
  <si>
    <t>Verificar que la cartera que esté proxima a prescribir tenga un proceso juridico para evitar la prescipción de las facturas</t>
  </si>
  <si>
    <t>Actualmente se tienen suscritos contratos con abogados externos para el cobro Juridico de Cartera, dada la situación que por varios meses se presentó de falta de definición de la continuidad del contrato con Cartera Efectiva Acción Legal.  Para la oficina de Control Interno es conveniente  afinar los controles para que se evite la prescripción de facturas y adelantar en forma oportuna la gestión para el cobro prejuridico y con los abogados contratados para el cobro juridico.  Lo anterior, no obstante existe el criterio de que en el caso de salud no es facil argumentar la prescripción y como tal se recupera cartera cuyo vencimiento supera los 3 años.</t>
  </si>
  <si>
    <t>Actualmente se tiene contratos con abogados externos para el cobro Juridico de Cartera, dada la situación que por varios meses se presentó en el 2013 por  falta de definición de la continuidad del contrato con Cartera Efectiva Acción Legal.  Para la oficina de Control Interno es conveniente  afinar los controles para que se evite la prescripción de facturas y adelantar en forma oportuna la gestión para el cobro prejuridico y con los abogados contratados para el cobro juridico.  Lo anterior, no obstante existe el criterio de que en el caso de salud no es facil argumentar la prescripción y como tal se recupera cartera cuyo vencimiento supera los 3 años.</t>
  </si>
  <si>
    <t>Liquidar los contratos de capitacion con cada una de las EPS-S desde el año 2002 hasta marzo 31 de 2011 por valor de $10.462 millones</t>
  </si>
  <si>
    <t>En la formulación de un plan es importante el ejercicio para dimensionar las metas y su viabilidad, es el caso de la liquidación de los contratos a diciembre del 2012,  además porque no se depende unicamente de los recursos de la organización, sino de la voluntad de los contratantes, los organos de Dirección y Control y en algunos casos de procesos de tipo Juridico. Como se dijo en  seguimientos anteriores Metrosalud ha venido realizando diferentes gestiones, por ejemplo cartas, derechos de petición, reuniones, avances en la conciliación, proyectos de liquidación, las mesas de trabajo con la intervención de Procuraduría, la Super y el Ministerio. Un aspecto a mejorar, es que la empresa tenga definida la gestión que le corresponde adelantar para el cobro Juridico. Aun cuando no se han liquidado contratos, Control Interno da un valor a las gestiones adelantadas con tal propósito.</t>
  </si>
  <si>
    <t>Se observaron a  la fecha actas de conciliaciónde carteras con: Emdisalud, SaludVida y Comfama ; ésta tarea es previa a la liquidación de los contratos y hace parte del proyecto de la liquidación.  También se evidenciaron  las actas contables de Emdisalud firmadas por los responsables de analizar y conciliar las cuentas,  y se está a la espera de la firma de los gerentes para proceder a dejar en firme la liquidación y generar del Acta de Liquidación final de los contratos .   Con la EPS-S Cafesalud  se tiene demanda juridica con libramiento de pago  y con Comfama se tienen todas las liquidaciones revisadas y solo se está a la espera de que se defina en algunos items  la población a reconocer</t>
  </si>
  <si>
    <t>Conciliar con cada una de las entidades con el fin de sanear y recuperar cartera pendiente</t>
  </si>
  <si>
    <t xml:space="preserve">En el Segumiento de agosto de 2013 se registró  que se plantea la meta del 100% de cartera conciliada a 31/12/2012, pero no se precisa el valor y en otras acciones del plan de mejora se programa para el  31/12/2013; en cualquier caso, se trata de metas dificilmente alcanzables,  por lo cual es recomendable la consolidación y ajuste del plan de mejora, con metas realistas, cuantificables y realizables. Es necesario reconocer, que, como se había recomendado desde Control Interno, se asignó recurso humano para fortalecer el proceso de conciliación de la glosa, lo cual ha generado mejores resultados. Los auxiliares de cartera vienen adelantando diversas conciliaciones; sin embargo el volumen de clientes y facturas es alto y en muchos casos se depende de la voluntad de estos. La Oficina pondera el avance logrado; sin embargo es importante la gestión en la causalidad de la glosa y otras gestiones, para evitar a futuro situaciones similares, lo cual se espera se complemente con el procedimiento, los puntos de control y otras gestiones emprendidas. 
</t>
  </si>
  <si>
    <t>Según soportes y actas de conciliación se encontró que a junio 30 de 2014  se    tiene cartera conciliada por valor de $15.359.281.321 y   representa el 42%;  cartera en proceso de conciliación por un valor de $18.091.971.464 y representa  50%.  Es importante anotar que el alto volumen de facturas que conforman la cartera dificulta y hace mas lento el proceso de conciliación, no obstante la entidad avanza en este proceso.</t>
  </si>
  <si>
    <t>Realizar las acciones necesarias para mejorar la agilidad en la respuesta de la glosa desde las UPSS y el nivel central, con el fin de recuperar o sanear cartera</t>
  </si>
  <si>
    <t>Hoy se tienen 4 auditores asignados a la Dirección Financiera apoyando la respuesta técnica para subsanar la glosa. En facturación se tienen 3 personas digitando glosa y una sola atendiendo SOAT. No obstante hay represamiento de glosa por digitar y gestionar toda vez que el volumen de facturación se ha incrementado por el tipo de contratación alcanzando cerca de 14.000 facturas por mes. Esto se refleja tambien en la respuesta de la red, que en ocasiones se demora. En éste momento faltan 2 meses aproximadamente por digitar. Tambien se han adelantado gestiones de depuración a través del comite de sostenibilidad contable. No obstante lo anterior los auditores de facturación manifiestan no tener conocimiento de esta acción y no tienen un informe consolidado de la gestión de la cartera glosada conciliada</t>
  </si>
  <si>
    <t>Tener un asesoria y acompañamiento juridico permanente, con el fin de tomar decisiones a tiempo y evitar la prescripcion de las facturas y lograr la presentacion oportuna de la cartera a las entidades en liquidación</t>
  </si>
  <si>
    <t>Para la vigencia 2014 la entidad tiene suscritos  contratos con empresas encargadas de hacer los cobros prejuridicos y juridicos (Cartera Integral y Provicredito). Adicionalmente desde el area de cartera se hace un seguimiento permanente a las decisiones que tome la Supersalud con respecto a las  EPS con el fin de evitar que las aseguradoras entren en liquidación y la ESE  no presente oportunamente las cuentas.   En cuanto a la prescripción,  existe el criterio de que en el caso de salud no es facil argumentarla y como tal se recupera cartera cuyo vencimiento supera los 3 años.</t>
  </si>
  <si>
    <t>La ESE Metrosalud en el año 2011, recuperó un valor aproximado de $84 millones de su cartera provisionada, se observó que dicha recuperación no afectó en el periodo correspondiente la cuenta de resultados en el estado de la actividad financiera economica, social y ambiental.  Con respecto al valor recuperado, no fue posible por el equipo auditor al cierre de la vigencia verificar dicho ingreso, por cuanto la entidad al efectuar la actualización de la provisión, explicó que este hecho no afectó resultados, toda vez que se realizaron cruces internos entre cuentas de balance y de resultados.  Situación constitutiva de deficiencia administrativa</t>
  </si>
  <si>
    <t>Revisar cada que se realice un recibo de caja si las facturas que se van a afectar estan provisionadas, para afectar la cuenta contable correspondiente</t>
  </si>
  <si>
    <t xml:space="preserve">Según seguimiento de agosto 29 de 2013, se ha observado que se ha mejorado el control desde  la tesorería para determinar la recuperación de cartera que se tiene provisionada y Contabilidad participa en ese propósito;  ello se refleja en el saldo y movimiento de la cartera. Para lograr que se estandarice esa acción, lo recomendable es hacerla parte del procedimiento o instructivo de cartera documentado. </t>
  </si>
  <si>
    <t>Según los soportes revisados,  desde el area de cartera y contabilidad se verifica y revisa mensualmente el movimiento de la cuenta 148014 provisión de cartera, con el fin de que esta se afecte correctamente con los pagos que hacen las entidades a las carteras provisionadas.  Este ejercicio se viene aplicando permanentemente.</t>
  </si>
  <si>
    <t>El sistema de costos que opera en Metrosalud, no esta totalmente automatizado ya que la entidad para el calculo de la mano de obra, realiza el proceso de distribucion a los diferentes centros de costos en forma manual situacion constitutiva de deficiencia administrativa al no tener la Entidad un sistema de Costos totalmente implementado donde intervengan los elementos del costo para la determinacion del producto final.</t>
  </si>
  <si>
    <t>Tener en cuenta lo representativo del  Costo de la Mano de Obra,  su incidencia en el resultado final de los Costos  la importancia de conocerlo  en tiempo real  y presentar  propuesta a la Gerencia General para que ésta autorice dar  inicio al proceso de adquisición de este modulo o  el desarrollo del mismo dentro de la misma Empresa.</t>
  </si>
  <si>
    <t>Costos</t>
  </si>
  <si>
    <t>Profesional Universitaria de Costos - Jefe de la oficina de informática - Dirección Talento Humano</t>
  </si>
  <si>
    <t>A finales del 2013 se realizó un recorrido de las profesionales de costos por las Unidades Hospitalarias para diagnosticar la necesidad en lo referente al cuadro de turnos y además se realizó una reunión con sistemas de información y algunos funcionarios de la red. Con lo anterior se definió trabajar con el procedimiento y plantillas que actualmente operan, extendiendolo a todos los servidores de los puntos de atención, con los ajustes necesarios, desarrollo que se esta programando para el plan de acción 2014. Aún no se presenta una propuesta a la gerente.</t>
  </si>
  <si>
    <t xml:space="preserve">Esta actividad quedó definida en el plan de acción 2014 y se avanza en la ejecución del mismo, sin embargo  a la fecha aún no se cuenta con  la propuesta para la adquisición del módulo o desarrollo del mismo, por lo tanto la Gerente aun no lo ha aprobado. </t>
  </si>
  <si>
    <t xml:space="preserve">A diciembre 31 de 2014 se tienen tres propuestas, de las cuales dos ya se presentaron a la Gerencia para su análisis, se recomendó revisar la tercera y se está a la espera del análisis de esta para definir la empresa que ejecutará  la automatización.  Se observa carpeta en la Oficina de Sistemas de Información con las evidencias de reuniones, análaisis y la ejecución del cronograma. </t>
  </si>
  <si>
    <t>Al realizar con corte a dic 31 de 2011 el proceso de reconocimiento en los e.f.  del pasivo  real  prestacional   se tomo  el valor total  informado por la oficina de   salarios y prestaciones sociales  para las obligaciones laborales  de  vacaciones, prima de vacaciones y prima de recreación y no se descontó del valor informado,  las sumas   causadas en la vigencia 2010  por los  conceptos laborales citados</t>
  </si>
  <si>
    <t xml:space="preserve">Consultar mediante comunicación escrita a la oficina de salarios y prestaciones sociales  si las vacaciones, prima de vacaciones y prima de recreacion, informadas incluyen periodos anteriores  </t>
  </si>
  <si>
    <t>LIDER PRGRAMA CONTABILIDAD</t>
  </si>
  <si>
    <t>De acuerdo con seguimiento realizado desde el 12 de febrero de 2013, la información entregada desde Contabilidad es que el registro se viene realizando con base en el dato consolidado por Salarios excluyendo lo ya causado  y para tal fin se realizan los cruces de saldos y terceros,  con lo cual se valida y registra la información</t>
  </si>
  <si>
    <t>Función de Advertencia (Cartera)</t>
  </si>
  <si>
    <t>1</t>
  </si>
  <si>
    <t xml:space="preserve">El estado de la cartera con vencimiento a diciembre 31 de 2011 es de $34,759 millones , de los cuales $9.421 millones equivalentes al 27% corresponden a una cartera prescrita con mas de tres años de vencimiento y con un alto riesgo de ser incobrable.  Cifra significativa, que ponde en riesgo de pérdida los recursos publicos encomendados a la entidad . De igual manera, se evidencia una cartera del año 2009-2010- y 2011 por valor de $25.338 millones correspondiente al 73%, con una probabilidad de riesgo moderado de ser incobrable que require una gestion efectiva de cobro por parte de  la entidad, con el fin de evitar que la misma prescriba y el valor acumulado de cartera incremente año tras año . </t>
  </si>
  <si>
    <t xml:space="preserve">Circularizar cartera </t>
  </si>
  <si>
    <t>Tesoreria</t>
  </si>
  <si>
    <t>Lider Programa Tesorería y Cartera</t>
  </si>
  <si>
    <t>Se circularizo el 100% de la cartera y cada auxiliar de cartera conserva copia de la carta o correo electrónico.Existe una buena respuesta según la Tesorera que ha llevado a pagos y solicitudes de conciliación.</t>
  </si>
  <si>
    <t>Realizar conciliaciones de cartera con las entidades deudoras y hacer acuerdos de pago</t>
  </si>
  <si>
    <t>La conciliación es un proceso permanente. Existe un cuadro a diciembre del 2013 con los avances en la conciliación. Hay una gestión en la conciliación de la glosa por los auditores y por los auxiliares de cartera. en el plan de mejoramiento no se cuantifica la meta y no se da una fecha de corte, no obstante la meta en el plan de acción era del 70%.</t>
  </si>
  <si>
    <t>La conciliación es un proceso permanente y se evidencian gestiones de cobro para su recuperación y saneamiento de la misma. A junio 30 de 2014 se tiene cartera conciliada por valor de $15.359.281.321 el cual representa un 42% y cartera en conciliación por un valor de $18.091.971.464 que representa un 50%.   Aunque no se tienen acuerdos de pago se observó que una vez se tienen las actas de conciliación firmadas las entidades proceden a realizar pagos a las carteras conciliadas.</t>
  </si>
  <si>
    <t>Liquidar contratos de capitación con las EPS-S de las vigencias contractuales pendientes hasta marzo 31 de 2011</t>
  </si>
  <si>
    <t>Oficina Asesora Jurídica</t>
  </si>
  <si>
    <t>Jefe Oficina Asesora Juridica, Dirección de Servicios y Mercadeo y Lider Programa Tesoreria y Cartera</t>
  </si>
  <si>
    <t>En el Segumiento de agosto de 2013 se registro: En la formulación de un plan es importante el ejercicio para dimensionar las metas y su viabilidad, es el caso de la liquidación de los contratos colocada en una acción previa para diciembre del 2012 y en esta para diciembre de 2013, ello porque no se depende unicamente de los recursos de la organización, sino de la voluntad de los contratantes, los organos de dirección y control y en algunos casos de procesos de tipo Juridico. Como se dijo en el seguimiento anterior Metrosalud ha venido realizando diferentes gestiones, por ejemplo cartas, derechos de petición, reuniones, avances en la conciliación, proyectos de liquidación, más recientementes las mesas de trabajo con la intervención de procuraduría, la Super y el Ministerio. Un aspecto a mejorar, es que la empresa tenga definida la gestión que le corresponde adelantar para el cobro Juridico. Aun cuando la Subgerencia reporta el 0% de cumplimiento para esta meta en el primer trimestre del año, se valoran las gestiones adelantadas. En ese momento se califica con un avance del 25%</t>
  </si>
  <si>
    <t>cada que haya incumplimiento de pago por parte de la entidad según los acuerdos pactados, se deben enviar a la firma de abogados externos para el cobro prejuridico y juridico de la cartera.</t>
  </si>
  <si>
    <t>No se hicieron acuerdos de pago; sin embargo si se ha entregado a los abogados ARRIGN y ASOCIADOS la cartera de evento de CAFESALUD equivalente a 5.100 facturas y actas de conciliación por aprox. $1.664. Además Cartera Integral firma de abogados tiene la cartera de Caprecom aceptada por el juzgado por $210 millones. A diciembre 31 por solicitud de la Super se determino la cartera con vencimiento superior a 5 años y se clasificó contablemente a la cuenta cartera de dificil recaudo 147511 y 147590   por $7.800 millones. La entrega a los abogados no solo se da en caso de incumplimientos de acuerdos de pago sino una vez agotadas las gestiones de cobro por parte de la empresa.</t>
  </si>
  <si>
    <t>No se hicieron acuerdos de pago; sin embargo si se ha entregado a los abogados ARRIGUI y ASOCIADOS la cartera de evento de CAFESALUD equivalente a 5.100 facturas y actas de conciliación por aprox. $1.664. Además Cartera Integral firma de abogados tiene la cartera de Caprecom aceptada por el juzgado por $210 millones. A diciembre 31 por solicitud de la Super se determino la cartera con vencimiento superior a 5 años y se clasificó contablemente a la cuenta cartera de dificil recaudo 147511 y 147590   por $7.800 millones. La entrega a los abogados no solo se da en caso de incumplimientos de acuerdos de pago sino una vez agotadas las gestiones de cobro por parte de la empresa.</t>
  </si>
  <si>
    <t>Auditoria Especial Evaluación Fiscal y Financiera 2013 Alcance 2012</t>
  </si>
  <si>
    <t>La entidad presenta una cartera por valor de $7.676 millones que corresponde al año 2008 y anteriores que tiene riesgo de prescripción, de acuerdo con el articulo 789 del Código de Comercio</t>
  </si>
  <si>
    <t>Facturación</t>
  </si>
  <si>
    <t>Profesional Especializado (Auditor)</t>
  </si>
  <si>
    <t xml:space="preserve">Se vienen tomando acciones tendientes a mejorar la oportunidad en la respuesta a glosa desde las UPSS y el nivel central.  Con los auditores de cuentas se avanza en la conciliación de glosas técnicas con las entidades pagadoras y como apoyo a las inquietudes generadas en la Red por  facturación.  Se avanzó en el represamiento que se tenía de glosas por ingresar al maestro en Safix.  </t>
  </si>
  <si>
    <t>Adelantar nuevas gestiones para la liquidación de los contratos de capitación</t>
  </si>
  <si>
    <t>Según cronograma del área de Tesorería, a diciembre 31 de 2013 no se ha liquidado ningun contrato de capita con las EPS-S, pese a todas las gestiones realizadas y los proyectos de liquidación entregados a cada entidad no se ha podido llegar a ningun acuerdo.  Durante el segundo semestre del año 2013, se han tenido acercamientos de liquidación de contratos con SaludVida, Emdisalud y Comfama y se espera para el año 2014 poder liquidar con dichas entidades</t>
  </si>
  <si>
    <t>Se han venido realizando gestiones para la liquidación de los contratos de capitación:  Con Emdisalud se tienen las actas contables firmadas por los responsables de este proceso y solo se está a la espera de la elaboraración del acta de liquidación la cual debe estar firmada por los representantes legales de ambas entidades.   Con la EPS-S Cafesalud  se tiene demanda juridica con libramiento de pago  y con Comfama se tienen todas las liquidaciones revisadas y solo se está a la espera de que se defina la población a reconocer. Con SaludVida se tiene todos los proyectos de liquidación revisados segun actas de conciliación solo se está a la espera de la firma de éstos, no obstante esta cartera fue entregada a los abogados de Provicredito para el respectivo cobro juridico.</t>
  </si>
  <si>
    <t>Auxiliar Administrativo y/o Tecnico Operativo</t>
  </si>
  <si>
    <t>Existe un cronograma de recuperación de cartera con una autoevaluación al 2013, con avances en la conciliación de cartera. Además de que se mantiene la conciliación de glosa, con el apoyo de 4 auditores asignados para tal fin. se tiene preparado un cronograma para el del 2014 y está para aprobación. Es necesario tener presente que éste es un proceso permanente y por tanto es conveniente para efectos de los planes de mejoramiento establecer los cortes con las fechas y valores que se tienen en cuenta para la medición.</t>
  </si>
  <si>
    <t>Tener un asesoría y acompañamiento jurídico permanente, con el fin de tomar decisiones a tiempo y evitar la prescripción de las facturas</t>
  </si>
  <si>
    <t>Gestionar ante el comité de sostenibilidad contable el saneamiento de la cartera</t>
  </si>
  <si>
    <t>Se realizó gestión ante el comité de sostenibilidad contable, según acta del 24 de septiembre de 2013 para el saneamiento de los saldos de cartera de menor cuantía, además según se observa en el cronograma de cartera el comité de sostenibilidad contable se reunió el 20 de diciembre/13 y en acta #060 y autorización de la gerente se castigó provisión por valor de $658.913.706. El plan de mejora no cuantifica la meta a lograr, lo que hace difícil determinar su avance o cumplimiento. Desde la Tesorería se considera cumplida la acción, no obstante la Oficina de Control Interno hará un próximo seguimiento a la cartera con el cual se puede determinar si hay otros valores pendientes de depuración y saneamiento, para determinar la efectividad de la acción.</t>
  </si>
  <si>
    <t>La EPS Emdisalud en liquidación tiene un saldo de $5.267 millones, que representa el 13% de la cartera total y revela un saldo de $1.012 millones del año 2008 y vigencias anteriores</t>
  </si>
  <si>
    <t>Entregar oportunamente la facturación al proceso de liquidación</t>
  </si>
  <si>
    <t>Metrosalud entregó facturación al proceso liquidatorio de EMDISALUD, el cual finalmente no se adelantó y ahora esta en intervención; por tanto la empresa debe recuperar toda la facturación aportada. Se han venido adelantando conciliaciones con dicha firma. Es recomendable que se redefina la acción. No se cierra por lo antes expresado.</t>
  </si>
  <si>
    <t>Se observó que en el momento en que entró en liquidación la EPS-S Emdisalud, la ESE Metrosalud radicó en forma oportuna la totalidad de las facturas que componen la cartera de esta entidad.  El soporte se encuentra en el area de cartera.  Posteriormente la SuperSalud levanta esta medida y toma la decision de intervenirla y no liquidarla.  Cabe anotar que la accion de mejoramiento fue cumplida oportunamente.</t>
  </si>
  <si>
    <t>Realizar la gestion juridica necesaria para el cobro</t>
  </si>
  <si>
    <t xml:space="preserve">Según la Doctora Sandra Alzate, Tesorera de la entidad se aportará un derecho de petición formulado desde la Juridica de la empresa. Pero como tal no se ha emprendido un proceso Juridico en contra de dicha entidad. </t>
  </si>
  <si>
    <t>Consecuente con lo anterior y en vista de que Emdisalud no fue liquidada, La Ese Metrosalud ha venido gestionando el cobro de la cartera y a la fecha se tiene acuerdo de pago por el evento conciliado, actas contables de liquidación de contratos.  Se observaron soportes donde se observa que la funcionaria del area de cartera constantemente se desplaza hasta Monteria para avanzar en el proceso de la cartera pendiente por conciliar.</t>
  </si>
  <si>
    <t>Se da por cumplida esta acción, toda vez que al 31 de diciembre de 2014 se tienen las actas de liquidación de los contratos suscritos con Emdisalud, firmados por el gerente de esa entidad; se está a la espera de la firma de la gerente Martha Castrillon de Metrosalud para dar por cumplida dichas liquidaciones y con estos soportes gestionar el registro en cartera y el cobro</t>
  </si>
  <si>
    <t>Las facturas que se elaboran en los puntos de la red, estan debidamente controladas por el área de facturación de la Entidad, no sucede lo mismo con lo que respecta a la facturación del SISME y los programas extramurales por un valor de $ 33.625 millones.</t>
  </si>
  <si>
    <t>Implementar mecanismos de control y seguimiento, que permitan monitorear que la elaboracion de facturas contengan los parametros de soporte del contrato donde se desglosen los item componentes en unidades y valores, sin afectar la prestación del servicio y la relacion comercial con el cliente.</t>
  </si>
  <si>
    <t>Profesional Universitario de Facturacion</t>
  </si>
  <si>
    <t>En la oficina de facturacion existe un responsable de realizar el seguimiento a la facturacion de los convenios, se cuenta con tablas de registro de la facturacion para controlar el valor contratado y generar alertas y contiene la solicitud del interventor y la factura firmada. Sin embargo para el seguimiento y control se requiere un ajuste por el área de sistemas de información que consiste en parametrizar las actividades.</t>
  </si>
  <si>
    <t>Director(a) Sistemas</t>
  </si>
  <si>
    <t>En el Segumiento de agosto de 2013 se registro: El detalle de las actividades a facturar depende del tipo de contratación realizado de  P y P y en el caso del SISME se factura es con un porcentaje del contrato y no con actividades desagregadas, se maneja en éste caso es la factura prenumerada, pues el desarrollo a nivel de sistemas está pendiente. Según el profesional de facturación para las actividades que se facturan directamente por APH se definió el prefijo requerido a la facturación.
Se evidencia un avance en la parametrización en el sistema operativo SAFIX de las actividades a las que nos comprometemos contractualmente, contando en este momento con los centros de costos y por definir el tipo de usuario para la parametrización definitiva.</t>
  </si>
  <si>
    <t>Direccion de Promocion y Prevencion</t>
  </si>
  <si>
    <t>Director(a) Promocion y Prevencion</t>
  </si>
  <si>
    <t>En el Segumiento de agosto de 2013 se registro: Corresponde a cada interventor de los contratos extramurales adscritos a la Oficina de Negocios Institucionales y P y P el control de las actividades y su facturación. Se verificará esta acción en próximo seguimiento.
Los diferentes contratos interadministrativos cuentan con la autorización al grupo facturación para generar la facturación al ente territorial  y el estado de cartera  con ambos insumos se relaiza el monitoreo mensual por parte de facturación, cartera y los interventores o supervisiores de los contratos., estos últimos son los responsables de soportar el detalle de las activideades realizadas que en el caso especifico del contrato de APH se factura con un porcentaje del contrato y no con actividades desagregadas.</t>
  </si>
  <si>
    <t>En la actualidad se esta avanzando en la automatización del sistema de costos, se han realizado varias reuniones con los administradores de cada UH, pero el avance es poco  y lento, ya que se han hecho una serie de solicitudes pero no es posible un acuerdo mutuo para tener a disposición toda la información requerida para implementar la contabilidad de costos en el aplicativo safix.</t>
  </si>
  <si>
    <t>Entregar a las dependencias de Salarios e informática solicitud con los requerimientos de la información para obtener el registro de la mano de obra por cada centro de costos y en tiempo real.</t>
  </si>
  <si>
    <t xml:space="preserve">Profesional Universitario de costos </t>
  </si>
  <si>
    <t>Según seguimiento del año anterior realizado por Control Interno, Costos entregó en reunión, según informa la profesional de costos, una maqueta a Sistemas y a Salarios que contiene las especificaciones con las que se requiere la mano de obra en costos.</t>
  </si>
  <si>
    <t>Se entregó por parte de la Profesional de Costos una maqueta a Sistemas y a Salarios que contiene las especificaciones con las que se requiere la mano de obra en costos.</t>
  </si>
  <si>
    <t>Conformar un grupo interdisciplinario integrado por funcionarios de la dependencia de Salarios, Informática, Costos y un representante de la firma ABC Flex, con el fin de definir y analizar las acciones a seguir para atender el requerimiento de la dependencia de Costos</t>
  </si>
  <si>
    <t>Se realizó una primera reunión del grupo conformado por Salarios, Sistemas y Costos en abril del 2013, no se realizó la referenciación con otras entidades que estaba programada. Solo hasta finales del 2013 se hizo una nueva reunión con sistemas, costos y funcionarios de las UPSS, para evaluar el resultado de visitas de costos a las Unidades y definir una alternativa para automatizar la plantilla de cuadro de turnos. Es recomendable que se le de continuidad al grupo conformado y que cumpla con la finalidad propuesta con la agilidad requerida.</t>
  </si>
  <si>
    <t xml:space="preserve">Se realizó una primera reunión del grupo conformado por Salarios, Sistemas y Costos en abril del 2013, no se realizó la referenciación con otras entidades que estaba programada. Solo hasta finales del 2013 se hizo una nueva reunión con sistemas, costos y funcionarios de las UPSS, para evaluar el resultado de visitas de costos a las Unidades y definir una alternativa para automatizar la plantilla de cuadro de turnos. Es recomendable que se le de continuidad al grupo conformado y que cumpla con la finalidad propuesta con la agilidad requerida.   Se realizaron las reuniones programadas con Salario.  
</t>
  </si>
  <si>
    <t>Presentar propuesta  a la Gerente General sobre la automatización de la mano de obra.</t>
  </si>
  <si>
    <t>La propuesta aún no se prepara, sin embargo se incluyó en el plan de acción del 2014.</t>
  </si>
  <si>
    <t>El Jefe de la Oficina de Sistemas de Información presentó a la Gerente las dos propuestas que se tienen analizadas, sin embargo esta se hizo en forma verbal y se está a la espera de revisar la tercera propuesta.</t>
  </si>
  <si>
    <t>Entregar información trimestral a la red de los costos por UPSS, UH, por servicio y por actividad.</t>
  </si>
  <si>
    <t>En seguimiento de agosto de 2013 se había determinado que estaba cumplida esta acción toda vez que los informes se vienen preparando y entregando mensualmente, en lo cual se depende del cierre financiero que retrasa la información aproximadamente 45 días.  Se prepara P y G por concepto de costos, detallado por servicio, con su rentabilidad y consolidado por servicio mensualmente. Los EAFES se envían vía correo electrónico. para el periodo de este plan de mejora se da por cumplida, no obstante se hace seguimiento en el plan de acción 2013 y se esperan los resultados. Para el plan de acción 2014 se incluyó una acción complementaria en cuanto al seguimiento y compromiso de las UPSS con ésta información.</t>
  </si>
  <si>
    <t xml:space="preserve">La información fue entregada oportunamente en el primer semestre de 2014, pero ésta  no se cumplió en los dos últimos trimestres de la vigencia 2014. </t>
  </si>
  <si>
    <t>AUDITORÍA REGULAR 2013 Alcance 2012</t>
  </si>
  <si>
    <t>en el contrato N° 840 de 2012, cuyo objeto fue “Mantenimiento preventivo y correctivo de las ambulancias y vehículos administrativos de la ESE Metrosalud” por un valor de $50 millones, se observa inconsistencia en los pagos, toda vez que  la ejecución del contrato de acuerdo al Sistema de Información Safix asciende a $49.693.058 y el informe de interventoría describe que la ejecución fue de $58.716.366. Hallazgo administrativo</t>
  </si>
  <si>
    <t>Registrar en el acta de liquidación o terminación de los contratos toda la información realacionada con la ejecución y pagos de los contratos.</t>
  </si>
  <si>
    <t xml:space="preserve">Interventores </t>
  </si>
  <si>
    <t xml:space="preserve">En el seguimiento realizado por Hector Mario en Mayo 7 de 2014 se observa un avance del 100% que da por cumplida la acción
Según lo observado en actas de liquidación de contratos, se esta consignado la información relacionada con la ejecución y pago de los contratos; además el punto de control que se definió y que se debe aplicar para el procedimiento de administración de contratos se debe verificar las actas de liquidación  y la  correspondencia entre el valor contratado y el pagado. </t>
  </si>
  <si>
    <t>en la ejecución del contrato interadministrativo No. 4600036529 de 2011 celebrado entre la ESE Metrosalud y la Secretaría de Salud de Medellín, cuyo objeto es Atención Prehospitalaria de la ciudad de Medellín, se celebró el contrato N° 639, prestación de servicios como Abogado, del 23 de febrero al 23 de mayo y se suscribieron con este mismo contratista otros dos contratos, el N° 1246 del 24 de mayo al 23 de agosto por valor de $ 9.900.000 y el N° 2250 del 25 de agosto al 7 de diciembre de 2012 por valor de $ 12.236.400, situación que no tiene consistencia ya que este cargo estaba descrito en los costos iniciales del proyecto para toda la vigencia y no se entiende que existiendo los recursos, se realizaran  varios contratos, situación que demuestra deficiencias en la planeación y que ocasionó desgaste administrativo y gastos en insumos de papelería, hallazgo administrativo</t>
  </si>
  <si>
    <t xml:space="preserve">Realizar la contratación del recurso humano requerido para toda la vigencia de los contratosextramurales suscritos con el ente territorial </t>
  </si>
  <si>
    <t>Prestaciòn de servicios</t>
  </si>
  <si>
    <t>Subgerencia de Red</t>
  </si>
  <si>
    <t xml:space="preserve">En el seguimiento realizado por Hector Mario en Mayo 7 de 2014 se observa un avance del 100% que da por cumplida la acción.
El contrato interadministrativo  Nro.4600050320 que se encuentra vigente para cumplir con el objeto de APH emergencia y seguridad 123, garantizó la vinculación del personal requerido en su totalidad por los 6 meses de duración del contrato, consecuente con lo planteado en la solicitud de contratación  y en el certificado de disponibilidad presupuestal  en el rublo de remuneración por servicios. </t>
  </si>
  <si>
    <t>en el contrato N°1190 de 2012 que tuvo por objeto el arrendamiento del servicio de ambulancias para la Atención Prehospitalaria, se observó inconsistencia en el pago, toda vez que en la orden de pago N° TPGE 75388 de fecha 30 de enero de 2013, por la suma de $30.341.000, se cancelaron los servicios correspondientes al período diciembre 8 al 31 de 2012, con recursos de la cuenta del contrato interadministrativo 4600036529 de 2011 cuya ejecución terminó en diciembre 7 de 2012; siendo el deber ser, causarlo con los recursos correspondientes al convenio interadministrativo Nro. 4600044473 de Atención Prehospitalaria cuya ejecución  va del 8 de diciembre de 2012 al 7 de diciembre de 2013. Hallazgo administrativo, toda vez que los recursos de los convenios tienen destinación específica</t>
  </si>
  <si>
    <t>Cargar los valores corespondientes a cada contrato dejando los registros respectivos en la carpeta.</t>
  </si>
  <si>
    <t>No Vencida</t>
  </si>
  <si>
    <t>No vencida</t>
  </si>
  <si>
    <t>En el seguimiento realizado por Hector Mario en Mayo 7 de 2014 se observa un avance del 50%.
La Tesorería realizó el traslado a la cuenta bancaria correspondiente. Adicionalmente en el anexo 5 de cuentas por pagar que  diligencian los interventores, estos deben identificar el convenio o contrato a afectar. El punto de control definido en el procedimiento de administración de contratos permite verificar ésta información; sin embargo esta pendiente de aplicación. Se tiene previsto capacitar a los interventores y se están mejorando los formatos para tal propósito.</t>
  </si>
  <si>
    <t>Los interventores están capacitados en el nuevo Manual de Contratación, se mejoraron los formatos de contratación e interventoría. Se socializó en nuevo Manual de Interventoría con todas las áreas. El procedimiento se formalizó en agosto de 2014. Se esta diseñando un folleto con  las regulaciones internas, los procedimientos y los formatos y se va a capacitar en el Manual de Interventoría y a aplicar los puntos de control.</t>
  </si>
  <si>
    <t>En noviembre de 2014 se realizó una nueva capacitación a los interventores sobre el Manual de Interventoría y Supervisión y los procedimientos y formatos de administración de contratos, algunos de estos ultimos con el mejoramiento adelantado. Adicionalmente se aplicó el punto de control del procedimiento. Una recomendación que tambien se expresa en otro de los hallazgos puede ayudar en éste control y es el de estandarizar la plantilla para el control financiero de los contratos y conciliar entre interventores y el área financiera.</t>
  </si>
  <si>
    <t>en el contrato N°545 de 2012, objeto “Prestación del servicio de aseo, desinfección y limpieza de las unidades hospitalarias y edificio Sacatín de la Empresa Social del Estado Metrosalud”, suscrito con la Empresa Aseo y Sostenimiento y Cia. S.A., por un valor de $1.150 millones, se observó que se destinó personal para prestar el servicio de aseo en las cárceles de Pedregal, Itagüí y Bellavista, hecho que no fue formalizado. Cabe resaltar que el contrato describió inicialmente el personal requerido en las diferentes unidades hospitalarias de la ESE Metrosalud y no se detalló para las cárceles citadas. Se clasifica como hallazgo administrativo, en el sentido de que es pertinente que la ESE formalice cualquier modificación que se le haga al contrato</t>
  </si>
  <si>
    <t>Elaborar acta de modificación o adición a los contratos cuando se requiera hacer una modificación al objeto o a las obligaciones pactadas en el contrato</t>
  </si>
  <si>
    <t>En el seguimiento realizado por Hector Mario en Mayo 7 de 2014 se observa un avance del 50%.
En lo verificado hasta la fecha de este seguimiento a través de la verificación de contratación y administración de contratos que  realiza la Oficina de Control Interno, no se han detectado adiciones  que no se hayan formalizado  y lo establecido en el estatuto y en el procedimiento es que toda modificación al contrato cuente con la justificación previa del interventor.</t>
  </si>
  <si>
    <t xml:space="preserve">En el informe de la evaluación de contratación realizada por la oficina de Control Interno presentado en junio del 2014, no se detectaron modificaciones contractuales sin el acto administrativo que las formalizase. </t>
  </si>
  <si>
    <t>la ESE Metrosalud, establece en su proceso contractual que el inicio de los contratos, será a partir de la fecha de aprobación de las pólizas; sin embargo se evidenció que en los contratos números 545, 564, 939, 1020 y 2260 de 2012, iniciaron actividades antes de dicha aprobación y por consiguiente los pagos se dieron a partir de dicho comienzo, hecho que va en contravía de las políticas de la entidad y demuestra que las labores de Interventoría fueron deficientes, dado que se autorizaron pagos sin la suficiente claridad y consistencia de las fechas de inicio del contrato. Hallazgo administrativo</t>
  </si>
  <si>
    <t xml:space="preserve">Realizar capacitación y seguimiento en el cumplimiento de la aprobación de las polizas 
a los interventores </t>
  </si>
  <si>
    <t>En el seguimiento realizado por Hector Mario en Mayo 7 de 2014 se observa un avance del 50%.
La capacitaciòn esta pendiente y un de los instrumentos de seguimiento a los pagos de los interventores que es el de aplicación de los puntos de control aún no se realiza.  En algunos contratos verificados hasta la fecha,  el acta de iniciación se da una vez se cuenta con la aprobación de las garantias y los pagos a partir de ese momento.Se tiene previsto capacitar a los interventores y se estan mejorando los formatos para tal propósito.</t>
  </si>
  <si>
    <t>En el informe de la evaluación de contratación realizada por la oficina de Control Interno presentado en junio del 2014, no se reportan contratos iniciados sin perfeccionamiento. Queda por verificar la capacitación que se va a impartir a los interventores del procedimiento, los instructivos y formatos.</t>
  </si>
  <si>
    <t>Se socializó y capacitó en noviembre del 2014 a los interventores sobre el Manual de interventoria y supervisión y el procedimiento de administración de contratos (existen registros de asistencia verificados) y se les entregó CD con el manual y todos los anexos (ver CD).  Además para los contratos de prestación de servicios se exige acta de inicio y se controla por las abogadas la aprobación de las polizas.</t>
  </si>
  <si>
    <t>revisada el acta de liquidación del contrato N°545 de 2012, se observó que el valor de la ejecución total fue por $1.576.287.139 según el sistema de información SAFIX la sumatoria de las facturas fue por un valor de $1.578.480.487, con una diferencia de $2.193.338, lo que se evidenció fue producto del pago de las facturas 11972 y 13611 que fueron registradas a la ejecución del contrato N°554 de 2011 con el mismo objeto y el mismo proveedor, el cual ya se había liquidado según acta del 7 de marzo de 2012, situación que denota deficiencias en el control y seguimiento de la interventoría y de la oficina de presupuesto. Hallazgo con incidencia administrativa.</t>
  </si>
  <si>
    <t xml:space="preserve">Subgerencia financiera </t>
  </si>
  <si>
    <t>Revisar con el interventor del contrato</t>
  </si>
  <si>
    <t>Tesorería esta verificando que la información que reporta el interventor en el formato de cuentas por pagar cuente con la causación de la factura que afecte el contrato que el interventor reporta. Además la Dirección Administerativa  tiene instructivos preparados para aprobación con el fin de que los interventores realicen un seguimiento administrativo, técnico y financiero y actas de liquidación de acuerdo con el contrato, lo cual sera objeto de capacitación.
En el seguimiento realizado por Hector Mario en Mayo 7 de 2014 se observa lo registrado en el seguimiento anterior y Está pendiente capacitar a los interventores y formalizar la mejora a los formatos del procedimiento de administración de contratos, lo cual se realizará una vez se tenga el nuevo estatuto. la aplicación pendiente del punto de control también ayudará en éste proposito..</t>
  </si>
  <si>
    <t>La oficina de Control Interno recomendó en el informe de contratación presentado en junio del 2014 que se mejore el seguimiento financiero a los contratos a través de registros estandarizados y conciliados entre intercventores y el área financiera.  Es de esperar la capacitación que se va a impartir a los interventores y la aplicación de los puntos de control para complementar las gestiones adelantadas (Manuales, procedimientos, instructivos, formatos)</t>
  </si>
  <si>
    <t xml:space="preserve">En la capacitación impartida en noviembre se incluyó lo referente al control de los pagos. Además se mejoró el formato (anexo No. 4) con información adicional para el pago de los contratos. Queda pendiente lo recomendado en cuanto a estandarizar un formato para el control financiero por parte del interventor y su conciliación periodica con el area financiera. </t>
  </si>
  <si>
    <t>contrato N°563 de 2012, Suscrito con la Federación Gremial de Trabajadores de la Salud por valor de $1.055 millones, no se evidenció en la carpeta del contrato la evaluación de ofertas y sus respectivas observaciones y acto administrativo del comité evaluador. Hallazgo con incidencia administrativa.</t>
  </si>
  <si>
    <t>Establecer como punto de control en la lista de chequeo la verificación de todos los soportes requeridos en el proceso de contratación (Item con fecha y Numero de Acta de comité de contratación)</t>
  </si>
  <si>
    <t>Directora Administrativa</t>
  </si>
  <si>
    <t>En el seguimiento realizado por Hector Mario en Mayo 7 de 2014 se observa:
En la lista de chequeo se incluye el acta del comité de adjudicacionesy las evaluaciones de las propuestas. Queda pendiente la conclusión de la auditoría de contratación y administración de contratos para evidenciar el cumplimiento de esta acción.</t>
  </si>
  <si>
    <t>En la lista de chequeo se incluye el acta del comité de adjudicacionesy las evaluaciones de las propuestas. Según informe de auditoría de contratación de la Oficina de Control Interno del 2014,    en la contratación con FEDSALUD se dió una negociación tarifaria y acuerdo previo a la solicitud de contratación, lo cual no estaba en las regulaciones internas entonces vigentes, por tanto se recomendó precisar en los manuales de contratación y regulaciones internas la responsabilidad en la realización de cada una de las etapas de los diferentes tipos de contratación.Además de evidenciar el cumplimiento de la evaluación técnica, económica y jurídica de todos los contratos.</t>
  </si>
  <si>
    <t>En la lista de chequeo  de la documentación de cada contrato, se incluye el acta del comité de adjudicacionesy las evaluaciones de las propuestas. Sin embargo en varias solicitudes de contratación se visualiza una negociación y acuerdo previo  a las mismas (por ejemplo en lo econónmico y tarifario) , lo cual no concuerda con los procerdimientos y regulaciones internas vigentes, por tanto se recomendó precisar en los manuales de contratación y  en dichas regulaciones  la responsabilidad en la realización de cada una de las etapas de los diferentes tipos de contratación.Además se recomendó que en todos los casos se deje evidencia del cumplimiento de la evaluación técnica, económica y jurídica de  los contratos.</t>
  </si>
  <si>
    <t>en la etapa precontractual y contractual de algunos contratos seleccionados por este ente de control  se evidencian algunas inconsistencias como en el contrato N°926, acta de liquidación sin firmas, Contrato N°960 formato de solicitud de contratación sin fecha, Contrato N° 203 documento de delegación de interventor sin fecha, contrato N° 1787 de 2011 con acta de liquidación sin fecha, (ver anexo 2).  Hallazgo con incidencia administrativa</t>
  </si>
  <si>
    <t>Entregar a los supervisores un instructivo de diligenciamiento de cada uno de los formatos para el ejercicio de la supervisión en donde se establezcan fechas de entrega (Instructivo de diligenciamiento)</t>
  </si>
  <si>
    <t xml:space="preserve">En el seguimiento realizado por Hector Mario en Mayo 7 de 2014 se observa un avance del 50%:
Se tienen instructivos para el diligenciamiento de los formatos pendientes del aval de Planeaciòn y de entrega y capacitación a los interventores, la cual se dice se realizará una vez se apruebe el nuevo estatuto y manual. </t>
  </si>
  <si>
    <t>Esta pendiente la capacitación a los interventores con la entrega de los formatos formalizados y el seguimiento a la colocación de las fechas en los formatos dispuestos.</t>
  </si>
  <si>
    <t>Se socializó y capacitó en noviembre del 2014 a los interventores sobre el Manual de interventoria y supervisión y el procedimiento de administración de contratos (existen registros de asistencia verificados) y se les entregó CD con el manual y todos los anexos o formatos (ver CD). La acción de mejora habla propiamente de un instructivo para el diligenciamiento de los formatos sin embargo se puede anotar que el mejoramiento de los formatos, la capacitación y seguimiento emprendidos ayudan al logro del objetivo propuesto en éste punto.</t>
  </si>
  <si>
    <t xml:space="preserve">en la ejecución del contrato N°3576 de 2012, para la atención de procesos asistenciales de pediatría, medicina general, enfermería, auxiliar de enfermería y los procesos necesarios para el desarrollo de estos en el HICM; se observa la falta de seguimiento y control parte de la interventoría, al cancelar $8.375.211 al cargo de Coordinadora Administrativa por haber laborado 204 horas en el mes de diciembre de 2012; sin embargo el valor cotizado en la propuesta del proveedor para este cargo fue de $10.600 hora ordinaria, correspondiéndole un valor de $2.162.400, hecho considerado como hallazgo administrativo por violación al principio de eficiencia valorado en $6.212.811 equivalente a la diferencia de lo cancelado con lo presupuestado. En el mismo contrato se realizó el pago de $8.375.211 por concepto de Líder de procesos asistenciales en el mes de diciembre de 2012; dicho pago solamente está soportado en un correo electrónico en el cual se informa sobre la necesidad de facturar dicho valor. </t>
  </si>
  <si>
    <t xml:space="preserve">Realizar una adecuada revisión  a la  legalización de las facturas de cobro y soportes, con el fin de que estos  se correspondan con lo pactado en el contrato y los anexos que hacen parte del mismo. </t>
  </si>
  <si>
    <t>Esta actividd se cumplio dado que posterior a la entrega del informe se hablo con Johnnie Martiné Meléndez Vargas y se le evidencio la información para levantar el Hallazgo pero ya no se podia mdificar el informe.
En la propuesta económica (contrato 3576 de 2012)  anexo 2 se incluyó la coordinadora administrativa bajo la denominación de líder de procesos asistenciales con valor unitario de $ 8.375.211, que incluye valor mensual de salario, costo de administración de FEDSALUD y las prestaciones sociales del coordinador
En el seguimiento realizado por Hector Mario en Mayo 7 de 2014 se observa  lo registrado en el seguimiento anterior y Además se calificó en esa oportunidad con el 100% de cumplimiento, incluso su objetivo. En éste seguimiento se considera que la aplicación de los puntos de control, los formatos e instructivos mejorados y la capacitación ayudará en el propósito.</t>
  </si>
  <si>
    <t>existen equipos como (cámaras de hod, equipos de órganos y sentidos, fonendoscopios, laringoscopios, termohigrómetros, tensiómetros aneroide de pared) adquiridos a través del contrato N°1463 de 2012 que aún permanecen en la bodega del Hospital Infantil Concejo de Medellín, presentando alto riesgo de sufrir deterioro, obsolescencia y vencimiento de la pólizas, además, existen dos (2) mesas de cirugía que fueron recibidas e instaladas desde octubre de 2012, a la fecha de la visita mayo de 2013, no estaban en uso, lo que indica que no están cumpliendo con el objetivo para el que fueron adquiridas inicialmente con los riesgos antes descritos. Hallazgo administrativo. (Ver anexo 3 equipos subutilizados HICM)</t>
  </si>
  <si>
    <t>Para próximos contratos interadministrativos, Metrosalud y secretaria de salud harán la planeación para   compra  de equipos y dotación de acuerdo a la apertura de graduales de los servicios de los Centros de salud y las Unidades hospitalarias .</t>
  </si>
  <si>
    <t xml:space="preserve">Planeación y dirección administrativa </t>
  </si>
  <si>
    <t>Jefe Oficina Asesora de Planeación y desarrollo Orgnizacional y Directora Administrativa</t>
  </si>
  <si>
    <t>Se realizo la solicitud a la SSM oara que en proximos contratos interadministrativos, Metrosalud y secretaria de salud la programación se realice según las necesidades
En el seguimiento realizado por Hector Mario en Mayo 7 de 2014 se observa
En esa oportunidad se calificó cumplida 100% la acción.  La Directora Administrativa manifiesta que en la actualidad esta realizando las compras en forma gradual en la medida en que la Secretaría de Salud va informando las fechas de entrega de los equipamentos por el  EDU para ser dotados. El caso del HICM fue myu coyuntural y una decisión más alla del alcance de metrosalud; en todo caso con el nuevo estatuto se fortalecerá la etapa de Planeación y con ello se mejorará que efectivamente los equipos tengan la funcionabilidad prevista.</t>
  </si>
  <si>
    <t xml:space="preserve">el contrato N° 839 de 2012 con el objeto de prestar el servicio de vigilancia en las Unidades Hospitalarias y Centros de Salud por valor de $909.470.529 fue adicionado en $462.000.000, es decir se adicionó por encima del 50% superando lo establecido en el estatuto de contratación de la ESE Metrosalud Acuerdo 178 de 2010, incumpliendo la normativa vigente. </t>
  </si>
  <si>
    <t>Establecer punto de control con el fin de que al momento de recepcionar la solicitud de adición de los contratos en la Direccion Administrativa se realice devolución de las solicitudes que superen el porcentaje de adición establecido en el Acuerdo 178 de 2010.</t>
  </si>
  <si>
    <t>Se puede evidenciar que el hallazgo fue revisado posterior al informe encontradon que no se adiciono incumpliendo la normatividad o lo establecido en la manul de interventoria. Si se revisa, la adición de tiempo se realizo por la mitad del plazo del contrato inicial (3 meses) teniendo en cuenta que el contrato inicial tenía un plazo de 6 meses, teniendo en cuenta que los costos de los  servicios de vigilancia son regulados por la Superintendencia de vigilancia y Seguridad privada, los precios no son negociables y en el mercado cualquier proveedor de dicho servicio ofrece los mismos precios, diferenciándolo el costo del monitoreo de alarmas que según se evidencia en el proceso de selección del servicio, la empresa Guardianes ofrece el mejor precio del mercado. 
En el seguimiento realizado por Hector Mario en Mayo 7 de 2014 se observa
Además se calificó en esa oportunidad con el 100% de cumplimiento. Según la Directora Administrativa en la actualidad se cuenta con presupuesto hasta el mes de septiembre l que ampara el contrato hasta esa fecha y con el fin de que la adiciòn no supere el 50%. En todo caso se esta controlando a través de la revisiòn que las adiciones no superen el 50%, salvo los casos permitiidos.</t>
  </si>
  <si>
    <t>el contrato 2260 de 2012, suscrito el 1° de septiembre de 2012, tuvo varias modificaciones, la primera ampliación en plazo hasta el 31 de octubre, la segunda amplía el plazo hasta el 31 de diciembre de 2012, y otra una adición donde se adicionan recursos por 28 millones, para un total de 84 millones. De otro lado ya se había suscrito el contrato 939 el 30 en marzo de 2012 hasta el 30 de septiembre con el mismo objeto y con el mismo proveedor el cual la sumatoria del contrato más su adición ascendió a un total de $150 millones, estos contratos fueron adjudicados en la misma vigencia con el mismo objeto y la sumatoria total fue de $234 millones, es de anotar que estos contratos fueron para cumplir las actividades del mismo convenio de Epidemiología. Hallazgo con incidencia administrativa</t>
  </si>
  <si>
    <t xml:space="preserve">Solicitar a la SSM  de Medellín  para que los contratos tengan una vigencia anual para evitar varios contratos con el mismo objeto contractual en la misma vigencia </t>
  </si>
  <si>
    <t xml:space="preserve">Dirección Administrativa y Mercadeo y Negocios institucionales </t>
  </si>
  <si>
    <t xml:space="preserve">El contrato 939 de 2012 (marzo 30-julio 31), requirio una adición por que el saldo de $12.360.681 para ejecutar en el mes de julio no era suficiente para cubrir el contrato de acuerdo al comportamiento de las últimas ejecuciones que son variables de acuerdo a la demanda de ciudad; la adición por el 50% del valor inicial cubrio el contrato por los meses de julio 1 a septiembre 30 de 2012. 
El 30 de agosto se suscribe el contrato 2260 de 2012 (agosto 30, septiembre 30), el cual se realizó inicialmente por 1 mes en espera de firmar convenio de Vigilancia Epidemiológica a vigencias futuras; la primera factura se genero el 2 de octubre de 2012 complementando el saldo  del contrato 939 y  posteriormente se presentaron 3 adiciones, 2 de las cuales fueron unicamente en tiempo y una última en recursos por el 50% que se llevo hasta el 31de diciembre tiempo en el que se cumplio su ejecución.
En el seguimiento realizado por Hector Mario en Mayo 7 de 2014 se observa
lo resgittrado en el seguimiento anterior el cual asigno una calificación en esa oportunidad del 100% de cumplimiento. </t>
  </si>
  <si>
    <t>para la implementación del software de Historia Clínica Electrónica en la ESE Metrosalud fue celebrado el contrato No.1264 en junio de 2011, con la firma ITTASA cuyo objeto fue: “Arrendamiento del software de HCMS, instalación, implementación, parametrización, personalización, capacitación, acompañamiento y puesta en producción de la solución soporte 7*24 en la ESE Metrosalud por valor de $394.800.000” y una duración de 7 meses,  incluyendo dentro del objeto 16 módulos; a la fecha diciembre 31 de 2012, se cancelaron 233 millones sin funcionar alguno de los módulos contratados con éste proveedor. La falta de planeación, estudios previos y técnicos para iniciar dicho proceso se evidencia cuando en junio de 2013 se presenta por parte del área de Sistemas de  Metrosalud el proyecto “Fortalecimiento de la Infraestructura Informática y Desarrollo de la Historia Clínica Electrónica” en donde se describe el problema ó necesidad como: la ESE Metrosalud, cuenta con una plataforma informática que se ha venido implementando desde 1993, que no ha crecido bajo la aplicación de una política de renovación y reposición tecnológica, generando obsolescencia de nuestros equipos activos, servidores, cableado y equipos de escritorio, así como problemas de rendimiento en las comunicaciones de datos, desconexiones o intermitencia en nuestra Red, afectando el funcionamiento de los programas que soportan las actividades de gestión clínica como son las citas médicas, órdenes  médicas, facturación, nómina, contabilidad entre otras. Situación que no permite un adecuado funcionamiento de la Historia Clínica Electrónica. “(Ver anexo 4)</t>
  </si>
  <si>
    <t xml:space="preserve">Acción 1:  En virtud de lo dispuesto en el Decreto 1716 de 2009 se convocará en conciliación extrajudicial ante la Procuraduría Judicial Delegada para los Juzgados Administrativos a la empresa C.I ITTASA S.A.S y a la compañía de seguros -Seguros del Estado. </t>
  </si>
  <si>
    <t>Gestiòn Juridica</t>
  </si>
  <si>
    <t xml:space="preserve">Jefe de la Oficina Asesora Jurídica  </t>
  </si>
  <si>
    <t xml:space="preserve">Se cumplio en la fecha establecida, se convoco a la audiencia de consiliación para el mes de febrero (18) de 2014
En el seguimiento realizado por Hector Mario en Mayo 7 de 2014 se observa
lo resgittrado en el seguimiento anterior el cual asigno una calificación en esa oportunidad del 100% de cumplimiento. </t>
  </si>
  <si>
    <t>Acción 2: Agotada la conciliación extrajudicial como requisito de procedibilidad y en caso de no llegar a un acuerdo conciliatorio con los convocados, se interpondrá el medio de control de controversias contractuales consagrado en el artículo 141 de la Ley 1437 de 2011.</t>
  </si>
  <si>
    <t>no aplica</t>
  </si>
  <si>
    <t>En el seguimiento realizado por Hector Mario en Mayo 7 de 2014 se observa
En reunión celebrada el 8 de mayo de 2014 para éste seguimiento con la doctora Clara Ochoa abogada de la Oficina Jurídica, se informa por ésta que Metrosalud tenía previsto realizar demanda de reconvención dada la demanda que presento ITASSA contra Metrosalud; sin embargo, recientemente se supo que la demanda de dicha firma fue rechazada por el juez (decisión aún no notificada a metrosalud); por tanto Metrosalud va a radicar en próximos días la demanda contra ITASSA.</t>
  </si>
  <si>
    <t>no se vislumbra que a diciembre 31 de 2012, la ESE Metrosalud cumpla con la obligación legal de implementar la Historia Clínica Electrónica como lo establece el artículo 112 de la Ley 1438 de 2011; lo anterior debido a que no se han asignado los recursos necesarios para renovación tecnológica y la problemática descrita en el proyecto “Fortalecimiento de la Infraestructura Informática y Desarrollo de la Historia Clínica Electrónica”, la cual fue descrita como: las 10 UPSS y 42 centros de salud  tienen un conjunto de equipos activos (switch) obsoletos con velocidades desde 10 Mbps que experimenta diariamente degradación en la velocidad o intermitencia en la conexión; el cableado estructurado (Red de datos) es categoría 5 y 6 no certificada evidenciado en el pobre rendimiento de la Red; con relación a los Servidores de Red, son equipos de hasta 10 años de funcionamiento con una capacidad limitada para la cantidad de usuarios y servicios que atiende; no cuenta con una UPS (Unidad de Potencia Secundaria) en todos los equipos de cómputo, servidores y equipos activos. Los servidores de aplicaciones, base de datos Oracle, almacenamiento y Backup quedan cortos para la operación y limitan el crecimiento requerido, no cuenta con una cobertura inalámbrica en sus UPSS y Centros de salud; y el 15% (133) equipos de cómputo están en estado de obsolescencia y no cumplen con los requerimientos para la implementación del nuevo sistema de información. Esta  problemática se evidenció por el equipo auditor en Unidades Hospitalarias como: Manrique, San Javier, Doce de Octubre y el Centros de Salud de Aranjuez, allí se observaron equipos de cómputo obsoletos, impresoras sin funcionar, capacidad instalada al 100% para el depósito de las historias clínicas, cableado y Rack de comunicaciones expuestos y obsoletos; situación que dificulta las labores del funcionario, demora en la atención a los usuarios, y el riesgo de exponer la Entidad a las respectivas sanciones. (Ver fotos Anexo 5).  Hallazgo con incidencia administrativa</t>
  </si>
  <si>
    <t>Realizar diagnostico de la infraestructura informática que soporta el modulo de historia clínica.</t>
  </si>
  <si>
    <t>Gestiòn Sistemas de Informaciòn</t>
  </si>
  <si>
    <t>Director de sistemas de información</t>
  </si>
  <si>
    <t>En el primer semestre de 2013 se realizo el diagnistico de la infraestructura en los componentes de equipos de computo, equipos activos , impresoras servidores y otros componentes de red, para los equipos partimos del inventario actulizado y tomamos como punto de evaluacion para calificar obsolecencia , equipos con 5 o mas años de uso y para el cableado la categoria del cable.Nos dio como resultado una obsolecencia de : PC de escritorio 64% , Servidores 91%, Portatiles 33% , switch 77%, impresoras 61%.</t>
  </si>
  <si>
    <t>Presentar Proyecto (Fortalecimiento de la infraestructura informática y desarrollo de la historia clínica electrónica de la E.S.E Metrosalud)</t>
  </si>
  <si>
    <r>
      <t>Se realizo y matriculo el proyecto de "</t>
    </r>
    <r>
      <rPr>
        <b/>
        <sz val="9"/>
        <rFont val="Arial"/>
        <family val="2"/>
      </rPr>
      <t>FORTALECIMIENTO DE LA INFRAESTRUCTURA INFORMATICA Y DESARROLLO DE LA HISTORIA CLINICA ELECTRONICA DE LA E.S.E METROSALUD</t>
    </r>
    <r>
      <rPr>
        <sz val="9"/>
        <rFont val="Arial"/>
        <family val="2"/>
      </rPr>
      <t>", se contruyo bajo la metodologia BPIN. Se inscribio en planeacion en junio de 2013.</t>
    </r>
  </si>
  <si>
    <t>Solicitud de los recursos para las etapas de la 4 a la 13 descritas en el proyecto (Fortalecimiento de la infraestructura informática y desarrollo de la historia clínica electrónica de la E.S.E Metrosalud)</t>
  </si>
  <si>
    <t>Estas etapas corresponden a la  planeacion y hasta la puesta en produccion, durante el año 2013 la E.S.E asignano recursos por $102.908.820 para iniciar las etapas, es asi como en el 2do semestre se realizó la instalación del software y el 27 de diciembre se salio en produccion . Con esta asignacion de recursos se realizarón los trabajos de adecuacion de la base de datos, software de aplicaciones de Oracle y actulizacion de formas de todos los modulos de SAFIX, necesarios para que la nueva version de historia clinica electrónica que hace parte del módulo de gestión hospitalaria pudiese ser instalada. Con este avance se puede establecer que el porcentaje de cumplimiento se encuentra en el 23%</t>
  </si>
  <si>
    <t>Las acciones planteadas en éste plan de mejoramiento no abordan integralmente todo el proyecto existente para implementación de la Historia Clínica y llegan hasta la puesta en producción de la historia de consulta en la Unidad de Castilla (No en operación en toda la red y en todos los servicios). En cuanto a ésta acción,  hace referencia solo a la asignación de recursos que para las etapas relacionadas con el software fue de $436 millones de pesos y para las etapas del hardware de $2.447 millones, para un total apropiado de $2.883 millones, según disponibilidad PDIG 6203 de enero de 2014, de los cuales a junio se tenian comprometidos $1.378 millones, facturados $1.198 millones y pagados $19 millonesde pesos. En el seguimiento al plan de acción que se realiza paralelamente, se analizan resultados que son complementarios a éste proyecto.</t>
  </si>
  <si>
    <r>
      <t>A las observaciones y comentarios del seguimiento anterior, puede adicionarse que para el 2015 se apropiaron $2.192 millones para continuar con el desarollo de los componentes de red inalambrica, adecuación de puntos de red y organización de centros de cabbleado de aprox. 30 puntos de atención pendientes. A éste valor asignado se adicionan #303 millones para la actualización y soporte del aplicativo. 
De lo presupuestado para el 2014 para el rubro de gestión de la tecnología y la información se había ejecutado a diciembre de 2014 la suma de $</t>
    </r>
    <r>
      <rPr>
        <b/>
        <sz val="9"/>
        <color indexed="10"/>
        <rFont val="Arial"/>
        <family val="2"/>
      </rPr>
      <t xml:space="preserve"> </t>
    </r>
    <r>
      <rPr>
        <sz val="9"/>
        <rFont val="Arial"/>
        <family val="2"/>
      </rPr>
      <t>2.216 millones, que aunque muestran una ejecución del 100% no es la totalidad de lo apropiado inicialmente, ya que se reintegraron partidas por $658 millones.</t>
    </r>
  </si>
  <si>
    <t>Solicitud de los recursos para las etapas de la 1 a la 3 descritas en el proyecto (Fortalecimiento de la infraestructura informática y desarrollo de la historia clínica electrónica de la E.S.E Metrosalud)</t>
  </si>
  <si>
    <t>Para la puesta en produccion de la historia clinica elecronica se inicio la ejecucion del proyecto en la Unidad hospitalaria de Castilla y sus 4 centros de salud, se realizo reposicion de los equipos de computo de las áreas asistenciales, reposicion de impresoras, dotacion de impresoras multifuncionales y reposición de los switch de red, para el cableado de esta UPSS se inicio el proceso de contratacion pero su ejecucion inicio en febrero de 2014. Ademas , en la Unidad de San Antonio de Prado la cual evidencia uno de los grados mas altos de obsolecencia se inicio en Diciembre la reposicion de equipos de computo. La meta segun plan de accion para el 2013 era la reposicion de un 25% pero dadas las limitaciones economicas se alcanzo un 48% de esta Meta. Los equipos adquiridos son: EQUIPOS DE COMPUTO 66, SERVIDOR DE RED 4, PUNTO ELECTRICO 5, PUNTOS DE RED 6, IMPRESORA LASER 5, CERTIFIC. CABLEADO 4, IMPRESORA MULTIFUNCIONAL 5, SWITCH  3, ACCESS POINT 2. El porcentaje de avance para esta acción es del 12%.</t>
  </si>
  <si>
    <t>Modulo de Historia Clínica Electrónico validado en su funcionalidad para toda la red de la E.S.E Metrosalud</t>
  </si>
  <si>
    <t xml:space="preserve">En junio de 2013 la E.S.E Asigno un grupo asistencial interdisciplinario para evaluar la funcionalidad del modulo de historia clinica electronica, se realizaron ejercicios de simulacion de atencion de usuarios en los ambitos de consulta externa, pyp, odocntologia , urgencias , hospitalizacion y cirugia. El personal que aporto en estos ejercicios fueron : Dra. Natalia Lopez, Dra. Lucy Hernandez,Dra. Paulina Suarez,Dra. Graciela V.Henao,Dr. Rodrigo Tobón,Dr. Carlos Mesa,Dr. Wilson Martínez , Enf. Luz Elena Jaramillo,Sr. Sergio Patiño,Dr. Sergio Villa,Dra. Martha Quintero  Como resultado del ejercicio se estableciron los requisitos minimos necesarios para iniciar instalacion. el resultado fue : Ajustes del software 230 Desarrollo 14  Configuración y/o levantamiento de información 94.
</t>
  </si>
  <si>
    <t>Según seguimiento anterior la acción se cumplió 100%, en consecuencia no se adelanta una nueva verificación. Sin embargo se agrega que a la Historia Clínica ya diseñada para consulta, P y P y odontología, se esta sumando que ya se arrancó con la de triage de urgencias de Castilla y se continuará en febrero de 2015 con las demas Unidades Hospitalarias y en paralelo con las del servicio de Hospital</t>
  </si>
  <si>
    <t>a diferencia del proyecto "Intervención en la Red Hospitalaria en su infraestructura física"; las líneas, programas, proyectos y metas del Plan de Acción del 2012, continúan sin presentar información de los recursos asignados y ejecutados durante la vigencia evaluada, información indispensable para establecer con mayor precisión el Índice efectivo de costos (Eficiencia). Dicha observación, ya se ha mencionado en informes anteriores sin observar mejoría alguna. Este hecho se considera como hallazgo con incidencia administrativa.</t>
  </si>
  <si>
    <t xml:space="preserve">Revisar y realizar seguimiento a la metodología. </t>
  </si>
  <si>
    <t>Planeaciòn institucional</t>
  </si>
  <si>
    <t>Oficina Asesora de Planeación y Desarrollo organizacional</t>
  </si>
  <si>
    <t xml:space="preserve">Jefe Oficina Asesora de Planeación y desarrollo Orgnizacional </t>
  </si>
  <si>
    <t xml:space="preserve">Con el fin de que en el instrumento de Plan de Acción se evidencie los costos de operación de la entidad en términos de ventas de servicios se realiza ejercicio de costeo de la producción de actividades con base en las Unidades Equivalentes de Consulta Médica General y los costos por UPSS en 2013. Para 2014 se calcula un incremento de 4% del IPC. El costo de la Pcc en 2014 se estimó con este método en $ 149,641,323,786. Para 2015, con base en la programación de servicios realizada por las UPSS e igualmente, un incremento proyectado de 4% del IPC, se calcula el costo de la Pcc, valor que se lleva al Plan de Acción de la vigencia. Igualmente, se ajusta la metodología incluyendo el método de cálculo. </t>
  </si>
  <si>
    <t>la meta de lograr una satisfacción mayor del 90% de las solicitudes de referencia urgente realizadas al Centro Regulador de Urgencias y Emergencias C.R.U.E en la vigencia 2012, no se alcanzó, pues se obtuvo un 83.20%. El porcentaje de satisfacción comparado con la vigencia 2011 (86,02%), disminuyó en un 2,82%. De otro lado llama la atención la disminución en el traslado de pacientes en menos de 80 minutos (-16%) y el incremento en más de cuatro horas (14,46%). Hallazgo con incidencia administrativa.</t>
  </si>
  <si>
    <t xml:space="preserve">Optimizar el recurso de ambulancias, frente a la necesidad del requerimiento, mediante la socialización del documento técnico de servicios prioritarios en toda la red.
  </t>
  </si>
  <si>
    <t xml:space="preserve">líder de apoyo  Central de Referencia y Contrarreferencia </t>
  </si>
  <si>
    <t>Se realizaron acciones de coordinación para optimizar el recurso de ambulancias y para garantizar que las entidades de salud que reciben nuestros usuarios no retengan este insumo lo que se ve reflejado en la evaluación de satisfacción de los usurios con corte al 31 de diciembre el cual  fue del 92,14%, tal como se puede observar en el anexo.</t>
  </si>
  <si>
    <t xml:space="preserve">Auditoria Especial- Evaluación Corporación  Hospital Infantil Concejo de Medellín </t>
  </si>
  <si>
    <t>El equipo auditor observó falta de planeación para el desarrollo del mismo, toda vez que constató que el estudio de factibilidad y de suficiencia patrimonial de la Corporación Hospital Infantil Concejo de Medellín respecto a la apertura de los servicios, ha tenido retrasos en los servicios de urgencias, Unidad de Cuidados Intensivos - UCI y Unidad de Cuidados Especiales - UCE, Tomografía y ecocardiografía de tres a cuatro meses, lo que implica que el ir prorrogando el cumplimiento de servicios en el tiempo, puede comprometer el logro del objeto en el tiempo inicialmente previsto. Lo anterior implica que la no utilización de equipos de cirugía por un valor de mil doscientos ocho millones $1.208 millones, correspondientes a un 20% del total ejecutado, o sea $5.827 millones por el convenio interadministrativo dotación equipos médicos, hospitalarios y de apoyo.</t>
  </si>
  <si>
    <t>proyecto de operativización de la Institución, redefinición de prioridades en recurso humano, tecnológicas y de procesos, asi como redefinición de necesidades económicas para poder llevar a cabo un plan de desarrollo viable de la Corporación</t>
  </si>
  <si>
    <t xml:space="preserve">Dirección Administrativa y Oficina Asesora de Planeación </t>
  </si>
  <si>
    <t xml:space="preserve">Subgerentes y Directora Administrativa </t>
  </si>
  <si>
    <t>El equipo auditor observó que si bien viene prestando algunos de los  servicios de manera gradual, no ha cumplido totalmente con el objetivo inicial que era habilitar la totalidad de servicios: cirugía, Unidad de Cuidados Intensivos – UCI,  Unidad de Cuidados Especiales - UCE y tener en funcionamiento los diferentes pisos del Hospital Infantil Concejo de Medellín</t>
  </si>
  <si>
    <t xml:space="preserve">Reunión con el Director ejecutivo de la Corporación Hospital Infantil Concejo de Medellín, para que proyecte la apertura de los servicios </t>
  </si>
  <si>
    <t>Subgerencias y Directora Administrativa</t>
  </si>
  <si>
    <t>Director ejecutivo y/o quien haga sus veces</t>
  </si>
  <si>
    <t>No se hace el seguimiento dado que esta acción ya no depende de la ESE Metrosalud dado que el HICM ya es operado por la Coorporación</t>
  </si>
  <si>
    <t>Auditoria Especial- Evaluación Corporación  Hospital Infantil Concejo de Medellín (Función de advertencia)</t>
  </si>
  <si>
    <t xml:space="preserve">Se evidencio que existen en la bodega de la corporacion, equipos de cirugia que no estan en servicio por valor de $ 1.208.586 millones, presentando un riesgo de deterioro y vencimiento de garantias de los mismos.  </t>
  </si>
  <si>
    <t>Director ejecutivo, grupo directivo y junta directiva de la Corporación HICM</t>
  </si>
  <si>
    <t>De acuerdo al estudio de factibilidad realizado por la ESE Metrosalud el servicio de Crugia tenia una fecha de apetura en el mes de Julio de 2013 con un quirofano 24 horas. El equipo auditor en visita realizada el 10 de Octubre de 2013 observó que a la fecha este servicio no esta operando, presentando retraso de tres meses y diez días.Igualmente los servicios de la UCE , UCI  el mismo retraso.El servicio de tomografia y ecocardiografia esta planeada para agosto de 2013, lo que indica que se tiene un retraso de dos meses y diez dias.</t>
  </si>
  <si>
    <t>proceso adquisión de tomógrafo; proceso de adquisión de equipos para cirugia, Unidad de Cuidados Intensivos (UCI) y Unidad de Cuidados Especiales (UCE);Proceso de definición y cotización de instrumental quirúrgico</t>
  </si>
  <si>
    <t>Funcion de Advertencia (ITTASA)</t>
  </si>
  <si>
    <t xml:space="preserve">Como consecuencia, de no tomarse las acciones tendientes a la recuperaciOn de los recursos desembolsados, se estarian incumpliendo los principios de la gestion fiscal de eficiencia y eficacia, toda vez que dicho desembolso no ha logrado el product° contratado y por ende no se han generado los beneficios esperados. 
A la fecha, han transcurrido aproximadamente  7 meses desde que la entidad liquid° unilateralmente el contrato N° 1264 de 2011 y este organo de control no ha evidenciado acciones de caracter contractual por parte de Metrosalud ante la Jurisdiction Contenciosa, tendientes a dirimir la controversia contractual con la firma ITTASA SAS y lograr a traves de este mecanismo el resarcimiento de los perjuicios generados per el contratista por el presunto incumplimiento del contrato. 
</t>
  </si>
  <si>
    <r>
      <rPr>
        <b/>
        <sz val="8"/>
        <rFont val="Arial"/>
        <family val="2"/>
      </rPr>
      <t>Acción 1:</t>
    </r>
    <r>
      <rPr>
        <sz val="8"/>
        <rFont val="Arial"/>
        <family val="2"/>
      </rPr>
      <t xml:space="preserve">  En virtud de lo dispuesto en el Decreto 1716 de 2009 se convocará en conciliación extrajudicial ante la Procuraduría Judicial Delegada para los Juzgados Administrativos a la empresa C.I ITTASA S.A.S y a la compañía de seguros -Seguros del Estado. </t>
    </r>
  </si>
  <si>
    <t>Se cumplio en la fecha establecida, se convoco a la audiencia de consiliación para el mes de febrero (18) de 2014</t>
  </si>
  <si>
    <r>
      <rPr>
        <b/>
        <sz val="8"/>
        <rFont val="Arial"/>
        <family val="2"/>
      </rPr>
      <t>Acción 2:</t>
    </r>
    <r>
      <rPr>
        <sz val="8"/>
        <rFont val="Arial"/>
        <family val="2"/>
      </rPr>
      <t xml:space="preserve"> Agotada la conciliación extrajudicial como requisito de procedibilidad y en caso de no llegar a un acuerdo conciliatorio con los convocados, se interpondrá el medio de control de controversias contractuales consagrado en el artículo 141 de la Ley 1437 de 2011.</t>
    </r>
  </si>
  <si>
    <t xml:space="preserve">No se vislumbra que a diciembre  31 de  2013 la ESE Metrosalud pueda cumplir con la obligation legal de implementar la Historia Clinica Electranica como lo establece el Articulo 112 de la Ley 1438 de 2011, lo que podria generar sanciones par parte del Ministerio de Proteccion Social. 
El no tener implementado el software de Historia Clinica Electronica, dificultaria a la ESE Metrosalud la prestacion del servicio de salud, de manera eficiente y se presentarian demoras en atenciOn al usuario. 
</t>
  </si>
  <si>
    <r>
      <rPr>
        <b/>
        <sz val="8"/>
        <rFont val="Arial"/>
        <family val="2"/>
      </rPr>
      <t>Accion 1:</t>
    </r>
    <r>
      <rPr>
        <sz val="8"/>
        <rFont val="Arial"/>
        <family val="2"/>
      </rPr>
      <t xml:space="preserve"> Desarrollo del  Proyecto (Fortalecimiento de la infraestructura informática y desarrollo de la historia clínica electrónica de la E.S.E Metrosalud) </t>
    </r>
    <r>
      <rPr>
        <b/>
        <sz val="8"/>
        <rFont val="Arial"/>
        <family val="2"/>
      </rPr>
      <t>INSTALACION EN EL DATACENTER DE UNE DE LA HIASTORIA CLINICA ELECTRONICA,</t>
    </r>
    <r>
      <rPr>
        <sz val="8"/>
        <rFont val="Arial"/>
        <family val="2"/>
      </rPr>
      <t xml:space="preserve"> con lo cual se dara acceso a la herramienta desde cualquiera de los 52 puntos de la red de Metrosalud.</t>
    </r>
  </si>
  <si>
    <t>Durante el segunto semestre se realizó instalación en ambiente de pruebas, luego de ello se evidencio la necesidad de actulizar el motor de base de datos a 11g y de OAS a 10.1.2.3, se realizo en septiembre en produccion y el 14 y 15 de diciembre se realizo la instalacion de historia clinica digital con los ajustes identificados.</t>
  </si>
  <si>
    <t>Según seguimiento anterior la acción se cumplió 100%, en consecuencia no se adelanta una nueva verificación. Sin embargo  se ratifica por el doctor Jaime Henao que la instación y acceso es completo y anexa archivo de todos los puntos de atención con HC diligenciada.</t>
  </si>
  <si>
    <r>
      <rPr>
        <b/>
        <sz val="8"/>
        <rFont val="Arial"/>
        <family val="2"/>
      </rPr>
      <t>Accion 2:</t>
    </r>
    <r>
      <rPr>
        <sz val="8"/>
        <rFont val="Arial"/>
        <family val="2"/>
      </rPr>
      <t xml:space="preserve"> Desarrollo del  Proyecto (Fortalecimiento de la infraestructura informática y desarrollo de la historia clínica electrónica de la E.S.E Metrosalud) </t>
    </r>
    <r>
      <rPr>
        <b/>
        <sz val="8"/>
        <rFont val="Arial"/>
        <family val="2"/>
      </rPr>
      <t>PARAMETRIZACION DE LOS FORMATOS DE CONSULTA EXTERNA, PROMOCION Y PREVENCION Y ODONTOLOGIA.</t>
    </r>
  </si>
  <si>
    <t xml:space="preserve">El 14 y 15 de diciembre se realiza la instalacion y en la semana del 16 al 20  del mismo mes se parametriza con ciclos de prueba. Se inicia con el formato base de consulta general ambulatoria med. gral.
revision post-parto madre med. gral.
consulta prequirurgica ambulat y/o intrahosp por el cirujano
consulta preanestesica med. especialista
consulta posqx especializada
interconsulta med. especialista
consulta   nutricion regimen dietetico y valoracion
interconsulta nutricionista
consulta 1ra. vez crecimiento y desarrollo med. gral.
ingreso prenatal med. gral.
control prenatal segun riesgo detectado med. gral. 
revision post-parto recien nacido med. gral.
riesgo cardiovascular
consulta 1ra. vez hta med. gral.
consulta 1ra. vez diabetes med. gral.
consulta hta-diabetes med. gral.
control hta-diabetes med. gral.
control its med. gral.
consulta general examen conviviente hansen-lepra
consulta de control por médico para paciente en desarrollo del joven
consulta planificacion familiar 1ra. vez med. gral.
control de recien nacido sifilis congenita med. gral.
consulta deteccion alteracion adulto med. gral.
consulta deteccion alteracion joven med. gral
</t>
  </si>
  <si>
    <t>De acuerdo con el seguimiento anterior, faltaban algunos formatos de servicios como AIEPI, programas grupales, citología y notas complementarias, los cuales ya se tienen para éste seguimiento. Es necesario, sin embargo, aclarar que la dinámica de la empresa exige un permanente ajuste a los formatos.</t>
  </si>
  <si>
    <t>Según seguimiento anterior la acción se cumplió 100%, en consecuencia no se adelanta una nueva verificación. Sin embargo se complementa señalando que además de las HC ya parametrizadas que se señalan en el seguimiento anterior (AIEPI,  citología y notas complementarias) y programas grupales que tiene aspectos pendientes, seavanza en nutrición que se va a dividir de acuerdo con cada tipo de manejo y ajustar con nuevos requisitos y con con oftalmologia y optometría en ajustes para entrega. Es necesario decir que esto conlleva la estandarización de procedimientos, por ejemplo en cuanto al manejo de agendas.</t>
  </si>
  <si>
    <r>
      <rPr>
        <b/>
        <sz val="8"/>
        <rFont val="Arial"/>
        <family val="2"/>
      </rPr>
      <t>Accion 3</t>
    </r>
    <r>
      <rPr>
        <sz val="8"/>
        <rFont val="Arial"/>
        <family val="2"/>
      </rPr>
      <t xml:space="preserve">: Desarrollo del  Proyecto (Fortalecimiento de la infraestructura informática y desarrollo de la historia clínica electrónica de la E.S.E Metrosalud)  </t>
    </r>
    <r>
      <rPr>
        <b/>
        <sz val="8"/>
        <rFont val="Arial"/>
        <family val="2"/>
      </rPr>
      <t>CAPACITACION A USUARIOS LIDERES QUE REPLICARAN CONOCIMENTO EN USO DE LA HERRAMIENTA</t>
    </r>
  </si>
  <si>
    <t>Se realizo capacitacion al personal medico de la unidad de castilla con acompañamiento en sitio con los primeros pacientes y una mesa de soporte centralizada en la unidad hospitalaria, se capacitaron a los directores de los centros y personal medico de los centros (45),  lo que evidencia un avance del 8% en la acción propuesta.</t>
  </si>
  <si>
    <t>de acuerdo con el Director de Sistemas la acción hacía referencia a la capacitación del equipo de sistemas multiplicador, el cual para la fecha de seguimiento estaba totalmente capacitado; sin embargo, el seguimiento anterior y la fecha de ejecución programada, hacen pensar en una población objeto mayor. Según el reporte de sistemas de información, a junio 30 de 2014 se habían capacitado en 15.75 de un total de 52 puntos de atención, es decir el 30.2%, correspondiente a 233 funcionarios. El avance no es el esperado, pues el proyecto se inició a fines del 2013 y no antes como se tenía previsto, además de que la asignación de recursos se dió a principio del 2014, se han tenido reubicaciones del personal que han retrasado y no se ha contado con todo el recurso humano requerido para abordar el proyecto.</t>
  </si>
  <si>
    <t xml:space="preserve">A septiembre de 2014 (ver archivo) se tenían 464 personas capacitadas y a diciembre  901 personas y una cobertura en cuanto a puntos de atención de la empresa del 100% </t>
  </si>
  <si>
    <r>
      <rPr>
        <b/>
        <sz val="8"/>
        <rFont val="Arial"/>
        <family val="2"/>
      </rPr>
      <t>Accion 4</t>
    </r>
    <r>
      <rPr>
        <sz val="8"/>
        <rFont val="Arial"/>
        <family val="2"/>
      </rPr>
      <t xml:space="preserve">: Desarrollo del  Proyecto (Fortalecimiento de la infraestructura informática y desarrollo de la historia clínica electrónica de la E.S.E Metrosalud) </t>
    </r>
    <r>
      <rPr>
        <b/>
        <sz val="8"/>
        <rFont val="Arial"/>
        <family val="2"/>
      </rPr>
      <t xml:space="preserve">PUESTA EN PRODUCCION DEL SERVICIO DE CONSULTA EXTERNA EN LA UPSS DE CASTILLA </t>
    </r>
  </si>
  <si>
    <t>Se inicio en produccion la Historia Clinica Electronica en el servicio de consulta externa de la unidad hospitalaria de castilla el 27 de diciembre de 2013.</t>
  </si>
  <si>
    <t>La puesta en producción se cumplió en la Unidad de Castilla para consulta externa. A junio ya se tenían diligenciadas 70.113 Historias clínicas a través de este medio automatizado.</t>
  </si>
  <si>
    <t>Auditoria Especial Evaluación Recursos Involucrados En Las Glosas</t>
  </si>
  <si>
    <t>El equipo auditor constató que el informe de glosas a junio 30 de 2013 no está depurado, toda vez que las glosas  pendientes por respuesta  se observó que la suma de $ 484 millones ya fue subsanada y aún que sigue siendo relacionada por el sistema como glosa pendiente por respuesta.</t>
  </si>
  <si>
    <t>Depurar en el Maestro de Gosas aquellos  registros que presentan antigüedad y que por inconsistencas en el sistema, aparecen en estado pendiente de respuesta</t>
  </si>
  <si>
    <t>Ingenieros de Sistemas de Informacion y Profesional Universitario de Facturación</t>
  </si>
  <si>
    <t>Según informa el profesional de facturación, en comité de sostenibilidad contable se autorizó la depuración de saldos del maestro de glosas correspondiente a todos los valores glosados por cuantía inferior a $1.000 para un total de $388.676.78. Es un total de 894 facturas. Además indica que se esta en pruebas  del aplicativo que permite la interfase de la glosa para la conciliación con Contabilidad</t>
  </si>
  <si>
    <t>Según soportes entregados por la Profesional de Facturación, se evidenció la depuración de las glosas con inconsistencias que aparecían pendientes de respuesta en el Maestro de glosas en Safix por un valor de a $316 millones.  Queda pendiente un valor de $168 para cumplir con lo establecido en el plan de mejoramiento.</t>
  </si>
  <si>
    <t xml:space="preserve">A diciembre 31 de 2014 se tienen $86 millones  por depurar de las inconsistencias que aparecían en el maestro de glosas pendientes de respuesta  por  facturas emitidas hasta el 2010 y las cuales ascendían inicialmente a $484 millones.  Así las cosas, se ha logrado un cumplimiento del plan de mejoramiento del 82% según soportes del maestro de glosas que reposa en la Oficina de Facturación. </t>
  </si>
  <si>
    <t>A la fecha de realizar  la auditoria, se observó que la suma de $ 484 millones por glosa pendiente de respuesta, correspondiente a las facturas emitidas hasta 2010,  corren el riesgo de prescripcion según lo establecido en el art. 789 del Código de Comercio que expresa: "prescripción de la accion cambiaria directa. "la acción cambiaria directa prescribe en tres años a partir del dia del vencimiento".</t>
  </si>
  <si>
    <t>Según informa el profesional de facturación, en comité de sostenibilidad contable se autorizó la depuración de saldos del maestro de glosas correspondiente a todos los valores glosados por cuantía inferior a $1.000 para un total de $388.676.78. Es un total de 894 facturas.  Además indica que se esta en pruebas  del aplicativo que permite la interfase de la glosa para la conciliación con Contabilidad</t>
  </si>
  <si>
    <t>A junio 30 de 2013 la ESE Metrosalud  presenta un valor de $ 49 millones correspondientes al código 122 del manual de glosas para facturas emitidas hasta 2010 y cuyo concepto se refiere a la prescripcion dentro de los terminos legales o pactados entren las partes, el cual es aplicativo cuando el prestador presenta el cobro de un servicio en fecha posterior a la establecida en la normatividad vigente o inclumpliendo los términos de los acuerdos contractuales.</t>
  </si>
  <si>
    <t>Continuar con el proceso de conciliación de glosas y cuentas médicas con las entidades responsables del pago, con el propósito de sanear los saldos de cartera.</t>
  </si>
  <si>
    <t>Grupo de Facturación y Grupo de profesionales Especializados de la Dirección Financiera</t>
  </si>
  <si>
    <t>Según indica Jairo Restrepo, profesional de facturación, los 49 millones están en conciliación y se tomó la decisión de que se rechace a través de oficio toda glosa por el causal 122 . Hoy se tienen 4 auditores asignados a la Dirección Financiera apoyando la respuesta técnica para subsanar la glosa y la conciliación de glosa. No obstante lo anterior los auditores de facturación manifiestan  que no tienen una programación y un informe consolidado de la gestión de la cartera glosada conciliada y pendiente.</t>
  </si>
  <si>
    <t xml:space="preserve">De los $49 millones millones de glosas por concepto de devolución código 122 del Manual de glosas, de las  facturas emitidas hasta 2010, se encuentran pendientes por conciliar y aclarar  $6 millones .  Acorde con lo anterior se tiene un cumplimiento a diciembre 31 de 2014 de 88%. </t>
  </si>
  <si>
    <t>El equipo auditor evidenció que la entidad no posee un filtro adecuado en el procedimeinto de obtencion de ingresos en la tarea de recaudo, referente a la accion de resolver facturas devueltas y glosas,toda vez que se reciben glosas por un valor de $ 10 millones por concepto de prescripcion, sin estar vencidas las facturas correspondientes a los años 2011, 2012 y 2013, lo que no es coherente con el art. 789 del Código de Comercio; errores en la facturación (usuario o servicio corresponde a capitación); falta de soportes; autorizaciones; devoluciones por facturas ya canceladas; lo que denota falta de controles en el trámite del proceso devolucion y respuesta a glosas por parte de la ESE Metrosalud.</t>
  </si>
  <si>
    <t xml:space="preserve">Controlar en el trámite de recepción, devolución y respuesta  de glosas, la coherencia  en la clasificación de los motivos de ésta, acorde con lo estipulado en la Resolución 3047 de 2008. </t>
  </si>
  <si>
    <t>Profesional Universatario de Facturacón ; Tecnicos y Auxiliares Administrativos Facturación.</t>
  </si>
  <si>
    <t>Según el profesioal de facturación Jairo Restrepo, el equipo que digita la facturación tiene la instrucción de realizar un borrador de carta para remitir a las entidades notificandoles las inconsistencias en la glosa por motivo y la revisa el profesional de facturación. Agrega que lo que se detecta con posterioridad se ajusta a traves de movimientos contables básicos. Sin embargo se requiere mejorar la instrucción, capacitación y seguimiento en la clasificación de la glosa  y el recurso necesario dado del volumen de facturas que se tienen</t>
  </si>
  <si>
    <t xml:space="preserve">Según el Profesional de Facturación, se tiene establecido en el procedimiento de recepción de la glosa, el requisito del código o motivo de glosa con el fin de que se ingrese al sistema de facturación y se puedan realizar los seguimientos pertinentes; se tiene como control en el aplicativo, la exigencia del diligenciamiento  del código antes de grabar la información.  Se observó en el listado de glosas el cumplimiento del requerimiento. </t>
  </si>
  <si>
    <t xml:space="preserve">Según soportes del Maestro de Glosas en Safix, se viene atendiendo lo estipulado en la Resolución 3047 de 2008 en materia de la clasificiación y motivo de glosa.  Se implementó a partir de la observaciòn de la Contraloría,   un control en el aplicativo del Maestro de glosas en safix, que fuera requisito indispensable digitar  el motivo de la glosa para  avanzar en el registro en el sistema y validar antes de grabar. </t>
  </si>
  <si>
    <t>El equipo auditor evidencio que las glosas objeto de evaluación continúan siendo recepcionadas por la ESE dos (2) meses después de haberse radicado la factura, infriengiéndose el articulo 23 del Decreto 4747 de 2007</t>
  </si>
  <si>
    <t>Alcanzar el cumplimiento de los tiempos establecidos en la recepción  del proceso administrativo de la glosa</t>
  </si>
  <si>
    <t>La Subgerente Financiera y Administrativa y Profesional Universitario de Facturación</t>
  </si>
  <si>
    <t>En enero de 2014 se tenían 19.340 facturas a digitar ,volumen alto para el recurso con que se cuenta, por tanto se requiere buscar otras alternativas desde la negociación y contratación. Mientras tanto se sigue presentando la demora.</t>
  </si>
  <si>
    <t xml:space="preserve">Aunque se viene avanzando en la recepción oportuna y la verificación del cumplimiento de la norma, tanto ésta como  la respuesta a la glosa no siempre se hace dentro de los tèrminos establecidos en el Decreto 4747 de 2007.  Se están implementando mecanismos y  controles que permitan a la Entidad cumplir los plazos establecidos en la normatividad que regula la materia. </t>
  </si>
  <si>
    <t>El equipo auditor observó que el grupo de facturación no cuenta con los medios logísticos que le permitan la salvaguardia de las facturas y los soportes recibidos de las diferentes UPSS, lo que podría ocacionar un riesgo en la perdida fisica de dicha información, segun lo establecido por la ley 734 de 2002 art 34 numeral 5 expedido por el Consejo Directivo del Archivo General de las Nacion.</t>
  </si>
  <si>
    <t>Adecuar espacios físicos para archivo y custodia de las facturas de cobro de la ESE Metrosalud</t>
  </si>
  <si>
    <t>La Subgerente Financiera y Administrativa y la Directora Administrativa y el Director de Sistemas de Informacion</t>
  </si>
  <si>
    <t>El tema es objeto de análisis en el Comité de Archivo donde se vienen buscando alternativas de solución.</t>
  </si>
  <si>
    <t xml:space="preserve">Se da por cumplida esta acción, toda vez que durante la vigencia 2014 se adecuaron los espacios fìsicos necesarios para salvaguardar el archivo de Facturación.  Se dispone de archivos en el Centro de Salud Poblado, en la Dependencia de Facturación y en el primer piso del Edificio Sacatín;  en ellos se tiene  suficiente espacio para archivar toda la documentaciòn que respalda las operaciones de facturación de la Entidad. </t>
  </si>
  <si>
    <t>La información acumulada de glosas de la ESE Metrosalud a junio 30 de 2013, presenta un valor de $ 13.778 millones, de los cuales se aceptaron $ 2.024 millones y se recobraron $ 10.564 millonesm, a la fecha de corte la Entidad tiene pendientes por la suma de $ 1.168 millones, cifra que difiere con la interface entre facturacion y cotabilidad que arrojo un saldo de $ 1.929 millones para una  diferencia de $ 761 millones. Lo que refleja el el cierre de lso libros Auxiliares no se esta realizando en el módulo de facturacion, situacion que afecta el cierre contable definitivo en la cuenta de facturacion glosada por venta de servicios de salud.</t>
  </si>
  <si>
    <t xml:space="preserve">Generar desde el módulo de Facturación a Contabilidad, la  interface mensual de la glosa pendiente por respuesta. Realizar mesualmente las conciliaciones entre las dos áreas,  con el propósito de contar con saldos ajustados y conciliados. </t>
  </si>
  <si>
    <t>Ingenieros de Sistemas de Informacion; Profesional Universitario de Facturación; Lider Contabilidad; tecnico Contabilidad; Auxiliar Administrativo Facturación</t>
  </si>
  <si>
    <t>Según indica el profesional de facturación, se esta en pruebas para lograr la interfase entre facturación y contabilidad en el aplicativo M Glosas, con lo cual se registraría en linea y se facilitaría la conciliación de las cuentas y saldos.</t>
  </si>
  <si>
    <t>Durante la vigencia 2014 se hizo interfase y concilió mensualmente entre la Oficina de Facturación y Contabilidad   la glosa pendiente de respuesta.  Es asì como a diciembre 31 de 2014 se tienen en el Maestro de glosas y en el Balance General en las cuentas 8333 y 891517 $2.446 millones.  Los soportes de este seguimiento se pueden evidenciar en el Area de Facturaciòn.</t>
  </si>
  <si>
    <t xml:space="preserve">El equipo auditor verificó que las cifras reveladas en la cuenta 8333 cuentas de orden deudoras de control reflejan fielmente las operaciones y transaciones realizadas por la entidad auditada y cuentan con los respectivos soportes. No obstante lo anterior se pudo comprobar que la informacion historica entregada por la ESE Metrosalud y según los filtros de celdas vacias de valor aceptado y valor recobrado, el valor pendiente de respuesta de $ 1.168 millones no concuerda  con el valor de restarle al valor glosado el valor aceptado mas el valor recobrado que totaliza $ 1.189 millones, presentando una cifra demás por  $ 21 millones en la informacion base de datos del informe historico suministrado </t>
  </si>
  <si>
    <t>Auditoría especial evaluación fiscal y financiera 2013 E.S.E Metrosalud</t>
  </si>
  <si>
    <t>No se reveló en las notas a los estados contables de 2013, el valor pagado por Metrosalud por concepto de sentencias, conciliaciones y laudos arbitrales, incluyendo los intereses y costas del proceso, tal como lo establece el Capítulo V del Tilulo II del Manual de Procedimientos del Regimen de Contabilidad Pública, numeral 3; que señala el procedimiento contable para el reconocimiento y revelacion de los procesos judiciales, laudos arbitrales, conciliaciones extrajudiciales, y embargos decretados y ejecutados sobre las cuentas bancarias.</t>
  </si>
  <si>
    <t xml:space="preserve">Reconocer  mensualmente y Revelar en las Notas a los Estados Financieros de la vigencia que se cierra, el monto  de lo  ejecutado en el presupuesto de gastos  y cancelado  por la tesoreria por,  procesos judiciales, laudos arbitrales, conciliaciones extrajudiciales, y embargos decretados y ejecutados sobre las cuentas bancarias.  </t>
  </si>
  <si>
    <t>Dar cumplimiento al  Capítulo V del Tilulo II del Manual de Procedimientos del Regimen de Contabilidad Pública, numeral 3; el cual  señala el procedimiento contable para el reconocimiento y revelacion de los procesos judiciales, laudos arbitrales, conciliaciones extrajudiciales, y embargos decretados y ejecutados sobre las cuentas bancarias.</t>
  </si>
  <si>
    <t>31-12.2014</t>
  </si>
  <si>
    <t xml:space="preserve">Presupuestos.Tesoreria y Contabilidad </t>
  </si>
  <si>
    <t>Isabel Vélez Gallego . Sandra Alzate Molina     Olga Mery López Castaño</t>
  </si>
  <si>
    <t xml:space="preserve">Se dá por cumplida esta acción, toda vez que se tienen identificados estos pagos y se dejan detallados en las notas a los estados financieros. </t>
  </si>
  <si>
    <t>Auditoría Especial Fiscal Y Financiera 2013</t>
  </si>
  <si>
    <t xml:space="preserve">Al hacer el analisis del inventario de la cuenta propiedad planta y equipo, el equipo auditor evidencio que el saldo registrado en contabilidad es de $ 35.731 millones y el de Bienes y Aseguramiento de 35.765, exite una diferencia de 34 millones, situacion que va en contravia de los articulos 103 y 105 del Plan General de Contabilidad Publica, que establecen caracteristicas de la informacion contable, la confiabilidad y la objetividad. Esto ocurre por que las compras del periodo evaluado no estan siendo reportadas a contabilidad, lo que contituye en hallazgo con insidencia Administrativa.         </t>
  </si>
  <si>
    <t>Conciliar mensualmente el modulo de bienes   muebles con contabilidad, detallando las partidas conciliatorias que se generen y haciendo el correspondiente seguimiento</t>
  </si>
  <si>
    <t xml:space="preserve">con el plan de mejora planteado se busca que no existan diferencias en los inventarios manejados por el área de bienes muebles, almacen y contabilidad </t>
  </si>
  <si>
    <t>Direccion Adminsitrativa y Contabilidad</t>
  </si>
  <si>
    <t>Olga Mejia Jaramillo y Olga Mery López Castaño</t>
  </si>
  <si>
    <t xml:space="preserve">Llama la atencion que el equipo auditor, modificó la observacion 2, al definirlo como hallazgo 2, lo que conlleva a confusiones a la hora de definir la accion de mejora. </t>
  </si>
  <si>
    <t xml:space="preserve">Se realizan mensualmente las conciliaciones con las áreas del Almacén General y Bienes Mubles; y se realiza seguimiento a las partidas conciliatorias con el fin de que las cifras del balance queden ajustadas a la realidad del hecho económico. </t>
  </si>
  <si>
    <t>Al revisar la cuenta de otros gastos, se observo que la ESE Metrosalud pago por concepto de intereses de mora un valor de $ 2.153.018, generado en el pago de las facturas de servicios publicos despues de la fecha de vencimiento, tal como se evidencio en los documentos con referencia de pago 349152417-73 y 352576654-79 de abril y mayo de 2013, en los cuales se concluyen los valores de $ 1.690.139 y 562.889 respectivamente, situacion que contraria lo dispuesto en la ley 42 de 1993 y lo contemplado en el estatuto Organico de Presupuesto, hecho que genera un presunto detrimento patrimonial, por la vulneracion del principio de eficiencia al causar y pagar gastos np propios de la operacion de la entidad, situacion que se configura como hallazgo con presunta insidencia fiscal.</t>
  </si>
  <si>
    <t>Hallazgo fiscal</t>
  </si>
  <si>
    <t xml:space="preserve">Se establecerá como compromiso en la evaluación del desempeño de un funcionario de la ESE, revisar y verificar que la Empresa de Servicios Publicos, facture y entregue las cuentas de los 52 puntos de atencion, adicionalmente se realizó  reintegro del valor total de los intereses pagados, se anexan soportes de pago. </t>
  </si>
  <si>
    <t>El objetivo del plan de mejora es que no se genere interes de mora en pago de los servirvicios publicos.</t>
  </si>
  <si>
    <t>Olga Mejia Jaramillo</t>
  </si>
  <si>
    <t>Se realizó  reintegro del valor total de los intereses pagados y se entregaron a la Contraloría. Se tiene una cuenta integrada para el pago de los servicios y para aquellas cuentas que no estan en la misma, desde el punto de atencióna donde llegan se trasladan a la Dirección Administrativa en donde se lleva un registro de control de estas cuentas. Se tiene ya un asesor de EPM quien apoya en la consulta y orientación de las cuentas de servicios, pagos e incrementos. Es conveniente que se aporte dicho registro actualizado y los controles implementados.</t>
  </si>
  <si>
    <t>Se viene solicitando al asesor de EPM la integración a la cuenta institucional de las cuentas individuales que se reportan  y éste da respuesta, hay evidencia de las solicitudes y respuestas. El asesor envia mensualmente un archivo en excel  y se controla verificando que para cada cuenta se esté al día. Para los puntos nuevos se solicita y se va requiriendo su integración.  Se esta gestionando para hacer en lo sucesivo el pago automatico de las cuentas.</t>
  </si>
  <si>
    <t xml:space="preserve">Mediante contrato de arrendamiento, firmado por la gerencia de la ESE Metrosalud, la entidad entrego a la Corporacion Hospital infantil Concejo de Medellin, entre otros, bienes muebles por un valor de $ 4.915 millones, y estan bajo la responsabilidad de un solo funcionario de la entidad que se desempeña como auxiliar adminsitrativo  en el ares de  Aseguramiento , situacion que va en contravia del manual de funciones de la entidad, cuando establece "perfil  competencias  funcionales del auxilar administrativo -Aseguramiento, competencias funcionales comunes a todos los servidres públicos,Unidad  3. Conservar los Utiles y equipos de trabajo  asignados en condiciones óptimas de acuerdo con las intrucciones tecnicas y/o institucionales , (NFT), lo que permite evidenciar que a los bienes mencionados no se les hace seguimiento, ni se aplica controles de custodia y manejo, pues no son requeridos para el desempeño de sus funciones.        </t>
  </si>
  <si>
    <t xml:space="preserve">Se realizará en el control de inventarios una nueva cuenta denominada activos en alqiuiler a la Corporacion Hospital  Infantil Concejo de Medellin, al cual se trasladaran todos los bienes muebles entregados en calidad de Arrendamiento y seran descargados de la dartera de la funcionaria Auxiliar Administrativo en el Area de Aseguramiento. </t>
  </si>
  <si>
    <t>El objetivo del plan de mejora es acoger la  observacion realiazado por el equipo auditor, de no los bienes  en arrendamiento bajo la responabilidad de un funcionario de la entidad.</t>
  </si>
  <si>
    <t>Se aportó desde Sistemas una imagen de SAFIX en la que se evidneica que uno de los activos del inventario entregado a la Corporación del HICM se tiene a cargo de esa Corporación y el activo se sigue depreciando. Además según informa el Jefe de Aseguramiento el inventario de lo arrendado a la Corporación fue actualizado.</t>
  </si>
  <si>
    <t>Para el año 2013 la E.S.E Metrosalud presupuestó $1,000 millones en el ítem sentencias, fallos y conciliaciones, luego se acreditó en $145 millones y se contracreditó en $639 millones para un presupuesto definitivo de $506 millones, hecho que contraviene el artículo 195, parágrafo 2 de la Ley 1437 de 2011, códico de procedimiento administrativo y de lo contencioso administrativo, que establece que el monto asignado para sentencias y conciliaciones no puede ser trasladado a otros rubros.</t>
  </si>
  <si>
    <t xml:space="preserve">Se realizará validación mensual de los traslados presupuestales con el fin de no efectuar contracréditos al rubro de sentencias, fallos y conciliaciones </t>
  </si>
  <si>
    <t>Dar cumplimiento al artículo 195, parágrafo 2 de la Ley 1437 de 2011, código de procedimiento administrativo y de lo contencioso administrativo, que establece que el monto asignado para sentencias y conciliaciones no puede ser trasladado a otros rubros.</t>
  </si>
  <si>
    <t>Presupuestos</t>
  </si>
  <si>
    <t>Isabel Vélez Gallego</t>
  </si>
  <si>
    <t xml:space="preserve">Se dio cumplimiento a la acción de mejoramiento planteada, de hecho para la vigencia 2014 se presupuestaron inicialmente  $500 millones y en el transcurso de la vigencia se adicionaron $1.081 millones para un presupuesto definitivo de $1.581 millones.  Según la ejecución presupuestal no se contracrédito este rubro. </t>
  </si>
  <si>
    <t>Auditoría Especial  Parque  Automotor Ambulancias ESE - Metrosalud</t>
  </si>
  <si>
    <t>Hallazgo 1 que corresponde a la observación 1 del informe preliminar: Se evidenció que la ambulancia matriculada con placas OML 686, Móvil 131, entregada a la ESE Metrosalud por acta 1365 del 11 de febrero de 2013,  solamente inició operaciones a partir del 11 de enero de 2014, por lo tanto estuvo sin prestar el servicio a la comunidad por un periodo de 11 meses, lo que conllevó a que se dejara de facturar por este concepto y se afectara el indicador de oportunidad presentándose un uso poco eficiente de los recursos invertidos en la compra de dicho vehículo. Hallazgo con incidencia administrativa</t>
  </si>
  <si>
    <t>Implementar un mecanismo para controlar la ejecución y cierre de los diferentes proyectos, de acuerdo a su formulación inicial (Incluir desde su formulación los mecanismos de control en la ejecución)</t>
  </si>
  <si>
    <t>Asegurar que los proyectos cuenten con un mecanismo que permita estandarizar y buscar la eficiencia del mismo</t>
  </si>
  <si>
    <t>Lider Equipo de trabajo Central de Referencia y contrareferencia</t>
  </si>
  <si>
    <t>Hallazgo 2 que corresponde a la observación 2 del informe preliminar: En visita a la Unidad Hospitalaria de Buenos Aires el día 23 de junio de 2014 se observó que la ambulancia identificada con el móvil S-123,  estuvo durante varios  días sin oxígeno portátil, hecho que puso en riesgo la vida de los pacientes y afectó la oportunidad en la prestación del servicio, incumpliendo las normas de habilitación la resolución 1441 de 2013 y 2003 de 2014, esto se evidenció en el registro que lleva la tripulación de la ambulancia (días 22, 23, 24, 29, 30 de junio y 1, 2, 3, y 4 de julio de 2014).  También se observó que la citada ambulancia, estuvo durante varios días transitando con deficiencias mecánicas, poniendo en riesgo la vida de los pacientes y la tripulación, esta inconsistencia se evidenció en la planilla de registro de novedades de la ambulancia (Bitácora de vehículo) los días 23 de junio y 2, 3, 5, 15, 17 de julio de 2014. Hechos que no tienen justificación ya que esas fechas se encontraban vigentes los contratos de suministro de gases medicinales y de mantenimiento preventivo y correctivo del parque automotor. Estos hechos se configuran como un hallazgo con incidencia administrativa</t>
  </si>
  <si>
    <t>Documentar e implementar el instructivo para la supervisión del suministro de gases medicinales de las ambulancias</t>
  </si>
  <si>
    <t>Disminuir los riesgos del paciente</t>
  </si>
  <si>
    <t>Central de referencia</t>
  </si>
  <si>
    <t>Se documento el instructivo esta pendiente formalizarlos con planeaciòn</t>
  </si>
  <si>
    <t>Se elaboro el mecanismo para el control de gases medicinales hay un oficio con fecha del 25 de julio de 20014 donde se describe como se hace ( Actividades para el manejo operativo del sistema de oxigeno de las Ambulancias del Parque Automotor de la ESE Metrosalud). Adicional a lo anterior se evidencia un registro que se implemento un mecanismo para el control de oxigeno diario y esta el registro del día a día hasta la fecha</t>
  </si>
  <si>
    <t>Hallazgo 3 que corresponde a la observación 3 del informe preliminar. Comparando la autoevaluación del Plan de Desarrollo 2013 de la ESE – Metrosalud, con la información suministrada por la Subgerencia de Red y el CRUE, se observan diferencias considerables, debido a que el Plan de Desarrollo indica “…La oportunidad promedio de remisión del paciente urgente fue de 282,55 minutos, mejorando sustancialmente el tiempo respecto a 2012, año en que fue de 356,95  minutos. La proporción de referencia urgente no satisfecha fue de 12,84%, a 3 puntos de la meta propuesta de 10”. Sin embargo, la información suministrada por  el CRUE y consolidada por el equipo Auditor indica que en las vigencias 2012 y 2013 no se cumplió con las metas propuestas; es decir la oportunidad de la remisión de pacientes urgentes, que debería estar por debajo de 360 minutos y se situó en un nivel rojo de alerta en 919 y 697 minutos en los años citados, el indicador proporción de pacientes urgentes remitidos en una hora, debe alcanzar la meta del 80% y solamente se trasladaron el 15% y el 12% en los años 2012 y 2013 respectivamente y la proporción de usuarios con referencia urgente no satisfecha para obtener un nivel aceptado, debería estar en un intervalo del 10 y el 15%, subió a 91.33% en la vigencia 2013, lo que no refleja la realidad. Situación que dificulta la toma de decisiones y no facilita las acciones de mejora para la prestación del servicio. Hallazgo con incidencia administrativa.</t>
  </si>
  <si>
    <t>Revisar los resultados del indicador y tomar decisiones para ajustarlo de ser necesario</t>
  </si>
  <si>
    <t>Mejorar el mencanismo de medición del proceso</t>
  </si>
  <si>
    <t xml:space="preserve">Se ajustaron los indicadores verificar con Angela Espinosa </t>
  </si>
  <si>
    <t>Se ajustaron las fichas metodológicas de los indicadores de referencia urgente. Se realiza el análisis sistemático del resultado de los indicadores y se registra en Alphasig  las conclusiones y ajustes. Se deja como evidencia la información en el aplicativo y un archivo en Excel con las fichas metodológica</t>
  </si>
  <si>
    <t>Hallazgo 4 que corresponde a la observación 4 del informe preliminar. En las Unidades Hospitalarias de la Red (urgencias), no se lleva un formato estandarizado para el registro de la información en la remisión de pacientes (Referencia y contra referencia), es decir no se diligencia con los mismos criterios, ni la totalidad de los campos, evidenciando que en unas Unidades se llevan en libros manuales y en otras en equipos de cómputo en hojas de Excel lo que conlleva a riesgos de perdida de  la información. La citada inconsistencia evidencia la falta de un criterio unificado para el manejo de la información y de datos estadísticos oportunos y confiables, para la toma de decisiones. Hallazgo con incidencia administrativa</t>
  </si>
  <si>
    <t>Divulgar y evaluar sistemáticamente el procedimiento de Gestión de la referencia y contrarreferencia</t>
  </si>
  <si>
    <t>Estandarizar el mecanismo de remisión de pacientes en toda la red</t>
  </si>
  <si>
    <t>Esta el procedimiento esta pendiente la evaluaciòn</t>
  </si>
  <si>
    <t xml:space="preserve">Se actualizo el procedimiento de Gestión de la referencia y contrarreferencia y fue divulgado en la red.Para esto se entregan copias de los registros de asistencia a las reuniones en toda la red </t>
  </si>
  <si>
    <t>Hallazgo 5 que corresponde a la observación 5 del informe preliminar. En el contrato N° 3102 de 2013, se compraron equipos médicos para ambulancias (monitor de signos vitales y desfibrilador externo) por valor de $9.338.000, sin que a la fecha de evaluación, dichos equipos hayan sido ubicados en los respectivos vehículos para prestar el servicio, evidenciando debilidades en la planeación de la  compra al no utilizar los equipos desde el momento de su adquisición; situación que se configura en un hallazgo con incidencia administrativa</t>
  </si>
  <si>
    <t>Hallazgo 6 que corresponde a la observación 6 del informe preliminar. En el contrato N° 2144 de 2013, no se observó la notificación como interventor al Técnico Operativo encargado del Almacén General, tal como lo establece la cláusula octava del contrato, “La interventoría estará a cargo de un interventor operativo, químico farmacéutica adscrito a la dirección Administrativa y un interventor general Técnico Operativo encargado del almacén general de la ESE- Metrosalud”, lo que implica falta de controles en la ejecución del contrato. Hallazgo  con incidencia administrativa.</t>
  </si>
  <si>
    <t>Establecer un control para que la Auxiliar Administrativa de la Direccion Adminitrativa encargada de la legalizacion del contrato, verifique  que se contenga en el expediente la notificacion al interventor y/o los supervisores del contrato</t>
  </si>
  <si>
    <t>Asegurar que todo contrato tenga el interventor notificado</t>
  </si>
  <si>
    <t>Abogada Contratación</t>
  </si>
  <si>
    <t xml:space="preserve">No se entrego informaciòn </t>
  </si>
  <si>
    <t>Se incluyo el control en la lista de chequeo y la auxiliar encagada de la legalizaciòn realiza el control</t>
  </si>
  <si>
    <t>Hallazgo 7 que corresponde a la observación 7 del informe preliminar. En el contrato N° 2144 de 2013, cuyo objeto fue el suministro de gases medicinales hospitalarios para la Red y puntos de atención de Metrosalud, se evidenció que en las facturas Nro. 152432576, 152425979, 152475486, 152476177,152488992, 152489310,  152445901, 152446016, 152534695, 152534406, 152539055, 152535382, 152503037, 152504543, 152519334, 152519033, 152548421, 152562009, 152561643, 152576168, 152574097, 152585373, se realizó un pago a la empresa Cryogas S:A, por un valor de $1.932.067 correspondiente al convenio de Atención Prehospitalaria suscrito entre la Secretaría de Salud y la ESE  Metrosalud, el cual no está contemplado dentro del contrato en mención y que cuenta con recursos propios para su operación. Lo anterior se configura como un hallazgo con incidencia administrativa</t>
  </si>
  <si>
    <t>Enviar informe mensual al interventor general por parte de Metrosalud del convenio interadministrativo atención prehospitalaria con copia a la Tesoreria, del valor del suministro del oxigeno para que se realicen los traslados correspondientes</t>
  </si>
  <si>
    <t>Evitar que se carge el costo del O2 con recursosde la ESE Metrosalud</t>
  </si>
  <si>
    <t>Lider programa de contrataciòn de in sumos hospitalarios</t>
  </si>
  <si>
    <t>Se estan presentando los informes mensuales del interventor o supervision anexo 3 del manual de interventoria. En tesoreria reposan los soportes para el cruce de cuenta y se han realziado los corresponden</t>
  </si>
  <si>
    <t>Hallazgo 8 que corresponde a la observación 8 del informe preliminar. En los contratos números. 1078, 1074, 802, 1656 y 2144 de 2013 y 872 de 2014, se observó que en la notificación de designación de interventor, falta la fecha, incumpliendo lo estipulado en el Estatuto de contratación de la ESE, acuerdo 178 de 2010; anexo No. 1 “formato para la notificación como interventor”; dicha situación no permite determinar a partir de qué fecha se asumen las funciones de interventoría. Hallazgo con incidencia administrativa</t>
  </si>
  <si>
    <t>Implementar y evaluar sistemáticamente el procedimiento de administración de contratos y el manual de Interventoría y supervisión</t>
  </si>
  <si>
    <t>Asegurar que todo contrato tenga el claramente definda la fecha de notificación interventor</t>
  </si>
  <si>
    <t xml:space="preserve">En informe de Auditoría de Contratación del 2014 de la Oficina de Control Interno se reporta la falta de fecha de varios documentos, entre ellos de la notificación al interventor de algunos contratos. En nuevos formatos adoptados se tiene la fecha en el de acta de liquidación, solicitud de contratación, solicitud de adición y la notificación del interventor, en lo cual se estará insistiendo en las capacitaciones </t>
  </si>
  <si>
    <t>Se socializó y capacitó en noviembre del 2014 a los interventores sobre el Manual de interventoria y supervisión y el procedimiento de administración de contratos (existen registros de asistencia verificados) y se les entregó CD con el manual y todos los anexos o formatos (ver CD). Existe un mejoramiento de los formatos y de  la capacitación y seguimiento emprendidos. Lo que se observa es que se está controlando con el objetivo de garantizar en el caso especifico que se tenga la fecha y notificación de los interventores, aspecto sobre el cual es recomendable continuar el seguimiento.</t>
  </si>
  <si>
    <t>Hallazgo 9 que corresponde a la observación 9 del informe preliminar. En el contrato N° 2144 de 2013, suscrito con la Empresa CRYOGAS S.A., cuya fecha de terminación del contrato fue el 31 de marzo de 2014, se observó que en la cláusula vigésima segunda se fijó: “La liquidación del contrato se realizará por el interventor y el contratista, dentro de los (120) días siguientes a la finalización del contrato o a la expedición del acto administrativo que ordene la terminación o a la fecha del acuerdo que lo disponga” termino que venció el 30 de julio de 2014, y a la fecha 4 de agosto de 2014 no se ha liquidado,  hecho evidenciado en el seguimiento e información allegada por el interventor del contrato, incumpliendo  lo estipulado en el artículo 30 del acuerdo 178 de 2010, estatuto de contratación de la ESE y lo establecido en la cláusula mencionada. Hallazgo con incidencia administrativa</t>
  </si>
  <si>
    <t xml:space="preserve">Emitir circular para todos los funcionarios que realizan supervisión,  socializando las consideraciones generales del nuevo Manual de interventoría en el cual se incluya la obligación del supervisor de realizar tramite de liquidación del contrato dentro del plazo previsto </t>
  </si>
  <si>
    <t>En informe de Auditoría de Contratación del 2014 de la Oficina de Control Interno se reporta demora en la liquidación de algunos contratos. Según la Directora Administrativa de metrosalud, se hará capacitación a los interventores y se entregarán los nuevos formatos, además existe un punto de control para verificar las actas en el nuevo procedimiento de administración de contratos.</t>
  </si>
  <si>
    <t>Si bien es cierto que se mejoró el manual, los procedimientos y formatos y se ha impartido capacitación, subsiste la demora en la liquidación de agunos contratos, especialmente del area de salud, lo cual amerita medidas complementarias y un seguimiento periodico.</t>
  </si>
  <si>
    <t>Hallazgo 10 que corresponde a la observación 10 del informe preliminar:  Se evidenció que en los registros que lleva el auxiliar administrativo no se tiene una hoja de vida actualizada en donde se relacionen los mantenimientos preventivos y correctivos, reparaciones, suministros de repuestos y el consumo de combustibles de los vehículos tipo ambulancia de la ESE Metrosalud, de tal forma que garantice consultar y revisar en un periodo determinado los costos y gastos incurridos por cada concepto, hecho que no permite controlar la ejecución de  recursos aplicados a cada vehículo. Hallazgo con incidencia administrativa</t>
  </si>
  <si>
    <t>Elaborar ficha tecnica para llevar registros  de los mantenimientos preventivos y correctivos, reparaciones, suministros de repuestos y el consumo de combustibles de los vehículos tipo ambulancia de la ESE Metrosalud</t>
  </si>
  <si>
    <t>Documetar los registros de mantenimiento</t>
  </si>
  <si>
    <t>Auxiliar Administrativo</t>
  </si>
  <si>
    <t xml:space="preserve">Se tiene hoja de vida y control de  12 amulancias y esta pendiente la de los otros 7  automotores incluyendo la unidad movil. Se empezó a trabajar la misma en septiembre de 2014 con el historial de mantenimientos y  se adicionará el consumo de combustible y llantas, los cuales se han venido llevando en relaciones detalladas o listados generales. Se espera que se complementen las hojas de vida con todos los consumos y se regularice su seguimiento </t>
  </si>
  <si>
    <t>AUDITORIA ESPECIAL CONTRATACIÓN DE PERSONAL ADMINISTRATIVO Y ADMINISTRACION DE SALARIOS</t>
  </si>
  <si>
    <t xml:space="preserve">Se evidenció que en la Entidad se está nombrando personal sin el lleno de los requisitos exigidos para el cargo en el manual de funciones, como es el caso de la provisión de los empleos de Asesor de Comunicaciones y Líder de Programa de Administración de Salarios. Lo que materializa el riesgo de servidores ingresados a la organización que no cumplan con los requisitos. </t>
  </si>
  <si>
    <t>ADMINISTRATIVA Y PRESUNTAMENTE DISCIPLINARIO</t>
  </si>
  <si>
    <t>Actualizar el procedimiento de ingreso de personal y generar un formato que permita la verificación de todos los requisitos exigidos por el manual de funciones y competencias de la Entidad. Este formato hará parte integral de los documentos que reposan en la Hoja de Vida del nuevo servidor.</t>
  </si>
  <si>
    <t xml:space="preserve">Con el Plan de mejora se busca asegurar que el personal que ingrese a la ESE Metrosalud cumpla  con el lleno de los requisitos exigidos para el cargo en el manual de funciones y competencias de la Entidad. </t>
  </si>
  <si>
    <t>Dirección de Talento Humano</t>
  </si>
  <si>
    <t>Directora de Talento Humano</t>
  </si>
  <si>
    <r>
      <t>Se evidenció que el procedimiento Administración de Salarios, Prestaciones y Seguridad Social, se encuentra desactualizado, incumpliendo lo establecido en la Resolución 195 de 2003 que adoptó dicho proceso y determinó que deben ser actualizados y la resolución 1436 de 2012, que modificó el Sistema Integrado de Gestión para la ESE Metrosalud, la debilidad de control podría materializar los riesgos identificados en el mapa como son, “</t>
    </r>
    <r>
      <rPr>
        <i/>
        <sz val="8"/>
        <rFont val="Arial"/>
        <family val="2"/>
      </rPr>
      <t>La aplicación de los procesos y procedimientos se realizan de diferentes maneras en la ESE, reprocesos o retrocesos que lentifican los procedimientos, actividades institucionales realizadas sin soporte normativo entre otras</t>
    </r>
    <r>
      <rPr>
        <sz val="8"/>
        <rFont val="Arial"/>
        <family val="2"/>
      </rPr>
      <t>”, existentes en el proceso Gestión del Talento Humano, disminuyendo la eficiencia.</t>
    </r>
  </si>
  <si>
    <t>ADMINISTRATIVA</t>
  </si>
  <si>
    <t xml:space="preserve">La Dirección de Talento Humano con el acompañamiento de la Oficina Asesora de Planeación y Desarrollo Organizacional, actualizará el proceso de administración de salarios y seguridad social, en cumplimiento de la normatividad interna vigente. 
</t>
  </si>
  <si>
    <t>El plan de mejora busca cumplir la normatividad vigente, unificando de esta manera la aplicación del proceso y evitando reprocesos o retrocesos que lentifiquen los procedimientos, actividades institucionales realizadas sin soporte normativo, entre otras.</t>
  </si>
  <si>
    <t>Jefe Oficina Asesora de Planeación y  Directora de Talento Humano</t>
  </si>
  <si>
    <t xml:space="preserve">No existe una política o directriz por parte de la ESE Metrosalud tendiente a subsanar que al personal que labora tiempo adicional al cuadro de turnos (médicos, enfermera y auxiliar de enfermería) en las diferentes unidades hospitalarias sea compensado oportunamente, lo que generó que por las vigencias 2013 y primer semestre de 2014, se les adeude un tiempo aproximado de 30.995 horas. Las debilidadesen la planeación, gestión y control de esta situación van ocasionando un acumulado de horas adeudadas con riesgo y tendencia aincrementarse y la posibilidad de que se compense en dinero, afectando la situación financiera de la Entidad al adicionar recursos en el presupuesto que a la fecha se encuentra en un valor cercano a $226 millones. </t>
  </si>
  <si>
    <t xml:space="preserve">Generar una directriz, tendiente a que se de cumplimiento a  la política de reconocimiento de horas laboradas fuera de jornada de manera que el personal que labora tiempo adicional al cuadro de turnos (médicos, enfermeras, y auxiliar de enfermería), en las diferentes Unidades Hospitalarias sea compensado oportunamente. </t>
  </si>
  <si>
    <t xml:space="preserve">El plan de mejora busca compensar de manera oportuna el tiempo adicional laborado, de manera que no se acumulen horas y evitar una posible compensación en dinero que afecte la situación financiera de la Empresa.  </t>
  </si>
  <si>
    <t>Directores UPSS y Directora de Talento Humano</t>
  </si>
  <si>
    <t>La ESE Metrosalud no cuenta con una planilla o formato estandarizado para el reporte de la información de horas adeudadas al personal asistencial que labora por cuadro de turnos en las diferentes Unidades Hospitalarias y que deben ser allegadas a la Oficina de Talento Humano, hecho que se evidenció en la información solicitada y entregada en formatos diferentes al equipo auditor de las vigencias 2013 y primer semestre de 2014; la ausencia de este control en el proceso, trae como consecuencia la no confiabilidad de la información para su consolidación, análisis y toma de decisiones</t>
  </si>
  <si>
    <t xml:space="preserve">Estandarizar formato o planilla para el reporte de horas adeudadas al personal asistencial que labora por cuadro de turnos en  las diferentes UPSS y que deben ser reportadas a la direccion de Talento Humano </t>
  </si>
  <si>
    <t xml:space="preserve">Estandarizar el reporte de la inforamcion y por tanto lograr la confiabilidad de la inforamcion reportada por las UPSS respecto a las horas adeudadas para consolidacion, analisis y toma de desiciones. </t>
  </si>
  <si>
    <t>Direccion de Talento Humano y direccion de Sistemas de Informacion</t>
  </si>
  <si>
    <t>El procedimiento específico para la elaboración, registro y control del personal asistencial que labora por cuadros de turnos en las diferentes Unidades prestadoras de servicios UPSS, se realiza en forma manual, la falta de un aplicativo incrementa los riesgos de pérdida, alteración, no confiabilidad de la información reportada al Área de Talento Humano (novedades), debilidades de control a las modificaciones, reprocesos y pagos por mayor o menor valor. Este hecho que se evidenció en el cuadro de turnos y nómina de marzo de 2013, en el cual la Unidad Hospitalaria de Castilla reportó incapacidad de la enfermera Elizabeth Bustamante Marín, con cc 43.674.127, por las fechas del 8 al 12 de marzo y en el cuadro de turnos liquidado por nómina, figura el pago por $105.063 que no fue afectado por la incapacidad.</t>
  </si>
  <si>
    <t>1. Se documentará el procedimiento de gestion de cuadro de turnos.</t>
  </si>
  <si>
    <t xml:space="preserve">Con el plan de mejora, se busca disminuìr los riesgios de pérdida, alteración, no confiabilidad de la información reportada como novedad al área de Talento humano, reprocesos y pagos por mayor o menor valor. </t>
  </si>
  <si>
    <t xml:space="preserve">Dirección de Talento Humano  </t>
  </si>
  <si>
    <t>Director de Sistemas de Información, Director de Talento Humano</t>
  </si>
  <si>
    <t>2.  Se hara el levantamiento de requisitos para el Software.</t>
  </si>
  <si>
    <t xml:space="preserve">3. Se evaluran las alternativas de productos en el mercado para la automatizacion </t>
  </si>
  <si>
    <t>4. Implementacion y puesta en marcha de  cuadro automatizado</t>
  </si>
  <si>
    <t xml:space="preserve">El archivo general de historias laborales de la ESE Metrosalud, no está acorde con los parámetros establecidos por, la Ley 594 de 2000,ley general archivo de la nación, el Decreto 2578 de 2012y la Circular 004 de 2003 del Departamento Administrativo de la Función Pública, tendientes a la planificación, manejo, custodia y organización de la documentación relacionada con las historias laborales de funcionarios, hecho evidenciado en las carpetas revisadas de algunos servidores en las cuales se observó que no están debidamente foliadas ni separadas por temas al igual que no tiene una secuencia cronológica y en algunas falta documentación y diligenciamiento de los formatos de la función pública; la falta de gestión y control, dificulta el acceso, manejo, organización, consulta y confiabilidad de la información.  </t>
  </si>
  <si>
    <t xml:space="preserve">Se realizará plan de trabajo en el archivo General en el cual reposan las hojas de vida de la ESE Metrosalud, con el fin de que estén debidamente foliadas, separadas por temas, lo mismo que contengan una secuencia cronológica </t>
  </si>
  <si>
    <t>Con el plan de mejora se busca dar cabal cumplimiento a la Ley 594 de 2000 y Decreto 2578 de 2012 y Circular 004 de 2003, en lo referente a la organización de la documentacion de las historias laborales de los servidores vinculados a la ESE Metrosalud.</t>
  </si>
  <si>
    <t>Director de Talento Humano</t>
  </si>
  <si>
    <t>La información de la planta de cargos ordinaria de la ESE Metrosalud entregada por la administración a junio 30 de 2014, no es consistente con las modificaciones consolidadas de los actos administrativos (acuerdos), hecho que se evidenció en el cargo de camillero código 507420, en las modificaciones realizadas se suprimieron cinco cargos quedando un total de 12 plazas disponibles y no 13 como informó la Dirección Operativa de Talento Humano; evidenciando debilidades de control y seguimiento, lo que dificulta el ejercicio del proceso auditor y materializa el riesgo de que se provea un empleo inexistente al figurar como vacante</t>
  </si>
  <si>
    <t xml:space="preserve">Se realizará procedimiento encaminado a que  los Acuerdos expedidos por la Junta Directiva y  publicados, se alleguen de manera inmediata a la Dirección de Talento Humano, con el objeto de mantener actualizada la planta de cargos de la Entidad.  </t>
  </si>
  <si>
    <t>Con el plan de mejora, se busca mantener la planta de cargos actualizada y evitar riesgos de materializar un empleo inexistente al figurar como vacante.</t>
  </si>
  <si>
    <t>Oficina Asesora Juridica</t>
  </si>
  <si>
    <t>Nombre del Responsable Correo Electrónico y Teléfono: Gloria Eugenia Gonzalez Madrid - Jefe Control Interni y Evaluación -  gloria.gonzalez@metrosalud.gov.co</t>
  </si>
  <si>
    <t>INSTRUCCIONES DE DILIGENCIAMIENTO</t>
  </si>
  <si>
    <t>Cumple</t>
  </si>
  <si>
    <t>Cumple Parcialmente</t>
  </si>
  <si>
    <t>No cumple</t>
  </si>
  <si>
    <t>No Evaluadas</t>
  </si>
  <si>
    <t>Evaluadas</t>
  </si>
  <si>
    <t>Actualmente se tiene contratos con abogados externos para el cobro Juridico y se hace seguimiento y cobros prejuridicos desde el area de cartera.  No obstante lo anterior existe el criterio de que en el caso de salud no es facil argumentar la prescripción y como tal se recupera cartera cuyo vencimiento supera los 3 años y teniendo en cuenta además que media un contrato de prestación de servicios de salud. Desde el area de cartera se observan gestiones adelantadas para la consecución de las mismas, sin embargo existe una limitante a nivel de Pais en la recuperación de la cartera que viene afectando el sector salud.</t>
  </si>
  <si>
    <t>Se observaron a  la fecha actas de conciliaciónde carteras con: Emdisalud, SaludVida y Comfama ; ésta tarea es previa a la liquidación de los contratos y hace parte del proyecto de la liquidación.  También se evidenciaron  las actas contables de Emdisalud firmadas por los responsables de analizar y conciliar las cuentas,  y se está a la espera de la firma de la gerente de Metrosalud para proceder a dejar en firme la liquidación y generar del Acta de Liquidación final de los contratos .   Con la EPS-S Cafesalud  se tiene demanda juridica con libramiento de pago  y con Comfama se tienen todas las liquidaciones revisadas y solo se está a la espera de que se defina en algunos items  la población a reconocer</t>
  </si>
  <si>
    <t>Según soportes y actas de conciliación se encontró que a diciembre 31 de 2014  se    tiene cartera conciliada por valor de $26.174.605.604 y   representa el 59%;  cartera en proceso de conciliación por un valor de $14.687.909.006 y representa 33%.  Es importante anotar que el alto volumen de facturas que conforman la cartera dificulta y hace mas lento el proceso de conciliación, no obstante la entidad avanza en este proceso.</t>
  </si>
  <si>
    <t xml:space="preserve">Hoy se tienen 4 auditores asignados a la Dirección Financiera apoyando la respuesta técnica para subsanar la glosa. En facturación se tienen 3 personas digitando glosa y una sola atendiendo SOAT. Tambien se han adelantado gestiones de depuración a través del comite de sostenibilidad contable. </t>
  </si>
  <si>
    <t>La conciliación es un proceso permanente y se evidencian gestiones de cobro para su recuperación y saneamiento de la misma. Según soportes y actas de conciliación se encontró que a diciembre 31 de 2014  se    tiene cartera conciliada por valor de $26.174.605.604 y   representa el 59%;  cartera en proceso de conciliación por un valor de $14.687.909.006 y representa 33%.  Es importante anotar que el alto volumen de facturas que conforman la cartera dificulta y hace mas lento el proceso de conciliación, no obstante la entidad avanza en este proceso. Aunque no se tienen acuerdos de pago se observó que una vez se tienen las actas de conciliación firmadas las entidades proceden a realizar pagos a las carteras conciliadas.</t>
  </si>
  <si>
    <t>No se hicieron acuerdos de pago; sin embargo si se ha entregado a los abogados ARRIGUI y ASOCIADOS la cartera de evento de CAFESALUD equivalente a 5.100 facturas y actas de conciliación por aprox. $1.664. Además Cartera Integral firma de abogados tiene la cartera de Caprecom aceptada por el juzgado por $210 millones.  La entrega a los abogados no solo se da en caso de incumplimientos de acuerdos de pago sino una vez agotadas las gestiones de cobro por parte de la empresa.</t>
  </si>
  <si>
    <t>Se han venido realizando gestiones para la liquidación de los contratos de capitación:  Con Emdisalud se tienen las actas contables firmadas por los responsables de este proceso y solo se está a la espera de la firma del acta de liquidación por parte de la gerente de Metrosalud.   Con la EPS-S Cafesalud  se tiene demanda juridica con libramiento de pago  y con Comfama se tienen todas las liquidaciones revisadas y solo se está a la espera de que se defina la población a reconocer. Con SaludVida se tiene todos los proyectos de liquidación revisados segun actas de conciliación solo se está a la espera de la firma de éstos, no obstante esta cartera fue entregada a los abogados  para el respectivo cobro juridico.</t>
  </si>
  <si>
    <t xml:space="preserve">La conciliación es un proceso permanente y se evidencian gestiones de cobro para su recuperación y saneamiento de la misma. Según soportes y actas de conciliación se encontró que a diciembre 31 de 2014  se    tiene cartera conciliada por valor de $26.174.605.604 y   representa el 59%;  cartera en proceso de conciliación por un valor de $14.687.909.006 y representa 33%.  Es importante anotar que el alto volumen de facturas que conforman la cartera dificulta y hace mas lento el proceso de conciliación, no obstante la entidad avanza en este proceso. </t>
  </si>
  <si>
    <t>Se realizaron gestiones ante el comité de sostenibilidad contable, durante la vigencia de 2014 para el saneamiento de los saldos de cartera. El plan de mejora no cuantifica la meta a lograr y esta accion aunque se hace permanente se cumplió por cuanto aquellas partidas que ameritaban un analisis por parte del comité fueron objeto de estudio, revisión y aprobación.  Esta acción se cumplió a diciembre de 2013, sin embargo este ejercicio se hace de manera constante porque la cartera es dinamica y cada año se presentan situaciones diferentes.</t>
  </si>
  <si>
    <t>AUDITORÍA ESPECIAL EVALUACIÓN FISCAL Y FINANCIERA 2014</t>
  </si>
  <si>
    <t>la ESE Metrosalud no aplicó 24 actas de conciliación de recobros con la EPS Alianza Medellín Antioquia, que ascienden a $7.151 millones, debido a que las partes no concertaron oportunamente su aplicación en la facturación del 2014, situación que evidencia incumplimiento de lo establecido en la Resolución 357 de 2008, numeral 4.1 de la Contaduría General de la Nación, “Controles asociados a las actividades del proceso contable”</t>
  </si>
  <si>
    <t xml:space="preserve">Redefinir el procedimiento establecido para recobros, de tal forma que se establezca el registro de un pasivo, hasta el momento de la concertación de aplicación de las actas  </t>
  </si>
  <si>
    <t>0106/2015</t>
  </si>
  <si>
    <t>Contabilizar oportunamente las actas de recobros con la EPS del régimen subsidiado, por atenciones de primer nivel en otras IPS, a usuarios capitados por la ESE.</t>
  </si>
  <si>
    <t>Facturación  y Subgerencia Administrativa y Financiera</t>
  </si>
  <si>
    <t>Profesional Universitario de Facturación y Subgerente Administrativa y Financiera</t>
  </si>
  <si>
    <t>Verificada el acta del inventario físico de bienes muebles, frente a los registros contables de la ESE Metrosalud, con corte 31 de diciembre de 2014, se observaron $213 millones en faltantes sin legalizar, incumpliendo con lo establecido en los procedimientos de control de inventarios de bienes muebles de la empresa, lo que genera incertidumbre en los saldos del inventario, hasta tanto se determine su legalización o responsables.</t>
  </si>
  <si>
    <t>Realizar seguimiento a los faltantes encontrados en el inventario realizado al inventario físico realizado a 31/12/2014 y realizar los ajustes pertinentes.</t>
  </si>
  <si>
    <t>Reflejar en los Estados Financieros el inventario físico de los activos fijos de las carteras de los funcionarios.</t>
  </si>
  <si>
    <t>Aseguramiento y Bienes Muebles y Dirección Administrativa</t>
  </si>
  <si>
    <t>Profesional Universitario de Aseguramiento y Director Administrativo</t>
  </si>
  <si>
    <t>la Tesorería de la ESE Metrosalud, realiza actividades dentro sus labores cotidianas, relacionadas con las cuentas bancarias y las cuentas por pagar, que no están incluidas en los manuales de procesos y procedimientos existentes, los cuales datan del 2006, debido a que no han ajustado ni actualizado estos manuales, situación que evidencia incumplimiento de lo establecido en la Resolución 357 de 2008 de la Contaduría General de la Nación, numeral 3.2. Manuales de políticas contables, procedimientos y funciones</t>
  </si>
  <si>
    <t>Actualizar y estandarizar los procedimientos del area de tesoreria y cartera</t>
  </si>
  <si>
    <t xml:space="preserve">Plasmar el hacer  del area de tesoreria y cartera en los diferentes procedimientos </t>
  </si>
  <si>
    <t>Tesoreria y Cartera y Subgerencia Administrativa y Financiera</t>
  </si>
  <si>
    <t>Lider Programa Tesoreria y Cartera y Subgerencia Administrativa y Financiera</t>
  </si>
  <si>
    <t>PERÍODO FISCAL:  Segumiento con corte a 30 Junio de 2015</t>
  </si>
  <si>
    <t>Auditoría Regular, Empresa Social Del Estado Metrosalud, Vigencia 2014</t>
  </si>
  <si>
    <t>La ESE Metrosalud mediante contrato 4533 de 2014 por valor de $74 millones, suscribió por contratación directa con la empresa Biotoscana Farma S.A, la entrega, a título de venta, de vacunas antivaricela para el programa de vigilancia epidemiológica, con recursos del contrato interadministrativo 4600043485 de 2012 con la Secretaria de Salud, en su ejecución el proveedor hizo entrega del pedido el 10 de octubre de 2014 con la factura de venta 190076, cuya fecha de vencimiento era el 8 de diciembre de ese año, sin embargo, al 21 de enero de 2015, aún no se le había  cancelado y se le exige una nueva factura que es enviada el 10 de marzo del mismo año y surte efecto de pago el 14 de mayo de 2015. Lo anterior evidencia falta de control y seguimiento por parte de la interventoría a las demoras en el proceso de pago, y pudo ocasionar multas y/o intereses, no obstante estar los recursos disponibles por tratarse de un convenio. Además no se cumplió la tarea descrita en el procedimiento administración de contratos que expresa: “recibir la factura y otorgar el aval de pagos de los bienes recibidos y remitir a tesorería la factura”.</t>
  </si>
  <si>
    <t>Enviar circular a los supervisores e interventores acerca de la importancia de cumplir con el procedimiento de adminsitracion de contratos y manual de supervision e interventoria</t>
  </si>
  <si>
    <t>Lograr adherencia la procedimiento de administracion de contratos y Manual de supervision e interventoria</t>
  </si>
  <si>
    <t>Direccion Administrativa</t>
  </si>
  <si>
    <t xml:space="preserve">La ESE Metrosalud mediante contrato 3002 de 2014 por $88 millones, con el objeto de “construir zona de cafetín en el edificio Sacatín”, adquirió un bien mueble incluyendo vidrio templado, portabandejas y barra de servicios con accesorios en aluminio; se observó que dicho bien no está siendo utilizado, hecho evidenciado en registros fotográficos de las fechas 2 de junio y 17 de junio de 2015 y pago efectuado en orden de pago 113127 de 2014. La falta de planeación en la adquisición de dicho bien y no puesta en uso podría conllevar la vulneración al </t>
  </si>
  <si>
    <t xml:space="preserve">Adelantar los tramites necesarios para dar en arrendamiento el espacio para ser utilizado tal como se definido en la etapa de planeacion </t>
  </si>
  <si>
    <t>Dar uso al bien mueble tal como se tenia definido en la etapa de planeacion</t>
  </si>
  <si>
    <t>La ESE Metrosalud mediante los contratos 2946, 2947, 2932, 2943 y 2944 de 2014 por valores de $319, $228, $125, $555 y $233 millones en su orden, compró equipos biomédicos para la dotación de las Unidades Hospitalarias Nuevo Occidente y San Cristóbal, dichos equipos ingresaron al almacén en los meses de junio, julio, agosto y septiembre de 2014, algunos fueron instalados en marzo de 2015, otros asignados y sin prestar el servicio, mientras que otros a 30 de junio de 2015 se encontraban todavía en el almacén, lo que demuestra la falta de planeación y gestión para entrar a operar dichos equipos, situación que podría traer como consecuencia la obsolescencia y deterioro de los mismos y posterior vulneración al principio de la gestión fiscal de eficacia, establecido en la ley 42 de 1993</t>
  </si>
  <si>
    <t>evitar que se tengan equipos guardados que se detirioren o pierdan su garantia</t>
  </si>
  <si>
    <t>SUB GERENCIA DE RED</t>
  </si>
  <si>
    <t>No se observó acciones de mejora tendientes a subsanar las recomendaciones presentadas en el informe de evaluación al Plan de Acción y Plan de Desarrollo vigencia 2014, elaborado por la Oficina de Control Interno y Evaluación de la ESE Metrosalud, sin dar respuesta a dicho informe para que contribuya al mejoramiento de las deficiencias detectadas, lo que conllevaría a que persistan las inconsistencias halladas y una pérdida de tiempo y recursos</t>
  </si>
  <si>
    <t>Fortalecer el seguimiento a las acciones del Plan de Mejora Institucional, referente a las recomendaciones y mejoras a realizar por la Entidad, resultante de la auditoría del Informe de Evaluación de Gestión por Dependencias 2014.</t>
  </si>
  <si>
    <t>Cumplir con el Plan de Mejora Institucional en lo referente a la Auditoría de Evaluación por Dependencias 2014.</t>
  </si>
  <si>
    <t>Todas las Unidades Administrativas</t>
  </si>
  <si>
    <t>Jefes y directores de Unidades Administrativas</t>
  </si>
  <si>
    <t>Se evidenció inconsistencia entre las cifras de los recursos programados y ejecutados del Plan Operativo Anual de Inversiones (POAI), Plan de Acción y la ejecución presupuestal a diciembre 31 de 2014, por cuanto el primero indica una ejecución de $13.126 millones, el segundo $8.291 millones y la ejecución presupuestal $14.079 millones; contrariando lo establecido en el artículo 13 del Decreto 115 de 1996, principio de planificación presupuestal. La falta de coordinación y conciliación de las cifras entre las dependencias responsables, dificulta las labores de auditoría e incrementa el riesgo en la generación de errores y confiabilidad en los informes</t>
  </si>
  <si>
    <t>Realizar en el Plan de Acción ajustes en su parte financiera hasta el 31 de diciembre de la vigencia, en coherencia con los tiempos establecidos de modificación del presupuesto de la Entidad, excepto para el rubro de cuentas por pagar de vigencias anteriores dado que ya fueron ejecutados en el proyecto. Así mimo, verificar periódicamente a través de las evaluaciones del plan de acción, que los proyectos de inversión incluidos en el plan de acción, se encuentren también en el presupuesto y en el plan de inversiones de la vigencia.</t>
  </si>
  <si>
    <t>Conciliar la información de los proyectos, para que estén incluidos en el Plan de Acción, el Plan de Inversiones y el Presupuesto.</t>
  </si>
  <si>
    <t>Oficina Asesora de Planeación y Desarrollo Organizacional, Subgerencia Administrativa y Financiera</t>
  </si>
  <si>
    <t>Jefe Oficina Asesora de Planeación y Desarrollo Organizacional y Profesional especializado; Subgerente Administrativo y Financiero y Profesional de Presupuesto.</t>
  </si>
  <si>
    <t>En seguimiento realizado el 24 de agosto de 2015, se pudo observar que para la fecha se cuenta los nuevos manuales de Contratación y de Supervisión e interventoría y que se tiene evidencia de la capacitación y entrega de estos a los servidores del area adnministratriva, a quienes gestionan los contratos y a los interventores. Además en los anexos Nos.4, 4.1 y 4.2 estan los formatos que se vienen diligenciando con las actas de recibo a satisfacción como control. Tambien existe el Anexo No.3 con el Informe que cada interventor debe realizar a la ejecución del contrato. Existe interacción permanente entre los interventores y el area financiera (Presupuestal) para el control financiero; sin embargo se puede mejorar éste, de tal manera que exista una conciliación periodica y  la posibilidad de la consulta al aplicativo (modulo financiero) por parte de los interventores .</t>
  </si>
  <si>
    <t xml:space="preserve">En algunas listas de chequeo de contratos observadas durante el seguimiento realizado el 24 de agosto de 2015, se pudo evidenciar que se verifica la existencia del  Acta del Comité de Adjundicación de los contratos  que la requieren; sin embargo, en el contrato No.1882 de 2015 con FEDSALUD el Acta listada correspondiente al Comite No.11 del 27 de marzo de 2015 menciona éste proceso con fines informativos, es decir que no recomienda con respecto a su adjundicación, pues procesos como éste ya vienen adjudicados desde la Subgerencia de Red. Al respecto la Directora Administrativa manifiesta que de esta dependencia algunos procesos se entregan sobre el tiempo y que la mejora al procedimiento de contratación con respecto a éste tipo de trámites (ya adjudicados) esta por realizar. </t>
  </si>
  <si>
    <t>El 24 de agosto de 2015 se pudo evidenciar que continúan los esfuerzos desde la Dirección Administrativa, es decir que a la expedición de los manuales de contratación e intrventoría y la mejora de los formatos y la entrega de estos y su capacitación, se suma que se ha aplicado un punto de control frente a la liquidación e informe de estas, lo cual ha dado lugar al envío de memorandos a las areas e interventores con contratos pendientes de liquidación. Es de esperar que se tomen medidas complementarias, con el fin de que estos casos no se sigan presentando.</t>
  </si>
  <si>
    <t>Se tiene Hoja de vida de los vehículos, con los datos de identificación de los mismos y el resumen de gastos. Aparte se lleva la relación de los gastos correspondientes al mantenimiento preventivo, correctivo y llantas de los vehículos. Por otro lado se lleva el consumo de combustible, más como un registro que para efectos de control.  No se tiene incorporado el dato de los impuestos, con respecto al cual existe incertidumbre del pago. Es recomendable innegrar estos registros en una sola plantilla. Es un registro manual y que tiene como fuente los pedidos, remisiones y facturas de los proveedores,.</t>
  </si>
  <si>
    <t>Según relación con el seguimiento realizado a 31 de julio de 2015 por el doctor Alvaro Rivera, profesional de Aseguramiento, han legalizado 30 de 77 funcionarios, lo cual corresponde a 121 de 318 activos, el 38.05% y a un valor de $89.652.850, el 42.07% de $123.437.573 por legalizar. Informa el doctor Alvaro Rivera que se han adelantado gestiones con or¿tros servidores. Es recomendable darle a éste procedimiento la agilidad requerida, pues se trata de la legalización de diferencias faltantes, luego no es comprensible que  se inicie en mayo de 2015 y que se prolongue hasta el mes de diciembre de 2015.</t>
  </si>
  <si>
    <t>·      En consulta en la Intranet de Metrosalud el 25/08/2015 se observa el procedimiento de Cuadro de Turnos sin firmar, por tanto se espera que se aporte el actualizado con las firmas correspondientes, según se requiere en el plan de mejora formulado. En auditoría del 2014 la Oficina de Control Interno formuló recomendaciones con respecto a éste procedimiento. Complementariamente se adelanta la construcción del manual del usuario del software de cuadro de turnos.</t>
  </si>
  <si>
    <t xml:space="preserve"> Desde la Dirección de Sistemas de Información se hizo un levantamiento de  requisitos para el software de cuadro de turnos, se adelantó la evaluación de alternativas para su diseño e implementación y se tomó la decisión de desarrollar éste en el aplicativo SAFIX. </t>
  </si>
  <si>
    <t xml:space="preserve">se ha venido adelantando el diseño del aplicativo en el sistema SAFIX y actualmente se adelanta una prueba piloto en la unidad de San Javier y con los servidores que trabajan en la mesa de ayuda de SAFIX. Ésta prueba se lleva a cabo en paralelo con la del procedimiento existente y parte del saldo de horas adeudadas.  Dentro del software se tiene el registro de los saldos de horas a favor o pendientes de los servidores, lo cual permitirá su manejo estandarizado y a partir del mismo la generación de los reportes que sean requeridos. Es de recordar que el plan de mejora propone la estandarización del formato de reporte de horas adeudadas y la implementación del software de cuadro de turnos a 31 de diciembre de 2015, en lo cual quedan tareas a realizar de capacitación y acompañamiento.
Es importante anotar que para el desarrollo del aplicativo se ha requerido la participación del líder o responsable del procedimiento y de la Dirección de Talento Humano y el equipo de costos, en la definición del procedimiento, los criterios, convenciones, estándares requeridos para poner en operación el instrumento, lo cual no ha tenido toda la apropiación y respuesta necesaria.
</t>
  </si>
  <si>
    <t>Se consultaron las hojas de vida de 14 servidores que ingresaron durante el 2015, para verificar el cumplimiento de algunos requisitos, detectando que los mismos cumplieron con los requisitos exigidos en el Manual de funciones y Competencias,  pero en cuanto  al formato (lista de chequeo)para verificación de requisitos exigidos, solo 4 de las 14 hojas de vida consultadas (29%) tienen éste. Los procedimientos disponibles en la intranet al 25 de agosto de 2015 son los de Ingreso de personal en carrera administrativa del 06/03/2015  y "Ingreso de servidores otro tipo de nombramiento" del 06/11/2013, con respecto a éste último Control Interno ha recomendado su estandarización .</t>
  </si>
  <si>
    <t>En reunión del 26 de agosto con la Directora de Talento Humano se informa por la Doctora lina María Valencia que el Procedimiento de Administración Salarial y Prestacional, ya se tiene documentado y en proceso de firmas para su aprobación, los cuales se allegarán a Control Interno una vez disponibles. Sin embargo a la fecha de seguimiento no se había aportado dicha evidencia. En la intranet a la fecha de seguimiento tampoco está la documentación de éste procedimiento.</t>
  </si>
  <si>
    <r>
      <t>Metrosalud ha contado con diversas regulaciones sobre el tiempo adicional laborado y los compensatorios, entre ellos el estatuto de personal, antes Acuerdo 082 de 2011 y hoy Acuerdo 271 de 2015. Además de se han tenido las Circulares No.8 de octubre 22 de 2012 y No.13 de 2013. Recientemente se expidió la Circular No.17 del 17 de febrero de 2015 sobre la Jornada Suplementaria</t>
    </r>
    <r>
      <rPr>
        <b/>
        <sz val="8"/>
        <color indexed="10"/>
        <rFont val="Arial"/>
        <family val="2"/>
      </rPr>
      <t xml:space="preserve">.  </t>
    </r>
    <r>
      <rPr>
        <sz val="8"/>
        <rFont val="Arial"/>
        <family val="2"/>
      </rPr>
      <t xml:space="preserve">Complementariamente se avanza en la automatización del cuadro de turnos, lo cual facilitará el control de la jornada y saldos pendientes. </t>
    </r>
    <r>
      <rPr>
        <b/>
        <sz val="8"/>
        <color indexed="10"/>
        <rFont val="Arial"/>
        <family val="2"/>
      </rPr>
      <t>Se informa por la Directora de Talento Humano que se están tomando medidas, con respecto a las horas adeudadas al personal asistencial.</t>
    </r>
  </si>
  <si>
    <t xml:space="preserve">Desde sistemas de informaciòn se observa lo siguiente:
• Desde la Dirección de Sistemas de Información se hizo un levantamiento de  requisitos para el software de cuadro de turnos, se adelantó la evaluación de alternativas para su diseño e implementación y se tomó la decisión de desarrollar éste en el aplicativo SAFIX. 
Posteriormente se ha venido adelantando el diseño del aplicativo en el sistema SAFIX y actualmente se adelanta una prueba piloto en la unidad de San Javier y con los servidores que trabajan en la mesa de ayuda de SAFIX. Ésta prueba se lleva a cabo en paralelo con la del procedimiento existente y parte del saldo de horas adeudadas.  Dentro del software se tiene el registro de los saldos de horas a favor o pendientes de los servidores, lo cual permitirá su manejo estandarizado y a partir del mismo la generación de los reportes que sean requeridos. Es de recordar que el plan de mejora propone la estandarización del formato de reporte de horas adeudadas y la implementación del software de cuadro de turnos a 31 de diciembre de 2015, en lo cual quedan tareas a realizar de capacitación y acompañamiento.
Desde Talento Humano se observa lo siguiente:
Se viene adelantando el diseño del aplicativo en el sistema SAFIX, para el manejo de los cuadros de turnos.Actualmente se realizan pruebas previas a la puesta en marcha del aplicativo en una de las Unidades Hospitalarias. Dentro del mismo se tiene el registro de los saldos de horas a favor o pendientes de los servidores, lo cual permitira su manejo estandarizado y a partir del mismo la generación de los reportes que sean requeridos. El plan de mejora va hasta la estandarización.
</t>
  </si>
  <si>
    <t>Aunque no se tiene por escrito un plan de trabajo para la organizaciónn documental de las hojas de vida, si se vienen adelantando actividades con ese propósito. Al respecto se consultaron las hojas de vida de 14 servidores que ingresaron durante el 2014, para verificar el cumplimiento de algunos requisitos, detectando que:  solo 4 de las 14 hojas de vida consultadas (29%) tienen el formato para verificación de requisitos exigidos, salvo 1 hoja de vida las demás están foliadas, pero a lápiz; se viene foliando desde finales del 2014 y se adelanta con periodos anteriores Existe una separación temporal de los tipos de documentos, marcada a lápiz, mientras llegan las carpetas multifolder por tipo documental compradas. Los documentos se archivan en la medida en que van llegando y no necesariamente en orden de su expedición. El formato ünico de Hoja de Vida de la Función Pública  no está firmado por la Dirección de Talento Humano. Solo el 21% de las carpetas contiene el formatos diligenciado con el entrenamiento del servidor.</t>
  </si>
  <si>
    <t>Se formalizó el procedimiento de "Administración de la Información de los empleos de la planta de cargos", versión No.1 del 24 de marzo de 2015, el cual contiene acciones para la actualización de la planta de cargos con  los diferentes actos administrativos (Acuerdos), pero además se incluyeron la actualización de otras novedades de personal, como encargos, comisiones y vacaciones, los cuales pueden estar en el procedimiento de Administración Salarial y Prestacional. La planta de cargos del Acuerrdo 268 de 2015, ya se encuentra incorporada en la base de datos de personal manejada por nómina. Es conveniente realizar seguimientos periodicos a efectos de constatar que los Acuerdos se comunican oportunamente al técnico de nómina para su actualización y que esta tarea se realiza con la participación o supervisión del lider del programa de Administración Salarial.</t>
  </si>
  <si>
    <t>Se desarrolló con la empresa Xenco un módulo en el aplicativo Safix para el cuadro de turnos;  para la prueba piloto se tenía definido la UH de San Javier, la cual esta retrasada por el cambio de director y según los servidores de la Oficina de Sistemas de Información,  se dio la orden que también debe entrar en la prueba piloto  la UH de San Cristóbal y Mesa de Ayuda con la parte administrativa.  Una vez se realice la prueba piloto entrarán a parametrizar la información para que esta llegue hasta costos con la contabilización requerida.</t>
  </si>
  <si>
    <t>Se modifico en el aplicativo Safix la forma para la elaboracion de la factura que conitiene los ites de los diferentes productos que se facturan en la misma.</t>
  </si>
  <si>
    <t xml:space="preserve">A junio  30 de 2015 se tienen $9 millones  por depurar de las inconsistencias que aparecían en el maestro de glosas pendientes de respuesta  por  facturas emitidas hasta el 2010 y las cuales ascendían inicialmente a $484 millones.  Así las cosas, se ha logrado un cumplimiento del plan de mejoramiento del 98% según soportes del maestro de glosas que reposa en la Oficina de Facturación. </t>
  </si>
  <si>
    <t>De los $49 millones millones de glosas por concepto de devolución código 122 del Manual de glosas, de las  facturas emitidas hasta 2010, se encuentran pendientes por conciliar y aclarar  $1 millon . Ello implica un cumplimiento del 98%</t>
  </si>
  <si>
    <t xml:space="preserve">Se disminuyo el tiempo de recepcion, es inferior a 15 dias, adicialmete se tomo como politica dar respuesta desde la oficina de facuraciobn aquellas glosa que por cuyos motivos son administrativos , mejorando con los tiempos de respuesta.  A pesar de tomar correctivos y realizar mejoras en los tiempos de recepción y respuesta de la glosa, aun no se cumple con lo establecido en el Decreto 4747 de 2007 por lo tanto se hace necesario reprogramar las acciones planetadas.  </t>
  </si>
  <si>
    <t>NA</t>
  </si>
  <si>
    <t xml:space="preserve">Se encuentra en ejecución en los plazos establecidos. Se revisó en Estructura documental de la página web y se encuentra el procedimiento con código pero sin firmas. </t>
  </si>
  <si>
    <t>A junio 30 de 2015 todos los procedimientos del area de tesoreria y cartera quedaron actualizados y firmados por las personas responsables, queda faltando  la socialización y publicación</t>
  </si>
  <si>
    <t>Comparativo por Años del % Cumplimiento a Planes de Mejora Presentados a la Contraloria</t>
  </si>
  <si>
    <t>Año</t>
  </si>
  <si>
    <t>Año 2010</t>
  </si>
  <si>
    <t>Año 2011</t>
  </si>
  <si>
    <t>Año 2012</t>
  </si>
  <si>
    <t>Año 2013</t>
  </si>
  <si>
    <t>Año 2014 Febrero</t>
  </si>
  <si>
    <t>Año 2014 1 Sem</t>
  </si>
  <si>
    <t>Año 2015 Feb 15</t>
  </si>
  <si>
    <t>Año 2015 1 Sem</t>
  </si>
  <si>
    <t>Acciones totales</t>
  </si>
  <si>
    <t>Hallazgo con Incidencia Administrativa.</t>
  </si>
  <si>
    <t xml:space="preserve">Realizar punto de control  y seguimiento en el cumplimiento alos supervisores e interventores del cumplimiento de las clausulas contractuales </t>
  </si>
  <si>
    <t>El objetivo del plan de mejora es que los supervisores e interventores le den cumplimiento a las clausulas contractuales.</t>
  </si>
  <si>
    <t>Juridica</t>
  </si>
  <si>
    <t>Abogadas</t>
  </si>
  <si>
    <t xml:space="preserve">Al ser analizada la rendición de la cuenta presentada por la ESE Metrosalud, al cierre de la vigencia 2014 y lo reportado en el primer semestre de 2015 en el formato 20.1, se evidenció que no cumple con los parámetros de calidad definidos en la Resolución 149 de 2013 de la Contraloría General de Medellín y sus resoluciones modificatorias, por cuanto se encuentran contratos de suministro reportados como “Contratos de Prestación de Servicios”; diferencia en los valores reportados como ejecución frente a la hoja de vida que contiene las obligaciones contraídas, y en las fechas anotadas como de suscripción de los mismos. Esta situación dificulta el seguimiento sobre los recursos pagados y reportados durante el periodo de ejecución, con lo anterior se está desconociendo la responsabilidad legal de la Administración sobre el manejo de la información con respecto de los recursos públicos, situación que genera dificultades en la realización del proceso de auditoría e incertidumbre en la información por falta de coherencia entre lo rendido y la documentación que reposa en la entidad, </t>
  </si>
  <si>
    <t>Hallazgocon incidencia Administrativa.</t>
  </si>
  <si>
    <t xml:space="preserve">Solicitar al ente de control una asesoria en el reporte de los contratos en los  formatos establecido, </t>
  </si>
  <si>
    <t xml:space="preserve">El objetivo del plan de mejora es acoger la  observacion realiazado por el equipo auditor, en la calidad de la rendicion de la cuenta en el formato 20.1 y FPAR01 rendicion anual. </t>
  </si>
  <si>
    <t>Juridca</t>
  </si>
  <si>
    <r>
      <t xml:space="preserve">Al revisar el expediente del contrato 3119 de 2014, suscrito entre la ESE Metrosalud y A.T Médicas S.A., por un valor inicial de $126.764.684, una adición de $12.811.040, y una duración de tres meses, para el “Suministro de instrumental médico quirúrgico y accesorios para las Unidades Hospitalarias de Belén y Manrique y los Centros de Salud San Lorenzo y la Cruz”, se evidencia que en la cláusula </t>
    </r>
    <r>
      <rPr>
        <i/>
        <sz val="10"/>
        <rFont val="Arial"/>
        <family val="2"/>
      </rPr>
      <t xml:space="preserve">“Quinta. Forma de pago: la ESE Metrosalud pagará al CONTRATISTA el valor descrito en la cláusula anterior, por medio de una única factura…”; </t>
    </r>
    <r>
      <rPr>
        <sz val="10"/>
        <rFont val="Arial"/>
        <family val="2"/>
      </rPr>
      <t>sin embargo, los equipos fueron entregados y recibidos en entregas y pagos parciales, con la presentaciónde varias facturas. Esta circunstancia permite establecer falencias en los controles de supervisión y/o interventoría que generan riesgos en el manejo de los recursos públicos.</t>
    </r>
  </si>
  <si>
    <t>PERÍODO FISCAL:  Segumiento con corte a 30 Diciembre de 2015</t>
  </si>
  <si>
    <t>Año 2015</t>
  </si>
  <si>
    <t xml:space="preserve">Realizar punto de control  y seguimiento en el cumplimiento a los supervisores e interventores del cumplimiento de las clausulas contractuales </t>
  </si>
  <si>
    <t>Puntaje Atribuido</t>
  </si>
  <si>
    <t>% de cumplimiento reportado por la Contraloria Auditoria Regular</t>
  </si>
  <si>
    <t>Aud Regular Año 2013 Alcance 2012</t>
  </si>
  <si>
    <t>Aud Regular Año 2015 Alcance 2014</t>
  </si>
  <si>
    <t>Aud F y F Año 2014 Alcance 2013</t>
  </si>
  <si>
    <t>Aud Regular Año 2012 Alcance 2011</t>
  </si>
  <si>
    <t>Aud Regular Año 2011 Alcance 2010</t>
  </si>
  <si>
    <t>Aud Regular Año 2010 Alcance 2009</t>
  </si>
  <si>
    <t>% de cumplimiento Plan de Mejoramiento 
Ponderación (0,20)</t>
  </si>
  <si>
    <t>Efectividad de las acciones 
Ponderación (0,80)</t>
  </si>
  <si>
    <t>% Cumplimiento Segumiento realizado por control interno</t>
  </si>
  <si>
    <r>
      <rPr>
        <b/>
        <sz val="10"/>
        <rFont val="Arial"/>
        <family val="2"/>
      </rPr>
      <t>Nota:</t>
    </r>
    <r>
      <rPr>
        <sz val="10"/>
        <rFont val="Arial"/>
        <family val="2"/>
      </rPr>
      <t xml:space="preserve"> A partir del año 2013 se empezo a evaluar la eficacia </t>
    </r>
  </si>
  <si>
    <t>Acciones Vencidas y evaluadas31 Dic de 2015</t>
  </si>
  <si>
    <t xml:space="preserve">La totalidad de las glosas pendientes de respuesta hasta la vigencia 2010 se gestionaron por parte de la Oficina de Facturación.  Se logró un cumplimiento del 100% de la acción y efectividad. </t>
  </si>
  <si>
    <t xml:space="preserve">Se depuró en el Maestro de Glosas aquella que se encontraban pendiente de respuesta por  inconsistencias.  Se logró un cumplimiento del 100% de la acción y efectividad. </t>
  </si>
  <si>
    <t xml:space="preserve"> </t>
  </si>
  <si>
    <t>Auditoría especial Suministro medicamentos y material Médico quirúrgico, Vigencia 2014 – primer semestre 2015</t>
  </si>
  <si>
    <r>
      <t xml:space="preserve">Al revisar el expediente del contrato 3119 de 2014, suscrito entre la ESE Metrosalud y A.T Médicas S.A., por un valor inicial de $126.764.684, una adición de $12.811.040, y una duración de tres meses, para el “Suministro de instrumental médico quirúrgico y accesorios para las Unidades Hospitalarias de Belén y Manrique y los Centros de Salud San Lorenzo y la Cruz”, se evidencia que en la cláusula </t>
    </r>
    <r>
      <rPr>
        <i/>
        <sz val="10"/>
        <rFont val="Arial"/>
        <family val="2"/>
      </rPr>
      <t xml:space="preserve">“Quinta. Forma de pago: la ESE Metrosalud pagará al CONTRATISTA el valor descrito en la cláusula anterior, por medio de una única factura…”; </t>
    </r>
    <r>
      <rPr>
        <sz val="10"/>
        <rFont val="Arial"/>
        <family val="2"/>
      </rPr>
      <t>sin embargo, los equipos fueron entregados y recibidos en entregas y pagos parciales, con la presentación de varias facturas. Esta circunstancia permite establecer falencias en los controles de supervisión y/o interventoría que generan riesgos en el manejo de los recursos públicos.</t>
    </r>
  </si>
  <si>
    <t>Se pudo observar el nuevo procedimiento de administración de contratos, en el cual se incluye un punto de control para verificar que en los contratos de ejecución instantánea los bienes o servicios sean entregados en la forma pactada en el contrato.
Lo anterior se suma a la circular entregada a los supervisores e interventores con instrucciones para cumplir sus funciones, a la aplicación del punto de control existente para el procedimiento y a la capacitación que se ha impartido.</t>
  </si>
  <si>
    <t>Hallazgo con incidencia Administrativa.</t>
  </si>
  <si>
    <t xml:space="preserve">Solicitar al ente de control una asesoría en el reporte de los contratos en los  formatos establecido, </t>
  </si>
  <si>
    <t xml:space="preserve">El objetivo del plan de mejora es acoger la  observación realizado por el equipo auditor, en la calidad de la rendición de la cuenta en el formato 20.1 y FPAR01 rendición anual. </t>
  </si>
  <si>
    <t>Nombre del Responsable Correo Electrónico y Teléfono: Gloria Eugenia Gonzalez Madrid - Jefe Control Interna y Evaluación -  gloria.gonzalez@metrosalud.gov.co</t>
  </si>
  <si>
    <t>PERÍODO FISCAL:  Seguimiento con corte a 30 de junio de 2014</t>
  </si>
  <si>
    <t>PERÍODO FISCAL:  Seguimiento con corte a 31 Dic de 2014</t>
  </si>
  <si>
    <t>PERÍODO FISCAL:  Seguimiento con corte a 30 Junio de 2015</t>
  </si>
  <si>
    <t>PERÍODO FISCAL:  Seguimiento con corte a 30 Diciembre de 2015</t>
  </si>
  <si>
    <t>El sistema de costos que opera en Metrosalud, no esta totalmente automatizado ya que la entidad para el calculo de la mano de obra, realiza el proceso de distribución a los diferentes centros de costos en forma manual situación constitutiva de deficiencia administrativa al no tener la Entidad un sistema de Costos totalmente implementado donde intervengan los elementos del costo para la determinación del producto final.</t>
  </si>
  <si>
    <t>Gestión financiera</t>
  </si>
  <si>
    <t>A finales del 2013 se realizó un recorrido de las profesionales de costos por las Unidades Hospitalarias para diagnosticar la necesidad en lo referente al cuadro de turnos y además se realizó una reunión con sistemas de información y algunos funcionarios de la red. Con lo anterior se definió trabajar con el procedimiento y plantillas que actualmente operan, extendiéndolo a todos los servidores de los puntos de atención, con los ajustes necesarios, desarrollo que se esta programando para el plan de acción 2014. Aún no se presenta una propuesta a la gerente.</t>
  </si>
  <si>
    <t xml:space="preserve">A diciembre 31 de 2014 se tienen tres propuestas, de las cuales dos ya se presentaron a la Gerencia para su análisis, se recomendó revisar la tercera y se está a la espera del análisis de esta para definir la empresa que ejecutará  la automatización.  Se observa carpeta en la Oficina de Sistemas de Información con las evidencias de reuniones, análisis y la ejecución del cronograma. </t>
  </si>
  <si>
    <t xml:space="preserve">Para la adquisición del cuadro de turnos, la Oficina de Sistemas de Información evaluó tres propuestas:  Praxedes Midasoft,  Eficiencia y Control y Xenco, y se tomó la decisión de hacer uso de la licencia del aplicativo Safix.  La prueba piloto del módulo se realizó en la UPSS de  San Cristóbal y se tiene evidencia del manejo del cuadro de turnos   para los meses de noviembre, diciembre, enero y febrero.   
También se observó una prueba realizada con la parametrización de la información para el registro en los Costos.  Queda pendiente el cronograma del  despliegue, capacitación e implementación a las demás UPSS. </t>
  </si>
  <si>
    <t>Establecer como punto de control en la lista de chequeo la verificación de todos los soportes requeridos en el proceso de contratación (Ítem con fecha y Numero de Acta de comité de contratación)</t>
  </si>
  <si>
    <t>Gestión de Bienes</t>
  </si>
  <si>
    <t>En el seguimiento realizado por Hector Mario en Mayo 7 de 2014 se observa:
En la lista de chequeo se incluye el acta del comité de adjudicaciones y las evaluaciones de las propuestas. Queda pendiente la conclusión de la auditoría de contratación y administración de contratos para evidenciar el cumplimiento de esta acción.</t>
  </si>
  <si>
    <t>En la lista de chequeo se incluye el acta del comité de adjudicaciones y las evaluaciones de las propuestas. Según informe de auditoría de contratación de la Oficina de Control Interno del 2014,    en la contratación con FEDSALUD se dio una negociación tarifaria y acuerdo previo a la solicitud de contratación, lo cual no estaba en las regulaciones internas entonces vigentes, por tanto se recomendó precisar en los manuales de contratación y regulaciones internas la responsabilidad en la realización de cada una de las etapas de los diferentes tipos de contratación. Además de evidenciar el cumplimiento de la evaluación técnica, económica y jurídica de todos los contratos.</t>
  </si>
  <si>
    <t>En la lista de chequeo  de la documentación de cada contrato, se incluye el acta del comité de adjudicaciones y las evaluaciones de las propuestas. Sin embargo en varias solicitudes de contratación se visualiza una negociación y acuerdo previo  a las mismas (por ejemplo en lo económico y tarifario) , lo cual no concuerda con los procedimientos y regulaciones internas vigentes, por tanto se recomendó precisar en los manuales de contratación y  en dichas regulaciones  la responsabilidad en la realización de cada una de las etapas de los diferentes tipos de contratación. Además se recomendó que en todos los casos se deje evidencia del cumplimiento de la evaluación técnica, económica y jurídica de  los contratos.</t>
  </si>
  <si>
    <t xml:space="preserve">En algunas listas de chequeo de contratos observadas durante el seguimiento realizado el 24 de agosto de 2015, se pudo evidenciar que se verifica la existencia del  Acta del Comité de Adjudicación de los contratos  que la requieren; sin embargo, en el contrato No.1882 de 2015 con FEDSALUD el Acta listada correspondiente al Comité No.11 del 27 de marzo de 2015 menciona éste proceso con fines informativos, es decir que no recomienda con respecto a su adjudicación, pues procesos como éste ya vienen adjudicados desde la Subgerencia de Red. Al respecto la Directora Administrativa manifiesta que de esta dependencia algunos procesos se entregan sobre el tiempo y que la mejora al procedimiento de contratación con respecto a éste tipo de trámites (ya adjudicados) esta por realizar. </t>
  </si>
  <si>
    <t>La empresa estableció como  control  la lista de chequeo para verificar todos los soportes requeridos en el proceso de contratación, entre ellos el Acta de Adjudicación. Por ejemplo en el contrato No.3419 de 2015 con FEDSALUD se observa el acta de comité No25 del 8 de sept de 2015, en donde se recomienda la adjudicación.
En cuanto a lo recomendado por Control Interno para mejorar el procedimiento en  los procesos de contratación que  llegan  al comité adjudicados desde la misma solicitud del contrato, éste aún no se ajusta. La Directora Administrativa manifiesta que se ha presentado a Junta Directiva una propuesta de modificación del estatuto y del área de contratación,  por tanto es conveniente esperar los resultados.
Se mantiene la recomendación de Control Interno, pero se considera que la acción propuesta se cumple y  el control establecido  (lista de chequeo incluyendo las actas de adjudicación) se viene aplicando</t>
  </si>
  <si>
    <t>Depurar en el Maestro de Gosas aquellos  registros que presentan antigüedad y que por inconsistencias en el sistema, aparecen en estado pendiente de respuesta</t>
  </si>
  <si>
    <t>Ingenieros de Sistemas de Información y Profesional Universitario de Facturación</t>
  </si>
  <si>
    <t>Según informa el profesional de facturación, en comité de sostenibilidad contable se autorizó la depuración de saldos del maestro de glosas correspondiente a todos los valores glosados por cuantía inferior a $1.000 para un total de $388.676.78. Es un total de 894 facturas. Además indica que se esta en pruebas  del aplicativo que permite la interface de la glosa para la conciliación con Contabilidad</t>
  </si>
  <si>
    <t>A la fecha de realizar  la auditoria, se observó que la suma de $ 484 millones por glosa pendiente de respuesta, correspondiente a las facturas emitidas hasta 2010,  corren el riesgo de prescripción según lo establecido en el art. 789 del Código de Comercio que expresa: "prescripción de la acción cambiaria directa. "la acción cambiaria directa prescribe en tres años a partir del día del vencimiento".</t>
  </si>
  <si>
    <t>Según informa el profesional de facturación, en comité de sostenibilidad contable se autorizó la depuración de saldos del maestro de glosas correspondiente a todos los valores glosados por cuantía inferior a $1.000 para un total de $388.676.78. Es un total de 894 facturas.  Además indica que se esta en pruebas  del aplicativo que permite la interface de la glosa para la conciliación con Contabilidad</t>
  </si>
  <si>
    <t>A junio 30 de 2013 la ESE Metrosalud  presenta un valor de $ 49 millones correspondientes al código 122 del manual de glosas para facturas emitidas hasta 2010 y cuyo concepto se refiere a la prescripción dentro de los términos legales o pactados entren las partes, el cual es aplicativo cuando el prestador presenta el cobro de un servicio en fecha posterior a la establecida en la normatividad vigente o incumpliendo los términos de los acuerdos contractuales.</t>
  </si>
  <si>
    <t>De los $49 millones millones de glosas por concepto de devolución código 122 del Manual de glosas, de las  facturas emitidas hasta 2010, se encuentran pendientes por conciliar y aclarar  $1 millón . Ello implica un cumplimiento del 98%</t>
  </si>
  <si>
    <t xml:space="preserve">Según soportes entregados por la Oficina de Facturación, los 49 millones de glosas que estaban pendientes de respuesta en el Maestro de Glosas  por motivo  de devolución 122  fueron tramitadas en su totalidad. En el Área Financiera  se asignaron cuatro  auditores médicos  con el fin de que se responda oportunamente  la glosa  técnica  y se realicen  oportunamente   las conciliaciones  de glosa con entidades responsables del pago. </t>
  </si>
  <si>
    <t>El equipo auditor evidencio que las glosas objeto de evaluación continúan siendo recepcionadas por la ESE dos (2) meses después de haberse radicado la factura, infringiéndose el articulo 23 del Decreto 4747 de 2007</t>
  </si>
  <si>
    <t xml:space="preserve">Aunque se viene avanzando en la recepción oportuna y la verificación del cumplimiento de la norma, tanto ésta como  la respuesta a la glosa no siempre se hace dentro de los términos establecidos en el Decreto 4747 de 2007.  Se están implementando mecanismos y  controles que permitan a la Entidad cumplir los plazos establecidos en la normatividad que regula la materia. </t>
  </si>
  <si>
    <t xml:space="preserve">Se disminuyo el tiempo de recepción, es inferior a 15 días, oficialmente se tomo como política dar respuesta desde la oficina de facturación aquellas glosa que por cuyos motivos son administrativos , mejorando con los tiempos de respuesta.  A pesar de tomar correctivos y realizar mejoras en los tiempos de recepción y respuesta de la glosa, aun no se cumple con lo establecido en el Decreto 4747 de 2007 por lo tanto se hace necesario reprogramar las acciones planteadas.  </t>
  </si>
  <si>
    <t xml:space="preserve">No se ha cumplido en su totalidad con los tiempos establecidos en el Decreto 4747 de 2007, aunque se observó  que la Entidad viene implementando medidas para mejorar con los tiempos que trae la norma:  
Se designaron  dos personas para recepcionar la glosa
Se viene dando  respuesta desde la Oficina de Facturación a  aquellas glosas cuyos motivos son administrativos, mejorando con los tiempos de recepción y respuesta.  
Hoy no se tiene en la Oficina de Facturación glosa por registrar, puesto que toda la que llega se tramita de inmediato. 
</t>
  </si>
  <si>
    <t>Prestación de servicios</t>
  </si>
  <si>
    <t>Líder Equipo de trabajo Central de Referencia y contrareferencia</t>
  </si>
  <si>
    <t>Se estableció el procedimiento estandarizado denominado "Gestión de proyectos institucionales y nacionales", código PR 022201, el cual tiene por objeto "Orientar la formulación, ejecución y cierre de los proyectos con el fin de responder a las necesidades institucionales; este procedimiento hace parte del proceso de Planeación Institucional  teniendo también  un responsable de ejecución, entre las acciones que contempla para cumplir su objetivo tenemos: 
1. Analizar propuestas, definir coordinador de proyecto y acompañante del mismo.
2. Definir y conformar equipos responsables de los proyectos.
3.  Formular proyecto.
4. Presentar proyecto al Comité de inversiones y realiza ajustes en caso de ser requerido.
5. Consolidar avances y resultados mensuales del proyecto.
6. Preparar y presentar avances de la ejecución física y financiera del proyecto  y presentarlos en la evaluación del plan de acción trimestral. 
7. Preparar y presentar el informe final del proyecto.
Se establecen indicadores de eficiencia del procedimientos como son: 1. Cumplimiento de metas del proyecto y 2. Cumplimiento financiero del proyecto.
Tiene establecido también los siguientes puntos de control: 
1. Verificar que el proyecto esté formulado siguiendo lineamientos de la metodología.
2. Verificar que los recursos asignados estén orientados a lo programado dentro del presupuesto del proyecto.
3. Verificar que los recursos se ejecuten en el tiempo establecido.</t>
  </si>
  <si>
    <t>Se estableció el procedimiento estandarizado denominado "Gestión de proyectos institucionales y nacionales", código PR 022201, el cual tiene por objeto "Orientar la formulación, ejecución y cierre de los proyectos con el fin de responder a las necesidades institucionales; este procedimiento hace parte del proceso de Planeación Institucional al teniendo también  un responsable de ejecución, entre las acciones que contempla para cumplir su objetivo tenemos: 
1. Analizar propuestas, definir coordinador de proyecto y acompañante del mismo.
2. Definir y conformar equipos responsables de los proyectos.
3.  Formular proyecto.
4. Presentar proyecto al Comité de inversiones y realiza ajustes en caso de ser requerido.
5. Consolidar avances y resultados mensuales del proyecto.
6. Prepara y presentar avances de la ejecución física y financiera del proyecto  y presentarlos en la evaluación del plan de acción trimestral. 
7. Preparar y presentar el informe final del proyecto.
Se establecen indicadores de eficiencia del procedimientos como son: 1. Cumplimiento de metas del proyecto y 2. Cumplimiento financiero del proyecto.
Tiene establecido también los siguientes puntos de control: 
1. Verificar que el proyecto esté formulado siguiendo lineamientos de la metodología.
2. Verificar que los recursos asignados estén orientados a lo programado dentro del presupuesto del proyecto.
3. Verificar que los recursos se ejecuten en el tiempo establecido.</t>
  </si>
  <si>
    <t>Asegurar que todo contrato tenga el claramente definida la fecha de notificación interventor</t>
  </si>
  <si>
    <t>Si bien es cierto que se mejoró el manual, los procedimientos y formatos y se ha impartido capacitación, subsiste la demora en la liquidación de agunos contratos, especialmente del área de salud, lo cual amerita medidas complementarias y un seguimiento periódico.</t>
  </si>
  <si>
    <t>El 24 de agosto de 2015 se pudo evidenciar que continúan los esfuerzos desde la Dirección Administrativa, es decir que a la expedición de los manuales de contratación e interventoría y la mejora de los formatos y la entrega de estos y su capacitación, se suma que se ha aplicado un punto de control frente a la liquidación e informe de estas, lo cual ha dado lugar al envío de memorandos a las áreas e interventores con contratos pendientes de liquidación. Es de esperar que se tomen medidas complementarias, con el fin de que estos casos no se sigan presentando.</t>
  </si>
  <si>
    <t>La Dirección Administrativa  proyectó memorando para suscripción por parte de la gerente requiriendo a varias dependencias las carpetas de supervisión e interventoría pendientes por remitir, adicionalmente envió la circular No.26 de diciembre 28 de 2015 por MAILMASTER con el instructivo de las funciones de interventoría y supervisión a los supervisores e interventores . 
De acuerdo con los registros entregados, de un total de 266 contratos que deben estar liquidados, 76 están en ejecución, 119 están dentro del plazo, 69 están liquidados y solo 2 están pendientes por liquidar estando ya vencido el plazo de 6 meses establecido. A los cuales se les va a hacer seguimiento para lograr el 100%
En los contratos se está incluyendo la notificación al interventor con la fecha correspondiente
Según indica la Directora Administrativa se tiene una propuesta para que en el plan de acción de 2016 se mida la adherencia a los procedimientos de contratación y al manual de interventoría y se imparta nuevamente capacitación de lo regulado internamente contratación.</t>
  </si>
  <si>
    <t>En la pagina WEB consultada el 01/01/2016 ya se tienen formalizados los procedimientos de Administración de salarios y prestaciones Sociales del 14 de octubre de 2015 y de "Administración de la seguridad social" del 15/10/2015. Además se cuenta con un formato de verificación de requisitos.</t>
  </si>
  <si>
    <t xml:space="preserve">No existe una política o directriz por parte de la ESE Metrosalud tendiente a subsanar que al personal que labora tiempo adicional al cuadro de turnos (médicos, enfermera y auxiliar de enfermería) en las diferentes unidades hospitalarias sea compensado oportunamente, lo que generó que por las vigencias 2013 y primer semestre de 2014, se les adeude un tiempo aproximado de 30.995 horas. Las debilidades en la planeación, gestión y control de esta situación van ocasionando un acumulado de horas adeudadas con riesgo y tendencia a incrementarse y la posibilidad de que se compense en dinero, afectando la situación financiera de la Entidad al adicionar recursos en el presupuesto que a la fecha se encuentra en un valor cercano a $226 millones. </t>
  </si>
  <si>
    <t>Se han adoptado medidas, entre ellas la expedición del nuevo estatuto de personal "Acuerdo No.271 de 2015" y la Circular No.17 del 17 de febrero de 2015 sobre la Jornada Suplementaria, lo cual se suma a las  Circulares No.8 de octubre 22 de 2012 y No.13 de 2013. Según la Directora de Talento Humano con el cierre de la Unidad Hospitalaria Buenos Aires se reubicaron temporalmente servidores mientras la apertura de la Unidad de San Cristóbal para lograr el pago de horas adeudadas. Además manifiesta dicha servidora que la Oficina de Planeación mensualmente recibe de las UPSS para seguimiento las horas adeudadas. Al respecto se aporta el saldo de horas adeudadas a octubre de 2015, según el cual el tiempo adeudado por Metrosalud es de 20.674 horas equivalente a aprox. $318 millones y el tiempo adeudado por el personal a Metrosalud es de 7.612 horas equivalente a aproximadamente $86 millones. No obstante lo anterior es necesario establecer correctivos y ajustes, entre ellos a través de la programación (planeación) y coordinación del personal. Complementariamente se avanza en la automatización del cuadro de turnos, lo cual facilitará el control de la jornada y saldos pendientes.</t>
  </si>
  <si>
    <t xml:space="preserve">Estandarizar formato o planilla para el reporte de horas adeudadas al personal asistencial que labora por cuadro de turnos en  las diferentes UPSS y que deben ser reportadas a la dirección de Talento Humano </t>
  </si>
  <si>
    <t xml:space="preserve">Estandarizar el reporte de la información y por tanto lograr la confiabilidad de la información reportada por las UPSS respecto a las horas adeudadas para consolidación, análisis y toma de decisiones. </t>
  </si>
  <si>
    <t>Direccion de Talento Humano y dirección de Sistemas de Información</t>
  </si>
  <si>
    <t xml:space="preserve">Desde sistemas de información se observa lo siguiente:
• Desde la Dirección de Sistemas de Información se hizo un levantamiento de  requisitos para el software de cuadro de turnos, se adelantó la evaluación de alternativas para su diseño e implementación y se tomó la decisión de desarrollar éste en el aplicativo SAFIX. 
Posteriormente se ha venido adelantando el diseño del aplicativo en el sistema SAFIX y actualmente se adelanta una prueba piloto en la unidad de San Javier y con los servidores que trabajan en la mesa de ayuda de SAFIX. Ésta prueba se lleva a cabo en paralelo con la del procedimiento existente y parte del saldo de horas adeudadas.  Dentro del software se tiene el registro de los saldos de horas a favor o pendientes de los servidores, lo cual permitirá su manejo estandarizado y a partir del mismo la generación de los reportes que sean requeridos. Es de recordar que el plan de mejora propone la estandarización del formato de reporte de horas adeudadas y la implementación del software de cuadro de turnos a 31 de diciembre de 2015, en lo cual quedan tareas a realizar de capacitación y acompañamiento.
Desde Talento Humano se observa lo siguiente:
Se viene adelantando el diseño del aplicativo en el sistema SAFIX, para el manejo de los cuadros de turnos. Actualmente se realizan pruebas previas a la puesta en marcha del aplicativo en una de las Unidades Hospitalarias. Dentro del mismo se tiene el registro de los saldos de horas a favor o pendientes de los servidores, lo cual permitirá su manejo estandarizado y a partir del mismo la generación de los reportes que sean requeridos. El plan de mejora va hasta la estandarización.
</t>
  </si>
  <si>
    <t>1. Se documentará el procedimiento de gestión de cuadro de turnos.</t>
  </si>
  <si>
    <t xml:space="preserve">Con el plan de mejora, se busca disminuir los riesgos de pérdida, alteración, no confiabilidad de la información reportada como novedad al área de Talento humano, reprocesos y pagos por mayor o menor valor. </t>
  </si>
  <si>
    <t xml:space="preserve">Se formalizó el  procedimiento de cuadro de turnos el 15/10/2015,  en donde el único responsable es el director de las UPSS. Control interno había formulado estas observaciones frente a la propuesta de éste procedimiento las cuales no se adoptaron:
-No se dio participación a los administradores de las UPSS, personas que participan y conocen el procedimiento y Talento Humano no firma como participante.
-Salvo la preparación del reporte de nómina, todas las acciones del procedimiento se asignan al Director de las UPSS, lo cual no se corresponde con la práctica diaria, con lo concebido en el software  y puede ser poco realizable.
- En el procedimiento no se informan las fechas de realización de los cuadros de turnos, su actualización y notificación.
- Se definen puntos de control pero aún no se tiene evidencia de su aplicación  y la hoja metodológica.
</t>
  </si>
  <si>
    <t>2.  Se hará el levantamiento de requisitos para el Software.</t>
  </si>
  <si>
    <t xml:space="preserve">3. Se evaluaran las alternativas de productos en el mercado para la automatización </t>
  </si>
  <si>
    <t>4. Implementación y puesta en marcha de  cuadro automatizado</t>
  </si>
  <si>
    <t>Se avanza en la implementación del cuadro de turnos automatizado con la prueba piloto de la Unidad de San Cristóbal con cuadros de turnos programados en la Unidad y sus dos centros desde noviembre 2015 hasta diciembre de 2016, en paralelo con la planilla manual mientras se genera la confiabilidad requerida.  La plantilla automatizada incorpora el registro de las horas adeudadas para el control correspondiente.
Se requiere el liderazgo de éste proceso desde la Subgerencia de Red y Talento Humano pues Sistemas brinda un apoyo en el diseño y operativización del software, pero temas como la definición de convenciones, aplicación normativa, reporte a nomina y la coordinación y aplicación del cuadro de turnos corresponden a dichas dependencias, así  como la definición de la implementación y despliegue en las demás UPSS, para lograr su estandarización.</t>
  </si>
  <si>
    <t>Con el plan de mejora se busca dar cabal cumplimiento a la Ley 594 de 2000 y Decreto 2578 de 2012 y Circular 004 de 2003, en lo referente a la organización de la documentación de las historias laborales de los servidores vinculados a la ESE Metrosalud.</t>
  </si>
  <si>
    <t>Aunque no se tiene por escrito un plan de trabajo para la organización documental de las hojas de vida, si se vienen adelantando actividades con ese propósito. Al respecto se consultaron las hojas de vida de 14 servidores que ingresaron durante el 2014, para verificar el cumplimiento de algunos requisitos, detectando que:  solo 4 de las 14 hojas de vida consultadas (29%) tienen el formato para verificación de requisitos exigidos, salvo 1 hoja de vida las demás están foliadas, pero a lápiz; se viene foliando desde finales del 2014 y se adelanta con periodos anteriores Existe una separación temporal de los tipos de documentos, marcada a lápiz, mientras llegan las carpetas multifolder por tipo documental compradas. Los documentos se archivan en la medida en que van llegando y no necesariamente en orden de su expedición. El formato único de Hoja de Vida de la Función Pública  no está firmado por la Dirección de Talento Humano. Solo el 21% de las carpetas contiene el formatos diligenciado con el entrenamiento del servidor.</t>
  </si>
  <si>
    <t>No existe como tal un documento con el plan de trabajo para organizar las hojas de vida, pero se vienen realizando actividades con tal propósito; actualmente ya se tienen compradas carpetas y se esta avanzando en el reemplazo, van aprox. 520 de  un total d eaprox 2.200. El plan debe hacerse pues por ejemplo el espacio requerido se aumenta y no se tiene. Se va a saturar. Hay parte del archivo compartido con salud ocupacional, vivienda y EDL y salarios lo cual afecta la custodia única y reserva de la Historia por acceso de otras personas.</t>
  </si>
  <si>
    <t xml:space="preserve">Plan de mejora cumplido toda vez que en la vigencia 2015 se adoptó el Procedimiento Gestión de Recobros  con el código PR090302 el cual se encuentra   vigente desde el 14 de abril de 2015  y está disponible en la estructura documental de la página Web. </t>
  </si>
  <si>
    <t>Según relación con el seguimiento realizado a 31 de julio de 2015 por el doctor Álvaro Rivera, profesional de Aseguramiento, han legalizado 30 de 77 funcionarios, lo cual corresponde a 121 de 318 activos, el 38.05% y a un valor de $89.652.850, el 42.07% de $123.437.573 por legalizar. Informa el doctor Álvaro Rivera que se han adelantado gestiones con otros servidores. Es recomendable darle a éste procedimiento la agilidad requerida, pues se trata de la legalización de diferencias faltantes, luego no es comprensible que  se inicie en mayo de 2015 y que se prolongue hasta el mes de diciembre de 2015.</t>
  </si>
  <si>
    <t>Según el informe presentado por el área de aseguramiento, se evidencia que de  439 ítems pendientes por legalizar por la suma de  $213.090.423, se han legalizado  401 ítems que por $ 196.043.189. Falta entonces $17.097.593 equivalente al 9%. 
Aunque se realiza seguimiento y se puede estar registrando el inventario físico de los bienes, no se ha subsanado el hallazgo, pues no se ha legalizado el 100% de los faltantes de la observación, además es necesario adoptar medidas para que no se repita en nuevas vigencias.</t>
  </si>
  <si>
    <t>Actualizar y estandarizar los procedimientos del área de tesorería y cartera</t>
  </si>
  <si>
    <t xml:space="preserve">Plasmar el hacer  del área de tesorería y cartera en los diferentes procedimientos </t>
  </si>
  <si>
    <t>Tesorería y Cartera y Subgerencia Administrativa y Financiera</t>
  </si>
  <si>
    <t>Líder Programa Tesorería y Cartera y Subgerencia Administrativa y Financiera</t>
  </si>
  <si>
    <t>A junio 30 de 2015 todos los procedimientos del área de tesorería y cartera quedaron actualizados y firmados por las personas responsables, queda faltando  la socialización y publicación</t>
  </si>
  <si>
    <t>Plan de mejora cumplido dado que los procedimientos del área de Tesorería y Cartera fueron actualizados y estandarizados a septiembre 30 de 2015.                              * Procedimiento Gestión de Pagos: Código PR090401 Abril 28/2015.   *Procedimiento Liquidación Obligaciones e Instructivo Requisitos Obligaciones: Código PR090305 Marzo 22/2015 e IN093050115 Marzo 31/2015.                         
 * Procedimiento Realizar Cuadres de Caja: Código PR090402 Abril 22/2015             * Procedimiento Gestión de la Cartera: Código PR090303 Marzo 12/2015                 * Procedimiento Gestión de Recaudos: Código PR090404 Junio 08/2015
Todos ellos disponibles en estructura documental de la Página Web</t>
  </si>
  <si>
    <t>Enviar circular a los supervisores e interventores acerca de la importancia de cumplir con el procedimiento de administración de contratos y manual de supervisión e interventoría</t>
  </si>
  <si>
    <t>Lograr adherencia la procedimiento de administración de contratos y Manual de supervisión e interventoría</t>
  </si>
  <si>
    <t>Se envió circular numero 26  de 2015 por mail master a fin de recordar a todos los supervisores e interventores las obligaciones contenidas en el Manual de Supervisión e interventoría y el procedimiento de Administración de contratos.
También se viene aplicando el punto de control en el cual se hace seguimiento a la función de interventoría.
Además indica la Directora Administrativa que se tiene una propuesta para que en el plan de acción de 2016 se mida la adherencia a los procedimientos de contratación y al manual de interventoría y seprevee nueva capacitación de lo regulado internamente en contratación e interventoría.
La acción propuesta en el plan de mejora se cumplió, pero el objetivo no se puede dar por logrado hasta que no se realice la medición planteada en el plan de acción.</t>
  </si>
  <si>
    <t xml:space="preserve">Adelantar los tramites necesarios para dar en arrendamiento el espacio para ser utilizado tal como se definido en la etapa de planeación </t>
  </si>
  <si>
    <t>Dar uso al bien mueble tal como se tenia definido en la etapa de planeación</t>
  </si>
  <si>
    <t>evitar que se tengan equipos guardados que se detirioren o pierdan su garantía</t>
  </si>
  <si>
    <t>La ESE Metrosalud  realiza reuniones conjuntas con la Secretaría de Salud de Medellín, para realizar la planeación previa a la construcción y dotación de las estructuras hospitalarias  también durante su ejecución. Así mismo se realiza un análisis de los riesgos inherentes previo al desarrollo de  los convenios y existen controles que son ejecutados minimizando e interviniendo  los mismos. En el desarrollo de estas concertaciones la Secretaría de Salud de Medellín le informa a la ESE los inconvenientes que se presentan en la construcción de las estructuras hospitalarias, de manera que la adquisición de los dispositivos biomédicos, insumos, dispositivos, instrumental  y demás dotación sea obtenida en forma oportuna y proporcional al desarrollo de los contratos,  aunque es sabido que en la ejecución por parte del Municipio  existen demoras o imprevistos que causan retrasos  en la ejecución de las obras por parte de los contratistas que no son del control de la empresa y  pueden afectar el desarrollo de estos.</t>
  </si>
  <si>
    <r>
      <rPr>
        <sz val="9"/>
        <rFont val="Arial"/>
        <family val="2"/>
      </rPr>
      <t xml:space="preserve">
Metrosalud formalizó los procedimientos de "Ingreso de personal en carrera administrativa" y de "Ingreso de personal otro tipo de nombramiento" ambos del 15 de octubre de 2015. Además se tiene adoptado el formato de verificación de requisitos para el ingreso de personal, el cual se verificó en una muestra de 11 hojas de vida, en las cuales se detectó su existencia
</t>
    </r>
    <r>
      <rPr>
        <b/>
        <sz val="8"/>
        <color rgb="FFFF0000"/>
        <rFont val="Arial"/>
        <family val="2"/>
      </rPr>
      <t/>
    </r>
  </si>
  <si>
    <r>
      <rPr>
        <sz val="9"/>
        <rFont val="Arial"/>
        <family val="2"/>
      </rPr>
      <t>Se avanza en la implementación del cuadro de turnos automatizado con la prueba piloto de la Unidad de San Cristóbal con cuadros de turnos programados en la Unidad y sus dos centros desde noviembre 2015 hasta diciembre de 2016, en paralelo con la planilla manual mientras se genera la confiabilidad requerida.  La plantilla automatizada incorpora el registro de las horas adeudadas para el control correspondiente.
 Se requiere el liderazgo de éste proceso desde la Subgerencia de Red y Talento Humano pues Sistemas brinda un apoyo en el diseño y operativización del software, pero temas como la definición de convenciones, aplicación normativa, reporte a nomina y la coordinación y aplicación del cuadro de turnos corresponden a dichas dependencias, así  como la definición de la implementación y despliegue en las demás UPSS, para lograr su estandarización.</t>
    </r>
    <r>
      <rPr>
        <b/>
        <sz val="9"/>
        <color rgb="FFFF0000"/>
        <rFont val="Arial"/>
        <family val="2"/>
      </rPr>
      <t xml:space="preserve">
</t>
    </r>
  </si>
  <si>
    <r>
      <t>Metrosalud ha contado con diversas regulaciones sobre el tiempo adicional laborado y los compensatorios, entre ellos el estatuto de personal, antes Acuerdo 082 de 2011 y hoy Acuerdo 271 de 2015. Además de se han tenido las Circulares No.8 de octubre 22 de 2012 y No.13 de 2013. Recientemente se expidió la Circular No.17 del 17 de febrero de 2015 sobre la Jornada Suplementaria</t>
    </r>
    <r>
      <rPr>
        <b/>
        <sz val="8"/>
        <color indexed="10"/>
        <rFont val="Arial"/>
        <family val="2"/>
      </rPr>
      <t xml:space="preserve">.  </t>
    </r>
    <r>
      <rPr>
        <sz val="8"/>
        <rFont val="Arial"/>
        <family val="2"/>
      </rPr>
      <t xml:space="preserve">Complementariamente se avanza en la automatización del cuadro de turnos, lo cual facilitará el control de la jornada y saldos pendientes. </t>
    </r>
    <r>
      <rPr>
        <b/>
        <sz val="8"/>
        <rFont val="Arial"/>
        <family val="2"/>
      </rPr>
      <t>Se informa por la Directora de Talento Humano que se están tomando medidas, con respecto a las horas adeudadas al personal asistencial.</t>
    </r>
  </si>
  <si>
    <t xml:space="preserve">Se cumple la acción de mejora al 100%, dado que durante el año se hicieron seguimientos periódicos a los instrumentos Plan de Inversiones, Plan de Acción y Presupuesto de la vigencia. Los ajustes, se cuentran soportados en las actas del Comité de Inversiones y en las actas de la Oficina  Asesora de Planeación y Desarrollo Organizacional. Así mismo, los ajustes en el Plan de Acción fueron reportados a la Contraloría Municipal el 2 de diciembre de 2015. Durante el mes de diciembre se generan movimientos entre los rubros de inversión, lo que genera una diferencia en el  proyecto: Fortalecimiento de la Prestación de Servicios de la Red de Metrosalud, por valor en $12 millones,  generando un ajuste en el Plan de Inversiones y en el Plan de Acción, el cual se reporta en los informes a presentar a la Contraloría Municipal el 15 de febrero de 2016.  </t>
  </si>
  <si>
    <t>Se pudo evidenciar que se formularon algunas acciones de intervención las cuales han sido objeto de seguimiento en las actividades de Rendición de plan de acción. Se tiene la evidencia de lo realizado en el mes de septiembre donde los responsables de cada dependencia presentaron los avances, adicional a esto en la rendición final de plan de acción 2015 y formulación del 2016 se incluyeron las acciones de intervención pertinentes. Por esto se califica como cumplida la acción y  la efectividad se evaluara en las auditorias del 2016.
En al Dirección Administrativa se cumplió en un 100% tanto en cumplimiento como en efectividad  La Directora de talento Humano tiene soportes del abordaje de dos observaciones. Una en la línea 1, referente al mantenimiento en donde  se ajusto el plan de mantenimiento  para la vigencia 2015, incluyendo un plan de contingencia para los equipos biomédicos de alta mediana y baja clasificación. La otra observación referente al indicador de subasta inversa, aporta el memorando No.I-4703 dirigido el 04/11/2014  a Planeación solicitando ajuste a la meta. Según informa, estos aspectos también se tienen en cuenta para efectos del plan de acción 2016. 
En talento Humano 25% en cumplimiento y en efectividad 25%. La doctora Lina Valencia, Directora de talento Humano manifiesta al momento del seguimiento que no tiene la información disponible sobre el plan de mejora, pero que la aportará. Frente a todas las observaciones de control interno a la evaluación por dependencias, el único grupo que allegó a Control Interno el plan de mejora formulado fue el de la Evaluación del Desempeño Laboral. En las presentaciones allegadas por la Oficina de Planeación  tampoco se observa plan de mejora de esta Dirección con respecto a la evaluación por dependencias de 2014, Calificación</t>
  </si>
  <si>
    <t>Se suscribió contrato de arrendamiento de la cafetería del edificio el Sacatin, con la señora Bertha Inés Álvaro Correales, con plazo desde el 18 de enero de 2016.</t>
  </si>
  <si>
    <t>Se realiza solicitud al ente de control el 13 de Enero de 2016 por correo electrónico y se envía oficio con radicado D-230 del 28 de Enero de 2016. 
Aunque lo anterior puede dar cumplimiento a la acción planteada, una solicitud de asesoría no subsana por si sola la observación ni logra el objetivo planteado, además que la asesoría como tal aún no se recibe.
La Dirección Administrativa argumenta que las inconsistencias se han venido reduciendo y las últimas detectadas son mínimas frente al volumen de contratos manejado, lo que indica que los controles (revisión de la Dirección Administrativa) han operado.
No obstante lo anterior la Contraloría reporta nuevas inconsistencias con respecto a la cuenta de contratos de enero de 2016, por tanto es de esperar la capacitación y los resultados de las nuevas rendiciones a efectos de determinar el cierre de la observación,  teniendo en cuenta que por la manualidad del registro siempre existirá la posibilidad de alguna inconsistencia.</t>
  </si>
  <si>
    <t>Año 2014</t>
  </si>
  <si>
    <t>Seguimiento Control interno Año 2015</t>
  </si>
  <si>
    <t>Auditoría Fiscal Y Financiera A La Ese Metrosalud 2015</t>
  </si>
  <si>
    <t>mayo de 2016</t>
  </si>
  <si>
    <r>
      <t xml:space="preserve"> </t>
    </r>
    <r>
      <rPr>
        <sz val="10"/>
        <rFont val="Century Gothic"/>
        <family val="2"/>
      </rPr>
      <t>En la evaluación de la rendición de la cuenta de la ESE Metrosalud, de la vigencia 2015, el equipo auditor evidenció falencias en la oportunidad, la suficiencia y la calidad de la información rendida por la entidad, lo que va en contravía de lo establecido en las Resoluciones 149 de 2013, 013 de 2014 y 107 de 2014, esta situación trae como consecuencia reprocesos y limitaciones para cumplir con las funciones del control fiscal por parte de la Contraloría General de Medellín 0</t>
    </r>
  </si>
  <si>
    <t xml:space="preserve">1. Para  la rendición de la cuenta, se dará plena aplicabilidad a las Resoluciones 149 de 2013, 013 de 2014 y 107 de 2014 en lo que respecta a Estados Financieros.                                                                                                                                                                    2, Para futuras auditorias se nombrará un enlace para entregas de información, ello con el ánimo de realizar seguimiento a la falta de oportunidad en la entrega de la  información  en las diferentes dependencias.  </t>
  </si>
  <si>
    <t>Se busca lograr la suficiencia y oportunidad en las peticiones de documentos .</t>
  </si>
  <si>
    <t>rendicion de la cuenta</t>
  </si>
  <si>
    <t>gerencia general</t>
  </si>
  <si>
    <t>olga cecilia mejia</t>
  </si>
  <si>
    <r>
      <t xml:space="preserve">En la ejecución de la Auditoría Especial Evaluación Fiscal y Financiera a la ESE Metrosalud, vigencia 2015, </t>
    </r>
    <r>
      <rPr>
        <sz val="10"/>
        <color rgb="FF000000"/>
        <rFont val="Century Gothic"/>
        <family val="2"/>
      </rPr>
      <t>la entidad, mediante Resolución 130 de febrero de 2016, estableció la operación, manejo y control de los dineros de Caja Menor, el equipo auditor mediante arqueo de caja realizado el 18 de febrero de 2016, evidenció un pago realizado por la suma de $1.536.516, mediante comprobante 11 del 12 de enero de 2016, por concepto de servicio de vigilancia del programa Medellín Solidaria; de igual manera se canceló la suma de $278.605, mediante comprobante 28 del 28 de enero de 2016, por servicio de monitoreo de alarmas, servicios estos que debieron ser solicitados bajo la modalidad de contratación de menor cuantía, lo que va en contravía de la finalidad de la constitución de cajas menores, pues están destinadas a cubrir</t>
    </r>
    <r>
      <rPr>
        <sz val="10"/>
        <rFont val="Century Gothic"/>
        <family val="2"/>
      </rPr>
      <t xml:space="preserve"> </t>
    </r>
    <r>
      <rPr>
        <u/>
        <sz val="10"/>
        <rFont val="Century Gothic"/>
        <family val="2"/>
      </rPr>
      <t>necesidades urgentes, imprevistas, inaplazables e imprescindibles</t>
    </r>
    <r>
      <rPr>
        <sz val="10"/>
        <rFont val="Century Gothic"/>
        <family val="2"/>
      </rPr>
      <t xml:space="preserve">, que por su urgencia y cuantía no pueden ser atendidas por los canales normales de contratación, tal como lo establece el Decreto 2768 de 2012; lo que permite establecer que hacen falta controles en el manejo de la caja menor, lo que disminuye la capacidad operativa de los dineros que la conforman, situación que se tipifica como </t>
    </r>
  </si>
  <si>
    <t xml:space="preserve">Modificar y ajustar la resolución de caja menor de la empresa de acuerdo a las condiciones y requerimientos propios según normatividad de las empresas sociales del estado,  que permita el apoyo logístico, la operación , manejo y control de los dineros de la caja menor, asegurando el normal desarrollo de la prestación de los servicios de salud  en las condiciones de calidad y continuidad establecidos en la constitución nacional </t>
  </si>
  <si>
    <t>Lograr que la caja  menor se ajuste a requerimientos propios de las Empresas Sociales del Estado</t>
  </si>
  <si>
    <t>Gestion de Bienes y Servicios</t>
  </si>
  <si>
    <t>Carlos Diaz G</t>
  </si>
  <si>
    <t xml:space="preserve">En la ejecución de la Auditoría Especial Evaluación Fiscal y Financiera a la ESE Metrosalud, vigencia 2015, el equipo auditor evidenció que la entidad, mediante comprobante de pago 4, adquirió 206 recetarios oficiales por 50 fórmulas que ascienden a la suma de $4.326.000, el cual no tiene firma y recibo a satisfacción, de igual manera, el proveedor no presenta el RUT actualizado, incumpliendo lo establecido en las Resoluciones 139 y 154 de 2012, emitidas por la DIAN, lo contemplado en la Resolución 130 de 2016, en su artículo 18, ítems 2 y 4 expedida por la ESE Metrosalud y el Decreto 2768 de 2012, lo que evidencia falta de controles en el manejo de la caja menor de la entidad; y esta práctica permite la adquisición de bienes y servicios a proveedores que no cuentan con la idoneidad requerida para contratar con el estado, situación que se tipifica como </t>
  </si>
  <si>
    <t xml:space="preserve">En el desarrollo de la Auditoría Especial Evaluación Fiscal y Financiera a la ESE Metrosalud, vigencia 2015, se evidenció que la entidad no realizó el cierre o liquidación de la caja menor antes del 29 de diciembre de la vigencia en análisis, ni el de apertura en el mes de enero del año siguiente; incumpliendo lo establecido en el Decreto 115 de 1996 y en el Plan General de Contabilidad Pública, porque va en contravía del principio de anualidad del presupuesto y del cierre de los estados contables;  lo que evidencia debilidad en los controles inherentes al manejo de la caja menor de Metrosalud, ocasionando reprocesos en el cierre de los estados financieros, situación que se tipifica como </t>
  </si>
  <si>
    <t xml:space="preserve">Se realizará acto administrativo  tanto para el de cierre  anual, como para la apertura de la caja menor . </t>
  </si>
  <si>
    <t>Documentar a través de acto administrativo la apertura y cierre de la caja menor.</t>
  </si>
  <si>
    <t>Gestion Financiera</t>
  </si>
  <si>
    <t>Subgerencia Financiera</t>
  </si>
  <si>
    <t>Olga Morales</t>
  </si>
  <si>
    <r>
      <t xml:space="preserve">En la ejecución de la Auditoría Especial Evaluación Fiscal y Financiera a la ESE Metrosalud, vigencia 2015, el equipo auditor evidenció que del total de facturas sin radicar reportado por el área correspondiente, se encuentra un valor de $81 millones que corresponden a facturas generadas en los años 2011 a 2014 y el primer semestre de 2015, 30 de junio, suma que tiene el riesgo de no ser pagadas por los responsables, pues se superó el tiempo máximo permitido para su radicación, lo que va en contravía de lo establecido en el Decreto Ley 1281 de 2002, que establece: </t>
    </r>
    <r>
      <rPr>
        <i/>
        <sz val="10"/>
        <rFont val="Century Gothic"/>
        <family val="2"/>
      </rPr>
      <t xml:space="preserve">“Artículo 7. … </t>
    </r>
    <r>
      <rPr>
        <i/>
        <sz val="10"/>
        <color rgb="FF000000"/>
        <rFont val="Century Gothic"/>
        <family val="2"/>
      </rPr>
      <t xml:space="preserve">Las cuentas de cobro, facturas o reclamaciones ante las entidades promotoras de salud, las administradoras del régimen subsidiado, las entidades territoriales y el Fosyga, se deberán presentar a más tardar dentro de los seis (6) meses siguientes a la fecha de la prestación de los servicios o de la ocurrencia del hecho generador de las mismas…”. </t>
    </r>
    <r>
      <rPr>
        <sz val="10"/>
        <color rgb="FF000000"/>
        <rFont val="Century Gothic"/>
        <family val="2"/>
      </rPr>
      <t xml:space="preserve">Esta situación se tipifica </t>
    </r>
  </si>
  <si>
    <t xml:space="preserve">1. Solicitar a la compañía de envio de correspondencia el soporte de entrega de la facturación.                                                                               2.Actualizar en el Software la fecha de radicado de cada factura. </t>
  </si>
  <si>
    <t>Buscar la radicacion total, para evitar el riesgo de no pago</t>
  </si>
  <si>
    <r>
      <t>En desarrollo de la Auditoría Especial Evaluación Fiscal y Financiera de la ESE Metrosalud, vigencia 2015, el equipo auditor evidenció que debido al alto volumen de las facturación glosada a la entidad,  $</t>
    </r>
    <r>
      <rPr>
        <sz val="10"/>
        <color rgb="FF000000"/>
        <rFont val="Century Gothic"/>
        <family val="2"/>
      </rPr>
      <t xml:space="preserve">655 millones, es decir, el </t>
    </r>
    <r>
      <rPr>
        <sz val="10"/>
        <rFont val="Century Gothic"/>
        <family val="2"/>
      </rPr>
      <t xml:space="preserve">25% de las glosas recibidas de las entidades responsables de pago, no han sido respondidas en los términos que establece el Artículo 23 del Decreto 4747 de 2007, así: </t>
    </r>
    <r>
      <rPr>
        <i/>
        <sz val="10"/>
        <rFont val="Century Gothic"/>
        <family val="2"/>
      </rPr>
      <t>“</t>
    </r>
    <r>
      <rPr>
        <i/>
        <sz val="10"/>
        <color rgb="FF000000"/>
        <rFont val="Century Gothic"/>
        <family val="2"/>
      </rPr>
      <t xml:space="preserve">El prestador de servicios de salud deberá dar respuesta a las glosas presentadas por las entidades responsables del pago de servicios de salud, dentro de los quince (15) días hábiles siguientes a su recepción …”, </t>
    </r>
    <r>
      <rPr>
        <sz val="10"/>
        <color rgb="FF000000"/>
        <rFont val="Century Gothic"/>
        <family val="2"/>
      </rPr>
      <t>esta situación genera riesgos de incobrabilidad de los recursos de la entidad,</t>
    </r>
  </si>
  <si>
    <t>Se hará seguimiento y monitoreo a la glosa pendiente de respuesta, con presentacion trimestral en el plan de accion.</t>
  </si>
  <si>
    <t>Dar cumplimiento al art 23 del Dec 4747 de 2007</t>
  </si>
  <si>
    <t>En la etapa de ejecución de la Auditoría Especial Evaluación Fiscal y Financiera, vigencia 2015, y al analizar la información suministrada por la ESE Metrosalud en lo que respecta al recaudo por concepto de incapacidades médicas de los funcionarios que laboran al servicio de la entidad, el equipo auditor pudo evidenciar que no existen controles internos y gestión de recaudo que permitan garantizar la recuperación de las sumas de dinero que por este ítem deben reconocer las EPS del régimen contributivo y las Administradoras de Riesgos Laborales, según lo establecido en los artículos 206, 207 y 208 de la Ley 100 de 1993 y demás normas concordantes. De igual manera existe el pago por concepto de incapacidades que no han sido transcritas ante las EPS y ARL respectivas</t>
  </si>
  <si>
    <t>Se implementará  definitivamente  el proceso de reconocimiento de incapacidades  mediante la forma NRECONOC, por la Profesional en Seguridad Socialy se solicitará al area de Sistemas los requerimientos necesarios para dar cumplimiento a  dicho proceso.   - De manera mensual la Auxiliar Adminsitrativa de Talento Humano generará una relación de las Incapacidades pendientes por  Legalizar(Trancribir), con el fin de enviar a las diferentes Unidades Hospitalarias para que gestionen  y las hagan llegar nuevamente ya Legalizadas al Area de Seguruidad Social.</t>
  </si>
  <si>
    <t>Implementar el control interno necesario para el recaudo  de dineros por  incapacidades</t>
  </si>
  <si>
    <t>Gestion Talento Humano</t>
  </si>
  <si>
    <t>Selma Roldan</t>
  </si>
  <si>
    <r>
      <t>En la ejecución de la Auditoría Especial Evaluación Fiscal y Financiera a la ESE Metrosalud, vigencia 2015, el equipo auditor evidenció que la entidad no expidió los certificados de disponibilidad presupuestal, previos a la realización de las modificaciones presupuestales, contrariando lo establecido en el artículo 25 del Decreto 115 de 1996 que establece “</t>
    </r>
    <r>
      <rPr>
        <i/>
        <sz val="10"/>
        <rFont val="Century Gothic"/>
        <family val="2"/>
      </rPr>
      <t>Las adiciones, traslados o reducciones requerirán del certificado de disponibilidad que garantice la existencia de los recursos, expedido por el jefe de presupuesto o quien haga sus veces”</t>
    </r>
    <r>
      <rPr>
        <sz val="10"/>
        <rFont val="Century Gothic"/>
        <family val="2"/>
      </rPr>
      <t>; hecho que permite establecer que existe debilidad en los controles</t>
    </r>
  </si>
  <si>
    <t>administrativa</t>
  </si>
  <si>
    <t>La certificación de recursos disponibles, se  seguirán expidiendo por la profesional de presupuesto o quien haga sus veces.</t>
  </si>
  <si>
    <t>Cumplir con el art 25 del Dec 115 de 1996</t>
  </si>
  <si>
    <t>subgerencia Financiera</t>
  </si>
  <si>
    <t>En la ejecución de la Auditoría Especial Evaluación Fiscal y Financiera a la ESE Metrosalud, vigencia 2015, el equipo auditor evidenció que la entidad no envía oportunamente el reporte de la ejecución presupuestal mensual al Jefe de Presupuesto del Municipio de Medellín, tal como lo establece el numeral 15, del artículo 3 de la Resolución 088 del 10 de diciembre de 2014, dentro de los 10 primeros días hábiles del mes siguiente, lo que traería como consecuencia que el COMFIS se abstenga de aprobar cualquier solicitud que realice la entidad relacionadas con su presupuesto</t>
  </si>
  <si>
    <t>Se remitirá durante los 10 primeros días hábiles de cada mes la ejecución presupuestal de ingresos y gastos del mes inmediatamente anterior.</t>
  </si>
  <si>
    <t>Cumplir con el numeral del art. 3 de la Resolucion 088 del 10 de diciembre 2014</t>
  </si>
  <si>
    <t>PERÍODO FISCAL:  Seguimiento con corte a 31 Julio de 2016</t>
  </si>
  <si>
    <t xml:space="preserve">En el Informe de la AUDITORÍA ESPECIAL GESTIÓN FACTURACIÓN Y CARTERA VIGENCIA ENERO – ABRIL 2016 la contraloria no se pronuncia en este sentido por lo tanto se mantiene lo descrito en el segumiento anterior donde se establece que se cumplio lña acción
</t>
  </si>
  <si>
    <t xml:space="preserve">
Ademas de las medidas tomadas con la expedición del nuevo estatuto de personal "Acuerdo No.271 de 2015" y la Circular No.17 del 17 de febrero de 2015 sobre la Jornada Suplementaria, lo cual se suma a las  Circulares No.8 de octubre 22 de 2012 y No.13 de 2013, lo acordado en la negociación  con la agremiación sindical donde se define la contratación de supernumerarios para los remplazos de las novedades de personal (vacaciones o incapacidades)</t>
  </si>
  <si>
    <t xml:space="preserve">En el Informe de la AUDITORÍA ESPECIAL GESTIÓN FACTURACIÓN Y CARTERA VIGENCIA ENERO – ABRIL 2016 la contraloria no se pronuncia en este sentido por lo tanto se mantiene lo descrito en el segumiento anterior donde se establece que se cumplio la acción
</t>
  </si>
  <si>
    <t>En el segumiento anterior se dio por cumplida la acción por lo tanto no amerita hacer seguimiento</t>
  </si>
  <si>
    <t>A la fecha se han expedio las certificaciones correspondientes a la modificaciones de los meses de junio y julio</t>
  </si>
  <si>
    <t xml:space="preserve">La información correspondiente a la ejecucón presupuestal mensual se ha enviado en las siguientes fechas: junio 17 - julio 26  - agosto 12 - septeimbre 14                                                                                                                                                                                                                                                                                            </t>
  </si>
  <si>
    <t>Seguimiento Control interno Julio de 2016</t>
  </si>
  <si>
    <t>Año 2015 Feb 2016</t>
  </si>
  <si>
    <t>Se elaboró  Resolución 756 de 2016  por medio de la cual se modificó la Resolución 130 de 2016 que establece la operación ,  manejo y control de los dineros de la caja menor de la Direccion Administrativa
En esa resolución se ajusta la caja  a caja menor de la empresa de acuerdo a las condiciones y requerimientos propios según normatividad de las empresas sociales del estado,  que permita el apoyo logístico, la operación , manejo y control de los dineros de la caja menor, asegurando el normal desarrollo de la prestación de los servicios de salud  en las condiciones de calidad y continuidad establecidos en la constitución nacional</t>
  </si>
  <si>
    <t>Se implementará  definitivamente  el proceso de reconocimiento de incapacidades  mediante la forma NRECONOC, por la Profesional en Seguridad Social y se solicitará al area de Sistemas los requerimientos necesarios para dar cumplimiento a  dicho proceso.   - De manera mensual la Auxiliar Adminsitrativa de Talento Humano generará una relación de las Incapacidades pendientes por  Legalizar(Trancribir), con el fin de enviar a las diferentes Unidades Hospitalarias para que gestionen  y las hagan llegar nuevamente ya Legalizadas al Area de Seguruidad Social.</t>
  </si>
  <si>
    <t>Auditorias</t>
  </si>
  <si>
    <t>Hallazgos</t>
  </si>
  <si>
    <t>Acciones</t>
  </si>
  <si>
    <t>Auditoria Especial Fiscal y financiera 2012 alcance 2011</t>
  </si>
  <si>
    <t>Auditoria Regular 2013 Alcance 2012</t>
  </si>
  <si>
    <t>Auditoria Especial Evaluación Recursos Involucrados en las Glosas</t>
  </si>
  <si>
    <t xml:space="preserve">Auditoría Especial Parque Automotor Ambulancias ESE-Metrosalud </t>
  </si>
  <si>
    <t>Auditoria Especial Contratación De Personal Administrativo Y Administración De Salarios</t>
  </si>
  <si>
    <t>Auditoría Especial Evaluación Fiscal Y Financiera 2014</t>
  </si>
  <si>
    <t xml:space="preserve">Desde la Dirección de Sistemas de Información se hizo un levantamiento de  requisitos para el software de cuadro de turnos, se adelantó la evaluación de alternativas para su diseño e implementación y se tomó la decisión de desarrollar éste en el aplicativo SAFIX. </t>
  </si>
  <si>
    <t>Para la adquisición del cuadro de turnos, la Oficina de Sistemas de Información evaluó tres propuestas:  Praxedes Midasoft,  Eficiencia y Control y Xenco, y se tomó la decisión de hacer uso de la licencia del aplicativo Safix.  La prueba piloto del módulo se realizó en la UPSS de  San Cristóbal y se tiene evidencia del manejo del cuadro de turnos   para los meses de noviembre, diciembre, enero y febrero.   
También se observó una prueba realizada con la parametrización de la información para el registro en los Costos. Se hizo el el cronograma del desplieqgue, la capacitacion y la  implementación en las demás  las 8 unidades restantes.</t>
  </si>
  <si>
    <t>Los tiempos establecidos en el Decreto 4747 de 2007 todavia no se cumplen a pesar de haber avanzado con mejoras sutaciales designando dos personas para recepcionar la glosa.</t>
  </si>
  <si>
    <r>
      <t xml:space="preserve">El cuadro de turnos automatizado esta en proceso de implementación en las 9 Unidades donde se realizan las pruebas en paralelo con el modelo anterior. El aplicativo permite llevar el control de las horas adeudadas y facilita la información para el costeo de las actividades.
en terminos generales ya se tiene la plantilla unificada
</t>
    </r>
    <r>
      <rPr>
        <sz val="9"/>
        <color rgb="FFFF0000"/>
        <rFont val="Arial"/>
        <family val="2"/>
      </rPr>
      <t xml:space="preserve">Ver archivo Anexo con informe de Sistemas </t>
    </r>
  </si>
  <si>
    <r>
      <t xml:space="preserve">El  procedimiento de cuadro de turnos se formalizo el 15/10/2015 y se esta realizando 
</t>
    </r>
    <r>
      <rPr>
        <sz val="9"/>
        <color rgb="FFFF0000"/>
        <rFont val="Arial"/>
        <family val="2"/>
      </rPr>
      <t>Según los dueños del proceso la acción ha sido efectiva porque esto se esta haciendo como se documento pero para establecer su efectividad se requiere hacer un proceso de auditoria que lo confirme. Por esta razón se da por cumplida la acción y se espera que el órgano de control en futuras auditorias tenga en cuenta este aspecto para evaluar la efectividad de la acción</t>
    </r>
  </si>
  <si>
    <t>El cuadro de turnos automatizado esta en proceso de implementación en las 9 Unidades donde se realizan las pruebas en paralelo con el modelo anterior. El aplicativo permite llevar el control de las horas adeudadas y facilita la información para el costeo de las actividades.
Es importante tener en cuenta que el objetivo de la implementación del cuadro de turnos automatizado es disminuir los riesgos de pérdida, alteración, no confiabilidad de la información reportada como novedad al área de Talento humano, reprocesos y pagos por mayor o menor valor. para evaluar la efectividad en el momento no es posible establecerla debido a que todavia no se ha logrado que la información fluya entre las diferentes areas con los controles requeridos para reducir el riego identificado.</t>
  </si>
  <si>
    <t>Se ha avanzado en la organización del archivo de las historias laborales de la ESE Metrosalud, acorde a los parametros establecidos por la Ley 594 de 2000;  ya se tienen alrededor de 950 hojas de vida actualizadas.
Para lograr ternminar se requieren otras acciones como la ampliación de la planta fisica del archivo para lo cual se necesitan recursos importantes que no se tienen.
Este es un tema que es importante analizar otras alternativas de solución en un comite de gerencia de tal manera que se analicen los riesgos del incumplimiento normativo.</t>
  </si>
  <si>
    <t>El objetivo de la actividad es evitar que se tengan equipos guardados que se detirioren o pierdan su garantía, la actividad se cumple parcialmente debido a que a pesar de realzair mesas de trabajo con la SSM para coordinar la planeación, hay factores externos que generan que los controles propuestos para este riego no sean efectivos.
Para establecer la efectividad se requiere esperar a que se tenga la posibilidad de iniociar otro proyecto con la SSM</t>
  </si>
  <si>
    <t>Con la Expedición de la  Resolución 232-2016 RENDICION Y REVISION DE LA CUENTA se han dado una serie de capacitaciones y acompañamiento por parte del organo de control en la implementación del aplicativo de Gestión Transparente.</t>
  </si>
  <si>
    <t xml:space="preserve">Lo que se pretende es lograr entregar de manera oportuna, suficiente y clara la informaación al organo de control no solo en las rendiciones de la cuenta sino tambien para el cumplimiento de los diferentes procesos auditores.
Según la información suministrada por los auditores de la Contraloria para el ejercicio de la auditoria regular vigencia 2015 que esta en curso esto no se ha dado en las condiciones propuestas; por lo tanto se requiere continuar mejorando los canales de comunicación </t>
  </si>
  <si>
    <t xml:space="preserve">Del informe final de la contraloria se puede evidenciar que de 117 carteras por legalizar a la fecha de esta evaluacion se han legalizado 109, es decir quedan del informe 8 funcionarios por legalizar la cartera , es decir de 439 items  de bienes por legalizar ya se legalizaron 425. De los 213 millones de pesos se legalizaron carteras por valor de 201 millones de pesos.
El grupo de aseguramiento les envia comunicacion a los administradores de las unidades donde se encontraron los faltantes para que de acuerdo al procedimiento recuerden notificar de los faltantes a los funcionarios para su pago o para el proceso respectivo. </t>
  </si>
  <si>
    <t>Como se evidencia anteriormente se envia circular 26 de 2015  a los supervisores de las obligaciones contenidas en el manual de interventoria y se del procedimiento de administracion de contratos.
En la copia del contrato que se le entrega al supervisor con la notificacion respectiva, se encuentran cada una de las condiciones que debe supervisar con la ejecucion y que deebra tener en cuenta con la liquidacion. 
En el plan de accion del año 2016 en la linea 3 se evidencia que hay una actividad cuya responsabilidad es de la oficina de control interno de fortalecer la adherencia al procedimiento de administracion de contratos y manual de supervision
El objetivo es lograr adherencia la procedimiento de administración de contratos y Manual de supervisión e interventoría para establecer el logro se requier hacer una evaluación en tal sentido, por esto se registra una fectividad del 75% y se espera en la evaluación que se hara a finales de octubre evaluar el logro.</t>
  </si>
  <si>
    <t xml:space="preserve">Se tiene Hoja de vida manul a de los vehículos, con los datos de identificación de los mismos y el resumen de gastos. En un registro aparte se lleva el registro del combustible generado por todos los  vehiculos para el control de la ejecucion, se tiene la relacion de los gastos correspondientes al mantenimiento preventivo, correctivo y llantas de los vehículos. . </t>
  </si>
  <si>
    <t>Aud Regular Año 2016 Alcance 2015</t>
  </si>
  <si>
    <t>Año 2016 Agosto</t>
  </si>
  <si>
    <t>Auditoría Regular, vigencia 2015</t>
  </si>
  <si>
    <t>Unidades hospitalaria de Manrique y Belen</t>
  </si>
  <si>
    <t>Coordinadores Administrativos</t>
  </si>
  <si>
    <t>Capacitar tres veces al año a los interventores o supervisores de los contratos con el fin de que conozcan las responsabilidades que deben asumir tanto en la parte financiera, tecnica y legal</t>
  </si>
  <si>
    <t>Director Administrativo</t>
  </si>
  <si>
    <t>Oficina de Control Interno y Evaluación</t>
  </si>
  <si>
    <t>Jefe Oficina de control Interno y Evaluación</t>
  </si>
  <si>
    <t>Ingeniera Biomédica</t>
  </si>
  <si>
    <t>Subgerente de Red Directores de unidad que sean supervisores o interventores</t>
  </si>
  <si>
    <t>Hallazgo 5 que corresponde a la observación 6:  En la evaluación del contrato 3429 de 2015, cuyo objeto fue adquisición de equipos médicos para ambulancias medicalizadas y básicas para el traslado asistencial de pacientes por valor de $150.800.000, se evidencia que algunos equipos médicos como: 2 desfibriladores monitor y 2 ventiladores mecánicos de transporte por valor de $120.640.000, fueron ubicados en las ambulancias móvil 01 y 02 con placas OML 784 y OML 783 respectivamente, sin que a la fecha de la auditoría, hayan sido habilitadas como medicalizadas; incumpliendo con la Resolución 2003 del 28 de mayo de 2014, por medio de la cual se definen los procedimientos y condiciones de habilitación de servicios de Salud que en su anexo técnico determinan los requisitos de inscripción de los prestadores y habilitación para la prestación de servicios de salud; y con el Manual de contratación de Metrosalud capítulo I numeral 1.6 Principios que rigen la contratación, que señala: “ toda contratación que realice Metrosalud se hará bajo los principios de eficiencia y eficacia de la Administración…” Hecho evidenciado en la Resolución 1009 del 31 de julio de 2015. “apertura de la convocatoria pública para adquisición de equipos médicos para ambulancias medicalizadas y básicas….”y así como en los estudios previos. La falta de una adecuada planeación e implementación de controles administrativos en el proceso de adquisición de los bienes, genera el riesgo de subutilización de los equipos médicos, deterioro de los mismos, perdida de las garantía y posible vulneración del principio de eficacia, al no estar utilizando los equipos en la necesidad identificada inicialmente por la ESE Metrosalud. Hallazgo administrativo, que puede convertirse en hallazgo fiscal de no dar estricto cumplimiento a la habilitación del servicio que justifique la compra de los equipos para el fin que fueron adquiridos, además se conserva la presunta incidencia disciplinaria.</t>
  </si>
  <si>
    <t>Disciplinaria</t>
  </si>
  <si>
    <t>Habilitar las dos ambulancias mencionadas como TAM</t>
  </si>
  <si>
    <t>Utilizar los 2 desfibriladores monitor y 2 ventiladores mecánicos</t>
  </si>
  <si>
    <t>Subgerente de Red y dirección de Gestión clínica</t>
  </si>
  <si>
    <t>Subgerente de Red Directora de Gestión clínica</t>
  </si>
  <si>
    <t xml:space="preserve">Hallazgo 6 que corresponde a la observación 7: En la evaluación del Contrato 1767 de 2015, cuyo objeto fue la consultoría para el desarrollo de la fase final de la etapa de diagnóstico del proyecto de gestión del Plan de Mercadeo de Metrosalud, la formulación de dicho plan y el acompañamiento durante los 2  primeros meses de ejecución del mismo, se evidencia que el plan de mercadeo, a marzo de 2016, aún no se encuentra implementado, incumpliendo lo establecido en el Acta No. 1 de diciembre 30 de 2015, prórroga modificación al contrato 1767 de 2015, numeral G, “... toda vez que por razones no previstas se retrasó la formulación del plan de mercadeo, faltando la implementación del mismo, la cual debe realizarse los primeros dos meses del año 2016”; hecho evidenciado en el incumplimiento de actividades del cronograma contemplado en el documento 11 “informe de avance del proceso de implementación del Plan de Mercadeo…” Las deficiencias en el seguimiento a la ejecución del contrato generan posible vulneración al principio de eficacia, al no recibir la entidad a satisfacción, los productos contratados, lo que puede conllevar a una pérdida de los recursos invertidos, con lo que se configura un hallazgo administrativo, que puede convertirse en hallazgo fiscal de no darse cumplimiento a la implementación del mencionado Plan. </t>
  </si>
  <si>
    <t>Realizar el Plan Táctico para la Operativización del Plan de Mercadeo” 2016-2019, con las  actividades específicas y puntuales para desarrollarlo</t>
  </si>
  <si>
    <t>Implementar las propuesta planteadas en el plan de mercadeo</t>
  </si>
  <si>
    <t>Oficina de Mercadeo y Negocios institucionales</t>
  </si>
  <si>
    <t>Jefe Oficina de mercadeo y Negocios institucionales</t>
  </si>
  <si>
    <t>Hecer segumiento periodico y presentala información en la rendicion de cuentas trimestral que se le hace a la gerencia.</t>
  </si>
  <si>
    <t xml:space="preserve">Hallazgo 8 que corresponde a la observación 9: Evaluado el contrato 1758 de 2015, suscrito con la Sociedad Importadora Sinergy Ltda., con el objeto de “arrendamiento de ambulancias tipo TAB, para prestar servicios de atención prehospitalaria en la ciudad de Medellín, estabilización y traslado de pacientes para el programa de atención prehospitalaria”, por $1.569.640.800 y un plazo de ejecución del 1º. de marzo al 15 de septiembre de 2015; además suscrito dentro de las actividades que desarrollaron el Convenio Interadministrativo Nro. 4600059002, entre la ESE- Metrosalud y la Secretaría de Salud de Medellín, con el objeto de “prestación de servicios para apoyar el monitoreo y coordinación de la Red de Servicios de Salud, así como coordinar y operar el servicio de atención prehospitalaria”; se evidencia que la ESE – Metrosalud, no aplicó el descuento financiero del 0,5% por pago antes de 10 días (pronto pago) que el proveedor dentro la propuesta inicial presentó y que quedó estipulado en el contrato en la cláusula sexta parágrafo tercero, y para cuyo pago la Entidad contaba con la disponibilidad de los recursos desde el inicio. Este hecho fue evidenciado en la confrontación entre las fechas de las facturas Nros. 547, 544, 549, 559, 560, 563, 573 y 604 y órdenes de pago Nros. 127364, 125610, 127961, 130089, 133516, 134536, 136792, 141309, respectivamente; lo cual genera un posible daño patrimonial por $9.659.328, vulnerando el principio de eficiencia en el manejo de los recursos, consagrado en la Ley 42 de 1993, debido a la falta de control y seguimiento diligente por parte de la supervisión e interventoría del contrato, contrariando lo establecido en la Ley 1474 de 2011, artículos 83 y 84. Observación administrativa con presunta incidencia disciplinaria y fiscal valorada en $9.659.328. </t>
  </si>
  <si>
    <t xml:space="preserve">Modificar el formato de tesoreria "Cuentas por Pagar" en el cual se incluya una casilla de descuento pronto pago con el fin de que el interventor informe a tesoreria si aplica o no descuento a la factura según terminos establecidos en el contrato </t>
  </si>
  <si>
    <t>Lograr la eficiencia en el manejo de los recursos por parte de la tesoreria e interventoria</t>
  </si>
  <si>
    <t>Subgerencia Administrativa y Financiera</t>
  </si>
  <si>
    <t>Líder Tesorería y Cartera</t>
  </si>
  <si>
    <t>Realizar un desarrollo en el aplicativo Safix en el cual se incluya una opción en los contratos  para descuentos por pronto pago, de tal manera que el sistema genere alertas al momento de causar las facturas y generar la orden de pago</t>
  </si>
  <si>
    <t>Atender las alertas que genere el sistema con el fin de aplicar los descuentos pronto pago en las fechas estipuladas en la contratación</t>
  </si>
  <si>
    <t>Subgerencia Administrativa y Financiera, Direccion de Sistemas y Direccion Administrativa</t>
  </si>
  <si>
    <t>Direccion de Sistemas, Direccion Administrativa y Líder Tesorería y Cartera</t>
  </si>
  <si>
    <t>Definir una politíca financiera relacionada con las condiciones de los descuentos por pronto pago para la adquisición de bienes y servicios, con el fin de establecer los tiempos requeridos para la interventoría y tramites administrativos de la tesoreria</t>
  </si>
  <si>
    <t>Lograr que el interventor y la tesoreria tengan el tiempo suficiente para realizar la auditoria a la factura, la causación y la programación de pago según el flujo de caja con el que se cuente</t>
  </si>
  <si>
    <t>Subgerencia Administrativa y Financiera, Dirección Administrativa y Líder Tesorería y Cartera</t>
  </si>
  <si>
    <t xml:space="preserve">Garantizar la adecuada ejecución del contrato </t>
  </si>
  <si>
    <t>Jefe Oficina de mercadeo y Negocios institucionales
Dirección clínica PyP</t>
  </si>
  <si>
    <t>Hallazgo 10 que corresponde a la observación 12. En la evaluación del Plan de Desarrollo 2012-2020 y Plan de Acción 2015 de la ESE – Metrosalud, se presentan inconsistencias en la información como: indicador “% de satisfacción del cliente interno ≥ al 72%”, toda vez que, en la formulación del Plan de Desarrollo 2012- 2020, figura con 72%, y al realizar el ajuste, parte de 82% a 84%; además de la inconsistencia en la información del proyecto “Gestión de la Comunicación Organizacional” rendido a la Contraloría en el Plan de Acción y en el informe de resultados del Plan de Desarrollo a diciembre 31 de 2015; por cuanto el primero figura con el 90% y el segundo presenta 97%; y el indicador de grado de conocimiento de los servidores del PAMEC obtuvo un cumplimiento de 74%; sin embargo, es inconsistente con el informe de resultados del Plan de Desarrollo, el cual presenta cumplimiento del 77%; la falta de control, validación y consistencia de los datos, resta objetividad a los informes de la ESE y dificulta las labores de la auditoría. Hallazgo administrativo.</t>
  </si>
  <si>
    <t>Ajustar el Plan de Desarrollo 2012 – 2020 en las metas de aquellos indicadores de proyectos, donde los resultados ya superaron el valor programado por vigencia, y enviar comunicado a los Jefes de Unidades Admnistrativas, sobre la responsabilidad de la coherencia en los datos al momento de rendir la gestión.</t>
  </si>
  <si>
    <t>Ajustar  algunas metas del Plan de Desarrollo según resultados logrados por la entidad</t>
  </si>
  <si>
    <t>Oficina Asesora de Planeación y Desarrollo Organizacional</t>
  </si>
  <si>
    <t>Jefe Oficina asesora de Planeación</t>
  </si>
  <si>
    <t>Hallazgo 11 que corresponde a la observación 13. En el informe de litigios y demandas se observó que fue rendido de manera oportuna el 15 de febrero en el formato FPAR04, sin embargo, no fue diligenciado en todos los campos de acuerdo con la Resolución 149 de 2013, no discrimina los demandantes ni demandados, incumpliendo con los requisitos de contenido, veracidad e integralidad de acuerdo con lo establecido en la Resolución, que reglamenta la Rendición y Revisión de Cuentas. Esta situación conlleva a reprocesos y limitaciones para realizar el ejercicio del proceso auditor, generando retrasos en el cronograma al no contar con la información oportuna y veraz, situación que se tipifica como hallazgo administrativo.</t>
  </si>
  <si>
    <t>Diligenciar completamente el formato FPAR04 con el informe de litigios y demanda</t>
  </si>
  <si>
    <t>Rendir el informe de demandas y litigios con toda la información solicitada</t>
  </si>
  <si>
    <t>Jefe Oficina Asesora Juridica</t>
  </si>
  <si>
    <t xml:space="preserve">Direccion Administrativa </t>
  </si>
  <si>
    <t xml:space="preserve">Director Administrativo </t>
  </si>
  <si>
    <t xml:space="preserve">Hallazgo 13 que corresponde a la observación 15: El procedimiento Administración de Seguridad Social en el aparte correspondiente a “Reporte de Incapacidades”, establece la remisión a la EPS, y a renglón seguido señala “recibir incapacidades con valor que cada EPS reconoce”; se observa entonces que por falencia del procedimiento adoptado, no se está realizando en la entidad, un debido seguimiento y análisis de lo reportado confrontándolo con lo recibido por concepto de las incapacidades generadas para  cada servidor durante las vigencias 2014 y 2015 (tiempo y valores a reconocer); situación que no se encuentra acorde con lo estipulado en la 100 de 1993, artículos 206 y 207 y el decreto 4023 de 2011, así mismo se vulnera el principio de eficiencia contenido en el 8 de la Ley 42 de 1993, configurándose un hallazgo administrativo. </t>
  </si>
  <si>
    <t>Implementar y adoptar un procedimiento   para el control y seguimiento de las incapacidades en la ESE Metrosalud</t>
  </si>
  <si>
    <t xml:space="preserve">Asegurar el debido recauda de los recursos generados por las incapacidades </t>
  </si>
  <si>
    <t>Dirección de Talento Humano (Áreas de Salarios y seguridad social)</t>
  </si>
  <si>
    <t xml:space="preserve">Líder de Salarios y Líder de Seguridad social </t>
  </si>
  <si>
    <t>Hallazgo 14 que corresponde a la observación 16: No se evidencia registro contable por concepto de incapacidades que desagregue y cuantifique el valor que corresponde asumir a la ESE Metrosalud y a terceros responsables del pago (EPS, ARL), de acuerdo con lo dispuesto en el Plan General de Contabilidad Pública, por lo tanto, el valor de las incapacidades a cargo de terceros es llevado en su totalidad al gasto, sin dejar registro de las cuentas por cobrar a EPS y ARL. Así mismo, no se cuenta con un procedimiento para la recuperación de los valores pagados por este concepto, lo que genera riesgo de no recuperación de estos dineros, cuyo pago de acuerdo con la normatividad vigente corresponde a las entidades del Sistema de Seguridad Social y no a la entidad empleadora en su totalidad, con lo que se incumple con lo señalado en los artículos 206 y 207 de la  Ley 100 de 1993, decreto 4023 de 2011, artículo 24, decreto 1281 de 2002, Artículo 4, Decreto 019 de 2002, con lo que se configura un hallazgo administrativo con presunta incidencia disciplinaria.</t>
  </si>
  <si>
    <t>Implementar y adoptar un procedimiento   para el control y seguimiento de las incapacidades en la ESE Metrosalud.</t>
  </si>
  <si>
    <t>Dirección de Talento Humano
Subgerencia financiera</t>
  </si>
  <si>
    <t xml:space="preserve">Área de contabilidad 
Líder de Salarios y Líder de Seguridad social 
</t>
  </si>
  <si>
    <t>Hallazgo 15 que corresponde a la observación 17:  En la evaluación del Plan de Acción de la ESE – Metrosalud, se evidencia el cumplimiento del proyecto “Fortalecimiento de Reempaque y reenvase en el servicio farmacéutico y laboratorio clínico; sin embargo, no se observan recursos disponibles para ponerlo en funcionamiento; y en la evaluación al proyecto: Desarrollo del Sistema de Control y Evaluación organizacional, se evidencia el cumplimiento del indicador “Metodología para elaborar Plan de auditoría con enfoque a riesgos”, pero no el cumplimiento del plan de capacitación para el mismo, toda vez que dentro de las actividades del proyecto está contemplada una capacitación, cuya meta era “Certificados de capacitación y documento con retroalimentación” pero esta actividad de capacitación no se realizó, hechos evidenciado en entrevista con los funcionarios responsables quienes manifestaron que no les asignaron los recursos para tal efecto. La falta de una adecuada planeación acorde con los recursos y la situación económica de la Entidad, conlleva el riesgo que los proyectos formulados, no se lleven a cabo con el desgaste, pérdida de recursos y el tiempo que ello implica. Hallazgo administrativo.</t>
  </si>
  <si>
    <t>Llevar al Comité de Inversiones los proyectos de inversión que no cuentan con recursos para su ejecución y que están radicados en la base de datos de la Oficina Asesora de Planeación y Desarrollo Organizacional, para determinar según recursos financieros y prioridades institucionales la necesidad o no de su financiación.</t>
  </si>
  <si>
    <t>Asignar recursos de inversión a proyectos de la entidad según disponibilidad y priorización financiera de la entidad.</t>
  </si>
  <si>
    <t>Hallazgo 16  que corresponde a la observación 18: Se observó que al proyecto “Gestión del Plan de Mercadeo” no se le asignaron recursos para el año 2015, sin embargo, fue celebrado el contrato N°1767 del 11 de marzo de 2015 hasta el 31 de diciembre de 2015, por valor de $47.755.264; bajo el rubro presupuestal 1113160101, cuyo objeto fue “consultoría para el desarrollo de la fase final de la etapa de diagnóstico del proyecto de gestión del Plan de Mercadeo de Metrosalud, la formulación de dicho Plan y el acompañamiento durante los dos (2) primeros meses de ejecución del mismo”. Desconociendo que los recursos de inversión, deben ser reflejados en los proyectos del Plan de Acción, hecho evidenciado en la evaluación del Plan de Acción de la vigencia 2015. Las falencias en la planeación, formulación y control de los proyectos, afecta la confiabilidad de los informes de la ESE Metrosalud y dificulta las labores de la auditoría, además de ir en contravía de lo mandado por la Ley 152 de 1994. Hallazgo administrativo.</t>
  </si>
  <si>
    <t>Realizar seguimiento a la hoja de vida de ejecución de los proyectos en el Comité de Inversiones y presentar las novedades o ajustes en el Presupuesto de Gastos de Inversión.</t>
  </si>
  <si>
    <t>Establecer acciones que permitan fortalecer el control en la ejecución de los proyectos.</t>
  </si>
  <si>
    <t>Oficina Asesora de Planeación y Desarrollo Organizacional y Subgerencia Administrativa y Financiera</t>
  </si>
  <si>
    <t>Jefe Oficina asesora de Planeación, Subgerente Administrativo y Financiero</t>
  </si>
  <si>
    <t>Año 2016 Feb 2017</t>
  </si>
  <si>
    <t>Seguimiento Control interno Año 2016</t>
  </si>
  <si>
    <t>PERÍODO FISCAL:  Seguimiento con corte a 31 Diciembre de 2016</t>
  </si>
  <si>
    <t>No Vencidas evaluadas 31 Dic de 2016</t>
  </si>
  <si>
    <t>No esta vencida, se puede observar avance pero no se califica a no se que este cumplida totalmente.</t>
  </si>
  <si>
    <t>Total acciones de mejora pendientes</t>
  </si>
  <si>
    <t>Numero de acciones cumplidas en un 100%</t>
  </si>
  <si>
    <t>Numero de acciones con 0% de cumplimiento</t>
  </si>
  <si>
    <t>Acciones de mejora objeto de seguimiento y evaluación</t>
  </si>
  <si>
    <t xml:space="preserve">Acciones no vencidas por lo tanto no se evalúan </t>
  </si>
  <si>
    <t>En el plan de acción del año 2017 quedaron planteadas las acciones a desarrollar en el plan de mercadeo</t>
  </si>
  <si>
    <t>Gerencia</t>
  </si>
  <si>
    <t>El cuadro de turnos se tiene implementado en todos los puntos de atención (Unidades Hospitalarias y Centros de salud) y el aplicativo permite llevar el control de horas adeudadas. Para tal fin se montaron saldos depurados y se ha ido generando la cultura de que no se modifican saldos sin la autorización del Subgerente de Red. Actualmente se está en proceso de implementación para que los puntos de atención generen el archivo en SAFIX y sea éste el archivo el que se suba a nómina. Temporalmente se mantiene en paralelo con el que se genera en excel. Es decir aun no se tira la interfaz automática, lo cual exige además que se esté sincronizado para el cierre de todos los puntos, lo cual es procedimental. Una vez se cumpla lo anterior, se podrá entrar a mirar con Costos  los reportes correspondientes, los cuales ya están configurados para validar con Costos. Otro aspecto pendiente de definir es el de cuadro de turnos de trabajadores Oficiales teniendo en cuenta que en éste caso se generan horas extras.</t>
  </si>
  <si>
    <t>El modulo de NRECONOC se encuentra implementado a través del aplicativo SAFIX y esta en proceso de ajustes con el fin de que genere una interfase con el árae financiera (Facturación y Tesorería) para que esas dependencias puedan determinar en cualquier momento el valor pendiente por cobrar de las EPS y ARL. Con lo anterior se pretende que cada vez que se registre una incapacidad se genere una cuenta por cobrar.
Para que Sistemas pueda hacer los ajustes al aplicativo se requiere que el área financiera a traves de Tesorería, Contabilidad y Facturación aprueben la propuesta presentada desde Sistemas de acuerdo con la solicitud realizada desde Talento Humano y el Area Financiera.
La auxiliar administrativa de Salarios viene solcitando la legalización (transcripción) de las incapacidades mediante llamadas telefonicas y a partir de enero de 2017 a través de correos electronicos a las personas y dependencias a las que pertenecen.</t>
  </si>
  <si>
    <t>El instructivo de Gestión de Incapacidades se encuentra documentado y se viene implementando.  Una vez que el aplicativo de SAFIX tenga el ajuste del modulo NRECONOC para la generación de la cartera por incpacidades se  deberá ajustar nuevamente dicho instructivo.</t>
  </si>
  <si>
    <t>UNIDADES ADMINISTRATIVAS E.S.E. METROSALUD</t>
  </si>
  <si>
    <t xml:space="preserve">1.    Gerencia (Grupo de comunicaciones) </t>
  </si>
  <si>
    <t xml:space="preserve">2.    Oficina Asesora de Planeación y Desarrollo Organizacional </t>
  </si>
  <si>
    <t xml:space="preserve">3.    Oficina Asesora Jurídica </t>
  </si>
  <si>
    <t xml:space="preserve">4.    Oficina de Control Interno y Evaluación </t>
  </si>
  <si>
    <t xml:space="preserve">5.    Oficina de Mercadeo y Negocios Institucionales (PIC) </t>
  </si>
  <si>
    <t xml:space="preserve">6.    Oficina de Control Interno Disciplinario </t>
  </si>
  <si>
    <t xml:space="preserve">7.    Subgerencia Red de Servicios </t>
  </si>
  <si>
    <t xml:space="preserve">8.    Subgerencia Administrativa y financiera (Tesorería, Cartera, Presupuesto, Contabilidad, Costos, Facturación) </t>
  </si>
  <si>
    <t xml:space="preserve">9.    Dirección de Gestión Clínica y Promoción y Prevención (Participación social) </t>
  </si>
  <si>
    <t xml:space="preserve">10. Dirección UPSS San Cristóbal </t>
  </si>
  <si>
    <t xml:space="preserve">11. Dirección UPSS San Antonio de Prado </t>
  </si>
  <si>
    <t xml:space="preserve">12. Dirección UPSS Belén </t>
  </si>
  <si>
    <t xml:space="preserve">13. Dirección UPSS San Javier </t>
  </si>
  <si>
    <t xml:space="preserve">14. Dirección UPSS Nuevo Occidente </t>
  </si>
  <si>
    <t xml:space="preserve">15. Dirección UPSS Manrique </t>
  </si>
  <si>
    <t xml:space="preserve">16. Dirección UPSS Santa Cruz </t>
  </si>
  <si>
    <t xml:space="preserve">17. Dirección UPSS Castilla </t>
  </si>
  <si>
    <t xml:space="preserve">18. Dirección UPSS Doce de Octubre </t>
  </si>
  <si>
    <t xml:space="preserve">19. Dirección de Talento Humano </t>
  </si>
  <si>
    <t xml:space="preserve">20. Dirección de Sistemas de información (Gestión Documental) </t>
  </si>
  <si>
    <t xml:space="preserve">21. Dirección Administrativa </t>
  </si>
  <si>
    <t>Filas</t>
  </si>
  <si>
    <t>Todas las Unidades</t>
  </si>
  <si>
    <t xml:space="preserve">La ESE tiene  implementada y en producción  la herramienta del  cuadro de turnos en el aplicativo Safix, la cual se viene trabajando en paralelo en toda la Red, con el  cuadro de turnos tradicional.  
Se vienen generando  reportes desde las dos herramientas para realizar  hasta el mes de marzo de 2017 las respectivas verificaciones de información y proceder a los ajustes en caso de requerirlos.  A la Oficina de Costos se le entregó un reporte con la información que procesa el cuadro de turnos Safix con el fin de que se realicen las respectivas verificaciones. 
</t>
  </si>
  <si>
    <t xml:space="preserve">Para avanzar en el cumplimiento de la  Resolución 3047  en cuanto la oportunidad de la respuesta a glosa, se  realizó un desarrollo en el Maestro de Glosas Safix  que permite clasificar  la glosa inicial pendiente de respuesta,  según la prioridad,  en donde se parametrizaron alternativas de calificación de  0-4 y se clasificó así:   0 y 1,2,son aquellas entidades pagadoras que dan cumplimiento estricto a la normatividad  y las que se deben  priorizar para la respuesta , mientras que la prioridad  3   corresponde a  entidades   no incluidas dentro del lineamiento  como:   aseguradoras, régimen especial entre otros, como  la prioridad 4,  se tiene a SAVIA SALUD, que  aún no  aplica ni exige el cumplimiento y además por el  que dado el volumen de facturacion.   </t>
  </si>
  <si>
    <t>En el seguimiento realizado el día 8 de febrero de 2017, se observó según  soportes entregados por la Dirección Administrativa, que de los $213.090.423  de faltantes en inventario al 31 de diciembre de 2014 se han legalizado $199.997.928 que representan el 93.86%; es decir que de 439 faltantes legalizó 424  activos que representan el 96.58%, quedando pendientes  15 por un valor de $13.092.495. (Ver archivo Copia de Seguimiento legalización faltantes  2014 al 31-12-2016</t>
  </si>
  <si>
    <t>Se observó que desde la Oficina de Facturación se hace seguimiento a la glosa recibida, aceptada, rechazada y pendiente de respuesta.  Desde la rendición de la cuenta del plan de acción se hece el seguimiento respectivo</t>
  </si>
  <si>
    <t xml:space="preserve">Se adjuntaron copias de los oficios con los cuales se radicaron las ejecuciones presupuestales al Municipio de Medellín durante los meses de junio 15 a diciembre 15 de 2016 y en los cuales se evidencia que  se cumplió con la entrega  antes de  los diez primeros dias hábiles, en  los meses de: agosto, septiembre, noviembre y diciembre. </t>
  </si>
  <si>
    <t>Promedio Efectividad</t>
  </si>
  <si>
    <t>Promedio Cumplimiento de la acción</t>
  </si>
  <si>
    <t xml:space="preserve">La ESE Metrosalud ha dado estricto cumplimiento a la Resolución 2003 de 2014, dado que las ambulancias 01 y 02 con placas OML 784 y OML 783, se encuentran habilitadas como transporte asistencial básico, cumpliendo con todos los requisitos exigidos por la normatividad  y actualmente se encuentran prestando servicio a la población. 
Los equipos médicos a los que hace referencia la observación (2 desfibriladores monitor y 2 ventiladores mecánicos) se encuentran actualmente en uso en las Unidades Prestadoras de Servicios de Salud de Belén y Manrique, utilizándose en la atención en salud de los pacientes acorde a lo estipulado por la Resolución 2003 de 2014. Se adjunta soporte de utilización de estos equipos en las Unidades para su utilización (Movimiento de Bienes muebles No. 422533 y 422538). 
</t>
  </si>
  <si>
    <t>La Jefe de Marcadeo entraga un archivo con la evaluación del cumplimiento del plan de mercadeo del año 2016 el cual muestra un cumplimiento del 78%
Adicionalmete a esto las acciones planteadas en el plan de mercadeo producto del contrato N°1767 del 11 de marzo de 2015 hasta el 31 de diciembre de 2015, por valor de $47.755.264; bajo el rubro presupuestal 1113160101, Se formularon en el plan de acción para la vigencia 2017 
El segumiento sera con pa reiodicidad que se definion para el plan de acción cada dos meses.</t>
  </si>
  <si>
    <t>El  procedimiento de cuadro de turnos se formalizo el 15/10/2015 y se esta realizando 
Según los dueños del proceso la acción ha sido efectiva porque esto se esta haciendo como se documento pero para establecer su efectividad se requiere hacer un proceso de auditoria que lo confirme. Por esta razón se da por cumplida la acción y se espera que el órgano de control en futuras auditorias tenga en cuenta este aspecto para evaluar la efectividad de la acción</t>
  </si>
  <si>
    <t xml:space="preserve">En el informe de la Auditoria Regular del año 2016 alcance 2015. Este factor obtuvo puntaje de 93,9 para una calificación EFICIENTE, por las siguientes razones:
Revisados los formatos rendidos y los informes suministrados por La ESE Metrosalud, el equipo auditor evidenció que cumplieron con la suficiencia y oportunidad exigida por la Contraloría General de Medellín, por cuanto fueron diligenciados en su totalidad, con corte a 31 de diciembre de 2015, a través del aplicativo, en la fecha requerida (15 de febrero del 2016) y en los formatos establecidos, sin embargo, con respecto la calidad existen inconsistencias.
Se espera evaluar el resultado en febreo de este año 2017 en el aplicativo de gestiontrasparente; Adicionalmente se evaluara 
</t>
  </si>
  <si>
    <t xml:space="preserve">
AUDITORÍA ESPECIAL GESTIÓN FACTURACIÓN Y CARTERA
</t>
  </si>
  <si>
    <t>ENERO – ABRIL 2016</t>
  </si>
  <si>
    <t>Hallazgo 1. En la realización de la Auditoría Especial Gestión Facturación y Cartera, con alcance 1 de enero a 30 de abril de 2016, el equipo auditor evidenció que están pendientes de facturación servicios de salud prestados por la ESE Metrosalud entre los años 2010 a 2015, por valor de $224.692.942, lo que ocasiona disminución en los ingresos por la venta de servicios de salud y dificultad para el recaudo de estas partidas, esta situación evidencia deficiencias en los controles de conformidad con lo establecido en los artículos 1 y 7 del Decreto Ley 1281 de 2002, y el articulo 111 del Decreto 019 de 2012, lo que se tipifica como un Hallazgo con incidencia administrativa</t>
  </si>
  <si>
    <t>Consolidar el  100% de los servicios prestados entre  los años 2010 a 2015 por valor $224.692.942</t>
  </si>
  <si>
    <t>Sep 01/2016</t>
  </si>
  <si>
    <t>Dic 31/2016</t>
  </si>
  <si>
    <t>Sanear el valor de evento pendiente por consolidar</t>
  </si>
  <si>
    <t>Subgerencia Financiera ,Oficina de Facturacion UPSS</t>
  </si>
  <si>
    <t>Subgerencia financiera, Director UPSS,Coordinador  Adminisstrativo UPSS</t>
  </si>
  <si>
    <t xml:space="preserve">Hallazgo 2. En la etapa de ejecución de la Auditoría Especial Gestión Facturación y Cartera, con alcance enero - abril 2016, a la ESE Metrosalud, el equipo auditor pudo evidenciar que en el procedimiento de facturación por venta de servicios de salud, al cierre de marzo de 2016, se presentaron 15.825 inconsistencias, en los puntos de atención de la red, lo que permite evidenciar desconocimiento de los procedimientos y deficiencias en los controles a las actividades realizadas por los funcionarios responsables de los procesos administrativos involucrados en la prestación de los servicios de salud, vulnerando el parágrafo 1 del artículo 44 de la Ley 1122 de 2007, y el Decreto 4747 de 2007 en su capítulo III (proceso de atención), los artículos 21, 22 y 23 que hacen referencia al Manual de glosas, devoluciones y respuestas, y el articulo 24 del mismo decreto. Igualmente, se incumple lo establecido en la Resolución 3047 de 2008 del Ministerio de Salud y Protección Social con sus correspondientes anexos, el artículo 57 de la Ley 1438 de 2011 y la Resolución 4331 de 2012 que modifica la Resolución 3047 de 2008; desconocimiento  que acarrea reprocesos y en consecuencia demoras y posible pérdida de ingresos, vulnerando el principio de eficiencia, lo que se tipifica como un Hallazgo con incidencia administrativa. </t>
  </si>
  <si>
    <t xml:space="preserve">Elaborar  Manual de Facturación que contenga las pautas  para elaborar una adecuada facturación de servicios de salud.                                                                    Publicar el manual en la página web de Metrosalud para que sirva de consulta a los facturadores y usuarios del Procedimiento de Facturación.
   </t>
  </si>
  <si>
    <t>Abril 30 de 2017</t>
  </si>
  <si>
    <t xml:space="preserve">Facturar adecuadamente los servicios de salud con el fin de impactar en la disminución de glosas. </t>
  </si>
  <si>
    <t>Oficina de Facturación</t>
  </si>
  <si>
    <t>Coordinacion Adminstrativo y Profesional Universitario de facturacion</t>
  </si>
  <si>
    <t>Hallazgo 3. En la ejecución de la Auditoría Especial Gestión Facturación Cartera, con alcance enero - abril 2016, a la ESE Metrosalud, al revisar las notas crédito aplicadas a la cuenta 580802, pérdida en retiro de activos, se pudo evidenciar que no se define la responsabilidad sobre la glosa no subsanable para que el Comité de Sostenibilidad Contable determine la responsabilidad de éstas.  Esto va en contravía de los procedimientos adoptados por la ESE Metrosalud en el proceso Gestión Financiera, lo que se tipifica como un Hallazgo con incidencia administrativa y presunta incidencia disciplinaria.</t>
  </si>
  <si>
    <t xml:space="preserve"> Elaborar procedimiento en el que se defina  la presunta responsabilidad en glosas definitivas por facturación de servicios de salud.</t>
  </si>
  <si>
    <t>Identificar presuntos responsables e intervenir las causales de glosa</t>
  </si>
  <si>
    <t>Subgerencia Financiera ,Oficina de Facturacion UPSS,Oficina Juridica</t>
  </si>
  <si>
    <t>Subgerente Financiera,Profesional Universitario Facturación,Coordinadores administrativos  ,Profesional especializada de Jurídica</t>
  </si>
  <si>
    <t>Publicar el manual en la página web de Metrosalud para que sirva de consulta a los facturadores y usuarios del Procedimiento de Facturación.</t>
  </si>
  <si>
    <t>Oficina de Facturacion Dirección Sistemas de Información</t>
  </si>
  <si>
    <t>Profesional Universitario Facturación, Jefe Oficina Sistemas de Información</t>
  </si>
  <si>
    <t>Hallazgo 4. En la realización de la Auditoría Especial Gestión Facturación y Cartera, con alcance enero--abril de 2016, se pudo establecer que los Administradores de las UPSS tienen bajo su responsabilidad la generación de los reportes mensuales de la cartera pendiente por usuarios, cuyo valor sea superior a 1 SMLDV y realizar el seguimiento a los acuerdos de pago y el cobro de la cartera se encuentra en cabeza del auxiliar administrativo y el técnico operativo (caja) de cada UPSS. Dicha Cartera tipo Usuario, asciende a $6.647 millones y equivale al 13% del total de la cartera de la entidad, y para su recuperación no se cuenta con un responsable idóneo en la entidad y no están establecidos los controles adecuados, lo que pone en riesgo la recuperación de estos recursos, situación que se tipifica como un Hallazgo con incidencia administrativa.</t>
  </si>
  <si>
    <t>Actualizar el procedimiento de Gestión de Cartera en el cual se establezca la responsabilidad del administrador de cada UPSS para el cobro de cartera tipo usuario y el monitoreo mensual de cumplimiento de metas por la Lider de Tesoreria y Cartera</t>
  </si>
  <si>
    <t>Implementar dentro del procedimiento responsables y acciones que permitan generar controles en la gestion de la cartera tipo usuario</t>
  </si>
  <si>
    <t>Subgerencia Adminsitrativa y Financiera y UPSS</t>
  </si>
  <si>
    <t>Lider de Tesoreria y Cartera y Coordinadores Administrativos UPSS</t>
  </si>
  <si>
    <t>Hallazgo 5. En la realización de la Auditoría Especial Gestión Facturación y Cartera con alcance enero – abril de 2016, se pudo evidenciar que la ESE Metrosalud saneó la deuda a nombre de la Corporación Líderes para el Cambio, por $2.193.395, que corresponde a cánones de arrendamiento no pagados en el período comprendido entre febrero de 2008 y enero de 2009 y que la ESE Metrosalud generó nueva facturación a nombre de la Corporación, sin que se realizarán actividades para la recuperación de los dineros adeudados por arrendamientos de los años anteriormente citados, lo que genera un presunto detrimento patrimonial por violación al principio de eficiencia y se incumple con lo dispuesto en la Ley 1608 de 2013, lo que se tipifica como un Hallazgo con incidencia administrativa, presunta incidencia fiscal por $2.193.395 y presunta disciplinaria.</t>
  </si>
  <si>
    <t>Liquidar el contrato que se tiene actualmente con la Corporación y validar que el contratista esté a paz y salvo con la cartera,  previo a la suscripción de nuevos contratos</t>
  </si>
  <si>
    <t>Evitar morosidad en la cartera de arrendamiento</t>
  </si>
  <si>
    <t>Dirección Administrativa,  Subgerencia Administrativa y Financiera</t>
  </si>
  <si>
    <t>Director Administrativo, Subgerente Administrativo y Financiero y Lider de Tesoreria y Cartera</t>
  </si>
  <si>
    <t>Según reporte generado desde el aplicativo SAFIX, el evento pendiente por consolidar al 31 de diciembre de 2016, es de $9,339,161, lo que equivalen al 4%, es decir que se ejecutó la acción en un 96%.</t>
  </si>
  <si>
    <t>Se actualizó el procedimiento pero se encuentra pendiente de adoptarlo. Se evidenció en soportes y correo electrónico de la Oficina de Planeación</t>
  </si>
  <si>
    <t>Se realizó liquidación unilateral del contrato  según  Resolución No. 1055 del 13 de septiembre de 2016.</t>
  </si>
  <si>
    <t>Numero de acciones cumplidas parcialmente</t>
  </si>
  <si>
    <t>Seguimiento Control interno Diciembre 2016</t>
  </si>
  <si>
    <t>Seguimiento Control interno Diciembre 2015</t>
  </si>
  <si>
    <t>AUDITORÍA REGULAR 
RESULTADOS EVALUACIÓN COMPONENTE CONTROL FINANCIERO 2016</t>
  </si>
  <si>
    <t>Hallazgo 1 que corresponde a la observación 1 del informe preliminar. En ejecución de la Auditoria Regular de la ESE Metrosalud, evaluación del Componente Control Financiero, vigencia 2016, una vez revisado el Libro Mayor y Balances a diciembre 31 de 2016, se evidenció que los saldos de las subcuentas otros deudores del activo corriente, otros deudores del activo no corriente, otros equipos médicos y científicos, otros recaudos a favor de terceros y otros gastos extraordinarios, superan el 5% del total de las cuentas de las cuales forman parte, hecho que va en contravía de lo establecido en la Resolución 356 de la Contaduría General de la Nación, procedimiento para la estructuración y presentación de estados contables básicos, que en su numeral 11 señala “UTILIZACIÓN DE LAS SUBCUENTAS DENOMINADAS “OTROS”. La falta de control de estas subcuentas denominadas Otros genera que se incumplan los  criterios impartidos por la Contaduría General de la Nación y afectan la toma de decisiones institucionales de manera negativa, situación que se tipifica como un hallazgo Administrativo.</t>
  </si>
  <si>
    <t>Elaborar un formato en Excel el cual servira para llevar un control de  seguimiento mensual de los saldos de las subcuentas otros y su justificación en caso de superar el 5%.  Lo anterior con el fin de revelar  en las notas a los estados financieros, la descripción de todas las situaciones que afectaron la cuenta.</t>
  </si>
  <si>
    <t xml:space="preserve">Revelar en las notas a los estados financieros, todas aquellas situaciones que incidieron para que las cuentas OTROS superen el 5% del total de las cuentas de las cuales forman parte. </t>
  </si>
  <si>
    <t>En el momento en que se elaboren las notas a los estados financieros</t>
  </si>
  <si>
    <t>Luz Stella Castrillón Bedoya</t>
  </si>
  <si>
    <t>mayo de 2017</t>
  </si>
  <si>
    <t>En el análisis de la desagregación inicial del presupuesto de gastos de la vigencia 2016 de la E.S.E. Metrosalud, se observa que no se incluyeron los rubros "TASAS" 1111210301 y Otros 1521110105 en la Resolución  1509 de Diciembre de 2015, literal 8 creación de rubros, por medio de la cual se  liquidan y desagregan las partidas presupuéstales de ingresos y gastos del presupuesto de la E.S.E. Metrosalud, tampoco se evidencia el acto administrativo de la creación del rubro "TASAS", ni el certificado de existencia de recursos; contrario a lo establecido en el principio de universalidad, articulo 5 del Decreto 115 de 1996; La falta de control y seguimiento en la elaboración y modificaciones del presupuesto, origina falta de fiabilidad en la información presupuestal.</t>
  </si>
  <si>
    <t>Apartir de la fecha, uno de los criterios que harán parte de la proyección del presupuesto será la ejecución por rubros de  la vigencia anterior</t>
  </si>
  <si>
    <t>Cumplir con el art 5 del Dec 115 de 1996</t>
  </si>
  <si>
    <t xml:space="preserve">Subgerencia Financiera Profesional Universitaria de Presupuestos </t>
  </si>
  <si>
    <t>Olga Mery López Isabel Velez Gallego</t>
  </si>
  <si>
    <t xml:space="preserve">En la evaluación de los actos administrativos de movimientos presupuéstales de la E.S.E. Metrosalud de la vigencia 2016, no se incluyeron todas las partidas presupuéstales, hecho evidenciado en la Resolución de traslado presupuestal 640 del 1 de junio de 2016, en la cual no fue incluido un crédito por valor de $66 millones en el rubro 1111120407 "Bonos pensiónales", lo anterior va en contravía del equilibrio presupuestal, debido a la falta de controles y seguimientos a las modificaciones del presupuesto, lo que incrementa el riesgo de inconsistencias en la información presupuestal. </t>
  </si>
  <si>
    <t>Los actos administrativos que modifiquen el presupuesto aprobado por el COMFIS serán previamente revisadas por la subgerencia financiera</t>
  </si>
  <si>
    <t>Disminuir el riesgo de inconsistencias en la informacion presupuestal</t>
  </si>
  <si>
    <t xml:space="preserve">En la evaluación de los actos administrativos de movimientos presupuestales de ingresos, rubro 1521110105 Otros, el cual pertenece a ingresos no tributarios, fue incorporado un reconocimiento por $1.622 millones, de los cuales se recaudaron $934 millones; cifras que por su origen, debieron ser llevadas a ingresos por venta de servicios de salud, situación que contraría lo definido en las disposiciones generales de la Resolución 1509 de diciembre de 2015; hecho evidenciado en el análisis y seguimiento a los actos administrativos de modificaciones al presupuesto, comparado con la Resolución de liquidación y desagregación del presupuesto para la misma vigencia; la falta de supervisión y control en la elaboración, modificación y ejecución del presupuesto, incrementa el riesgo identificado por la Entidad, como es, informes presupuéstales inconsistentes. </t>
  </si>
  <si>
    <t xml:space="preserve">En el comité finasnciero se realizará seguimiento continuo a la ejecución presupuestal </t>
  </si>
  <si>
    <t>En la evaluación de los actos administrativos de movimientos presupuéstales de la E.S.E. Metrosalud de la vigencia 2016, se evidencia el traslado de $1.379 millones para gastos de funcionamiento, inversión y operación comercial del rubro presupuestal 1111330101 sentencias, fallos y conciliaciones;  contrariando lo definido en la ley 1437 de 2011, articulo 195, parágrafo 2; la resolución 1509 del 15 de Diciembre de 2015, liquidación y desagregación del presupuesto; hecho evidenciado en las Resoluciones 1234 de noviembre 1 de 2016 y 1376 de diciembre 07 de 2016 de la E.S.E. Metrosalud. Las debilidades en las etapas de programación, elaboración y ejecución del presupuesto, incrementa el riesgo de incumplimiento en el pago de las obligaciones judiciales.</t>
  </si>
  <si>
    <t>En comité financiero se hará el seguimiento a la ejecución de este rubro para evitar que sea contracreditado</t>
  </si>
  <si>
    <t>Dar cumplimiento al articulo 195, paragrafo 2 de la Ley 1437/2011</t>
  </si>
  <si>
    <t>En la evaluación de los actos administrativos de movimientos presupuéstales de la E.S.E. Metrosalud de la vigencia 2016, se observó que en la Resolución 1509 de diciembre de 2015, se desagregó el rubro 15211101 Sanciones, con una asignación inicial de $35 millones, al verificar la ejecución presupuestal de Ingresos a 31 de diciembre de 2016, el rubro en mención, aparece con un saldo en el presupuesto inicial de cero pesos ($0); al constatar el desagregado de ejecución de ingresos, se evidenció que el valor de $35 millones figuraba en el rubro 1521210103 ventas de servicios, particulares, el cual tenía una apropiación inicial por $380 millones y en la ejecución de ingresos, de la misma fecha, se registró una apropiación inicial de $415 millones, sin mediar acto administrativo que soporte dichos movimientos; las debilidades en los controles ocasiona falta de fiabilidad en las cifras reportadas e incrementa el riesgo de pérdida de recurso.</t>
  </si>
  <si>
    <t>En la evaluación  del Componente Control Financiero de la Auditoria Regular a la ESE Metrosalud, vigencia 2016, el equipo evidenció que los resultados de los indicadores de rentabilidad, crecimiento, margen bruto y productividad de Capital de Trabajo, entre otros, decrecieron con respecto de la vigencia 2015, lo que va en contravía de lo establecido en el literal C,  del artículo 4 del Decreto 1876 de 1994, situación que se viene presentando como consecuencia del desequilibrio entre los ingresos y sus costos y gastos, debido al lento recaudo por la venta de servicios de salud, que de no intervenirse en el corto plazo, provoca un riesgo potencial de llegar a niveles de inviabilidad financiera, que incrementa el riesgo de incumplimiento de pagos a proveedores de bienes y servicios, pago de sueldos y salarios y que la entidad no pueda cumplir con su cometido estatal, es decir, la prestación de los servicios de salud.</t>
  </si>
  <si>
    <t xml:space="preserve">Gestionar las acciones  administrativas necesarias tendientes a lograr  mejorar  la Situacion Financiera de la Empesa </t>
  </si>
  <si>
    <t>Lograr el equilibrio entre los ingresos y sus costos y gastos</t>
  </si>
  <si>
    <t>Gerencia General Subgerente Administrativa y Financiera Subgerente de Red de Servicios</t>
  </si>
  <si>
    <t>Leopoldo Abdiel Giraldo Velasquez Francisco Javier López Bernal y Olga Mery López Castaño</t>
  </si>
  <si>
    <t>El Plan de Desarrollo tuvo ajustes en las metas de algunos indicadores, cambios que fueron aprobados mediante Acuerdo por la Junta Directiva en el 2016 y 2017. Se anexan los acuerdo como evidencia de la formalización de ajustes.</t>
  </si>
  <si>
    <t>Para el plan de inversiones 2018, cada una de las unidades administrativas incluyó en el rubro de inversiones los proyectos que esperan sean financiados para la próxima vigencia. El resultado de los proyectos financiados se tiene con la aprobación del presupuesto por el COMFIS. Una vez se verifique cuales no tuvieron apropiación, se llevan  a comité para su analisis de incorporación en el momento en que la entidad cuente con flujo de caja para financiar el rubro de inversiones. No obstante, para la vigencia 2017, el presupueto de inversiones se ha visto afectado por la falta de liquidez de la empresa, lo que genera una reducción del gasto en inversiones. Anexo ejecución del plan de inversiones a agosto, donde la no ejecución es mas producto de falta de flujo de caja. Esto afecta la posibilidad de financiar más proyectos en este presupuesto.</t>
  </si>
  <si>
    <t>Es importante tener presente que para esta vigencia, a partir de abril el comite de inversiones se fusiona con el de gerencia.                                                                                                                                                                                                                                                                                                                   Desde la Subgerencia Financiera y Administrativa, en el área de presupuesto se genera bimestralmente las hojas de vida de cada uno de los proyectos de inversión, mostrando el comportamiento que ha tenido la ejecución de los proyectos. Esta información se envía a cada responsable del proyecto para su monitoreo y reporte bimestral en la evaluación del plan de acción. Así mismo, en el comite de gerencia, se realiza seguimiento bimestral a la ejecución de la inversión, reportándose entre otras, las novedades como liberación de recursos o adiciones, los cuales quedan formalizados en el acta de las reuniones. Se anexa evidencia de las hojas de vida de cada proyecto con corte a junio, y un acta  del comite.</t>
  </si>
  <si>
    <t>Año 2017 Agosto 2017</t>
  </si>
  <si>
    <t>Seguimiento Control interno Agosto 2017</t>
  </si>
  <si>
    <t>Seguimiento Control interno Año 2017</t>
  </si>
  <si>
    <t>Aud Regular Año 2017 Alcance 2016</t>
  </si>
  <si>
    <t>Año 2016</t>
  </si>
  <si>
    <t>Año 2017</t>
  </si>
  <si>
    <t>El cuadro de turnos se tiene implementado en todos los puntos de atención (Unidades Hospitalarias y Centros de salud) y el aplicativo permite llevar el control de horas adeudadas para empleados que trabajan por turnos. Los puntos de atención generan el archivo en SAFIX y es éste el archivo el que se sube a nómina (para novedades que exceden pago ordinario).Sigue pendiente de implementar a través del aplicativo el  cuadro de turnos de trabajadores Oficiales teniendo en cuenta que en éste caso se generan horas extras y la jornada laboral es diferente.</t>
  </si>
  <si>
    <t>No existe como tal un documento con el plan de trabajo para organizar las hojas de vida laborales. Se realizaron actividades con tal proposito como la compra de carpetas, las cuales se tienen en el archivo.  De acuerdo con el auxiliar del archivo no se ha avanzado en la organización de las carpetas con respecto al seguimiento anterior, es decir que se tienen aproximadamente las mismas 950 carpetas de un total de 2.200. Según dicho funcionario de los vinculados se tenía el 100% digitalizado, sin embargo tambien ha comenzado a retrasarse debido al cambio en el programa de digiltalización, lo cual advierte en un memorando al que agrega el riesgo de saturación del archivo. Hay parte del archivo compartido con salud ocupacional, vivienda y EDL y salarios lo cual afecta la custodia única y reserva de la Historia por acceso de otras personas. Es necesario que se evaluen alternartivas y se adopte una solución.</t>
  </si>
  <si>
    <t xml:space="preserve">Se diseñó y  se tiene en afinación la forma NRECONOC del software aplicativo SAFIX, a través del cual se hará el registro de las incapacidades. Complementariamente se esta depurando la información historica de las incapacidades para determinar cuales tienen pago y cuáles no, con el fin de saldarlos en el sistema  y obtener el listado depurado por EPS y así proceder con la generación de la obligación para las incapacidades que si presenten saldo. Posteriormente cada mes se generará a través del aplicativo una factura con las incapacidades de cada EPS o de la ARL.   
La profesional de Seguridad Social aporta correos que dice se envían constantemente a los funcionarios para que se legalicen las incapacidades y expresa que a los mismos se hace seguimiento, con la instrucción de que en su defecto se descuenta por nómina.
Con respecto a lo pendiente de periodos anteriores, se han enviado recobros a las EPS y se reporta un valor recuperado de $793,864,871. 
Se tiene un instructivo para la gestión de incapacidades, el cual es conveniente actualizar, entre ottos aspectos con la implementación del aplicativo NRECONOC.
Es de esperar el funcionamiento del aplicativo desarrollado, el ajuste e implementación total del instructivo de gestión de incapacidades y que se mantenga  actualizado el registro o envío de las incapacidades a las EPS y ARL, la solución de los rechazos y glosas que se generen,  los registros correspondientes y la gestión de cobro.bro.
</t>
  </si>
  <si>
    <t>El instructivo de Gestión de Incapacidades se encuentra documentado y se aplica salvo algunas acciones como la de facturación. El mismo requiere ajustes con motivo de la operación del  modulo NRECONOC del aplicativo SAFIX . Se espera que dicho modulo opere totalmente y que el instructivo se aplique en su totalidad. Es recomendable  que desde Talento Humano se realicen seguimientos  al cumplimiento del instructivo.</t>
  </si>
  <si>
    <t>80%</t>
  </si>
  <si>
    <t xml:space="preserve">Lo referente a la jornada suplementaria y los compensatorios ha sido regulado internamente, en el estatuto de personal "Acuerdo No.271 de 2015" y la Circular No.17 del 17 de febrero de 2015 sobre la Jornada Suplementaria, las  Circulares No.8 de octubre 22 de 2012 y No.13 de 2013 y el Acuerdo de negociación  con la agremiación sindical del 2016 en el cual se define la contratación de supernumerarios para los remplazos de las novedades de personal (vacaciones o incapacidades).
Lo señalado en la Circular 17 de 2015 de compensar el mes siguiente a la causación se ha reiterado, según el Subgerente de Red de Servicios,  en Comite de la Subgerencia a los directores de las UPSS en Junio de 2017.
De acuerdo con un reporte entregado por la Suberencia de Red de Serrvicios, se ha venido amortizando la deuda de horas, pasando de 23.938 horas  en diciembre de 2016 a 17.938 horas en abril del 2017. De acuerdo con lo expresado por el Subgerente de Red existen diversos factores que no permiten llevar la deuda a cero, entre otras las novedades de personal y el aumento de la demanda de servicios en algunas UPSS. Agrega el Subgerente que además de mantener el seguimiento al otorgamiento de los compensatorios y la amortización de la deuda se evaluan otras medidas como la de ajustar la programación de actividades y la asignación de recursos considerando los rendimientos del personal.
</t>
  </si>
  <si>
    <t xml:space="preserve">La ESE  tiene implementado en Safix el cuadro de turnos, el cual se viene utilizando para el personal administrativo y las UPSS;   queda pendiente para trabajadores oficiales. Desde este aplicativo se genera un reporte discriminado por funcionario y por horas, pero no proporciona la información con valores del costo de  la mano de obra, por tal razón le correspondería a la Oficina de Costos solicitar el valor de los salarios por cada uno de los funcionarios y calcular este dato mediante tablas dinámicas. 
De la única manera que se generaría automáticamente esta información, sin que medie manualidad  para  Costos, sería mediante la migración al  módulo de costos en el aplicativo Safix. </t>
  </si>
  <si>
    <t>Para dar cumplimiento se vienen implementando acciones que permitan mejorar los tiempos de respuesta, iniciando desde la misma recepción de la glosa, tales como:
Implementación  en  el  maestro de glosas de  una función que permita generar alertas de los vencimientos
Reuniones con las entidades responsables del pago, con el fin de que se informen las glosas por medio electrónico y así mejorar los tiempo, dado que no se tienen que digitar, pues estas se subirían al sistema masivamente.
Importante anotar, que la norma no siempre se aplica para las glosas de Savia Salud, dado que por el volumen de estas, se dificulta cumplir con los tiempos, por ambas partes.  No obstante con la medida anterior se espera dar cumplimiento.</t>
  </si>
  <si>
    <t xml:space="preserve">En el seguimiento realizado en el mes de septiembre, se observó según  soportes entregados por el doctor Alvaro Rivera, que de los $213.090.423  de faltantes en inventario al 31 de diciembre de 2014 se han legalizado $206.025.409, que representan el 97%; es decir que de 439 faltantes se legalizaron 431  activos  quedando pendientes  un valor de $7.065.014. </t>
  </si>
  <si>
    <t>Para dar cumplimiento se vienen implementando acciones que permitan mejorar los tiempos de respuesta, iniciando desde la misma recepción de la glosa, tales como:
Implementación  en  el  maestro de glosas de  una función que permita generar alertas de los vencimientos
Reuniones con las entidades responsables del pago, con el fin de que se informen las glosas por medio electrónico y así mejorar los tiempo, dado que no se tienen que digitar, pues estas se subirían al sistema masivamente.
Desde Facturación se hace seguimiento a la glosa recibida, aceptada, rechazada y pendiente de respuesta. Desde la rendición de la cuenta del plan de acción se hace el seguimiento respectivo.</t>
  </si>
  <si>
    <t>De acuerdo con los soportes enviados por la Oficina de Presupuestos, se observó que de los ocho meses de este año (enero a agosto), se radicaron dentro de los diez primeros dias hábiles 7 meses, como se observa en archivo PRESENTACIÓN PRESUPUESTO AL COMFIS. 
Se cumplió con los meses: febrero, marzo, abirl, mayo, junio, julio y agosto. No se cumplió con la fecha del mes de enero.</t>
  </si>
  <si>
    <t xml:space="preserve">Se observó que en el formato CUENTAS POR PAGAR  se incluyó la casilla para diligenciar si la opción del descuento por pronto pago  por parte del supervisor del contrato. </t>
  </si>
  <si>
    <t>Se evidenció que desde el módulo de contratación en Safix, se incluyó la opción de incluir en su parametrizacion, el descuento por pronto pago de acuerdo con las especificaciones del contrato. En el módulo de tesoreria al momento de liquidar y pagar las facturas, se observa  la condición  del descuento por pronto pago.</t>
  </si>
  <si>
    <t xml:space="preserve">Se tiene definida la política; falta su implementación </t>
  </si>
  <si>
    <t>96%</t>
  </si>
  <si>
    <t xml:space="preserve">Se evidenció con soportes,  que de los $225 millones del evento que se tenia pendiente del evento entre el 2010 al 2015, solo faltan  por facturar $9 millones que representan el  4%  es decir que se cumple en un 98.66%.  
De los $9 millones, se tiene un  valor de $3 millones que no se han facturado debido a que no se cuenta con los soportes para su consolidación, por tal razón a esta situación se le dio traslado a la Oficina de Procesos Disciplinarios. </t>
  </si>
  <si>
    <t>Se da por cumplida esta accion de mejora, toda vez que se elaboraron los manuales, instructivos y actualizó el procedimiento Facturación Usuarios, los cuales además se  tienen en la página web Intranet en ESTRUCTURA DOCUMENTAL, procedimientos, los manuales e instructivos para el proceso de facturación usuarios. Se tiene en carpeta con evidencias los dos archivos. 
Nombre del archivo:  IS FACTURACION EN LOS SERVICIOS V1 2017</t>
  </si>
  <si>
    <t>En el procedimiento Facturación Entidades PR090102 del 30-04-2015, se tienen acciones encaminadas a la asignación del responsable de la glosa no subsanable y del trámite ante el comité de sostenibilidad contable.
No obstante lo anterior, desde la Oficina de Facturación se viene avanzando en la actualización del procedimiento y se va a extraer de este las acciones de glosa para que quede uno independiente; se observó que está a la espera de revisión y adopción.</t>
  </si>
  <si>
    <t xml:space="preserve">Se da por cumplida esta accion de mejora, toda vez que se elaboraron los manuales, instructivos y actualizó el procedimiento Facturación Usuarios, los cuales además se  tienen en la página web Intranet en ESTRUCTURA DOCUMENTAL, procedimientos, los manuales e instructivos para el proceso de facturación usuarios. Se tiene en carpeta con evidencias los dos archivos. </t>
  </si>
  <si>
    <t>100%</t>
  </si>
  <si>
    <t>Se adoptó el  30/06/2017 el procedimiento PR090303 Gestión de cartera y  en el cual se incluyó la ACCION:  MONITORIZAR LA GESTIÓN DE LA CARTERA</t>
  </si>
  <si>
    <t>Se observó un seguimiento en excel de la desagregación de las cuentas Otros de los meses junio, julio y agosto, con sus respectivos comentarios para ser tenidos en cuenta al momento de hacer las notas a los estados contables.  Manifestó el personal del área de contabilidad, que se le solicitó a la Oficina de Sistemas de Información  la parametrización de un reporte que les permitiera  generar automáticamente la desagreación de la cuenta Otros, con el detalle de estas  con el fin de obtener la información sin manualidad.</t>
  </si>
  <si>
    <t>La ESE Metrosalud tramitó la habilitación de una (1) ambulancia medicalizada para dar cumplimiento a obligación contractual con la SSM en el contrato de APH. A la fecha no existe ninguna otra obligación contractual que respalde la habilitación de otra ambulancia medicalizada. Tal y como aparece en las respuestas que hemos dado, no existe “riesgo de subutilización de los equipos médicos, deterioro de los mismos, perdida de las garantía y posible vulneración del principio de eficacia, al no estar utilizando los equipos en la necesidad identificada inicialmente por la ESE Metrosalud”, que es el argumento de la Contraloría, toda vez que se han venido utilizando los equipos en las unidades hospitalarias Belén y Manrique y próximamente se estará usando uno de ellos en la ambulancia medicalizada que vamos a habilitar.</t>
  </si>
  <si>
    <t>La ESE Metrosalud implemento las acciones propuestas pero en la rendición de febrero de 2017 se presentaron otras situaciones que fueron observadas por el Organo de control.
2.1.2 Rendición de la Cuenta: de acuerdo con los criterios y procedimientos aplicados, este Factor obtuvo un puntaje de 87.5, para una calificación Eficiente.</t>
  </si>
  <si>
    <t>Numero de Actividades Vencidas</t>
  </si>
  <si>
    <t>Numero de Actividades cumplidas</t>
  </si>
  <si>
    <t>% de Cumplimiento</t>
  </si>
  <si>
    <t>No vencidos</t>
  </si>
  <si>
    <t xml:space="preserve">AUDITORÍA REGULAR 
VIGENCIA 2016
</t>
  </si>
  <si>
    <t xml:space="preserve">En desarrollo de la Auditoría Regular a la ESE Metrosalud, en la evaluación de la vigencia 2016, se evidenció que en el módulo contratación, se rindieron 72 contratos suscritos en la vigencia 2017 que se soportan en Certificados de Disponibilidad Presupuestal de la vigencia 2016, tal como se observó en la revisión realizada a la información reportada en el aplicativo Gestión Transparente, debido a la deficiencia en los controles al momento del cierre y apertura del presupuesto de la entidad, lo cual va en contravía del principio de anualidad establecido en el Artículo 4 del Decreto 115 de 1996 y que podría tener como consecuencia sanciones por parte de los organismos competentes. Situación que se tipifica como Hallazgo Administrativo. </t>
  </si>
  <si>
    <t>Al inicio de cada vigencia fiscal se expedirán disponibilidades con la numeración correspondiente a la nueva anualidad</t>
  </si>
  <si>
    <t>Dar cumplimiento al principio de anualidad establecido en el Artículo 4 del Decreto 115 de 1996</t>
  </si>
  <si>
    <t>Presupuesto</t>
  </si>
  <si>
    <t>Subgerente Administrativo(A) y Financiero(A)                        Profesional Universitario(A) de Presupuesto</t>
  </si>
  <si>
    <t xml:space="preserve">En los estados contables de la ESE Metrosalud, con corte al 30 de junio de 2017, se observó que en las cuentas por cobrar existe un saldo de $3.046 millones producto del no pago de los arrendamientos de bienes muebles e inmuebles, según lo establecido en los contratos 2818 de 2013 y el 2973 de 2013 suscritos con la Corporación Hospital Infantil Concejo de Medellín. Así mismo, se observa la causación del Impuesto al Valor Agregado (IVA) que está siendo cubierto por la ESE Metrosalud al momento de la expedición de las facturas. La falta de efectividad en la gestión de cobro por parte de la ESE ha generado aumento en el saldo de la cuenta deudores, e incrementa el riesgo de que los recursos se conviertan en deudas de difícil recaudo y la entidad pierda, además de los cánones, el valor pagado por IVA. Hallazgo Administrativo. </t>
  </si>
  <si>
    <t>Enviar cartas de cobro a la Corporación Hospital Infantil Concejo de Medellin con copia a las Juntas Directivas de Metrosalud y de la Corporación</t>
  </si>
  <si>
    <t xml:space="preserve">Gestionar el recaudo de la cartera </t>
  </si>
  <si>
    <t>Area de Cartera</t>
  </si>
  <si>
    <t xml:space="preserve">Sandra Milena Alzate </t>
  </si>
  <si>
    <t>Solicitar ante las juntas directivas de las dos entidades la solución definitiva a la naturaleza jurídica y la propiedad del HICM</t>
  </si>
  <si>
    <t>Obtener solución a la situación juridica de la Corporacion HICM</t>
  </si>
  <si>
    <t>Leopoldo Abdiel Giraldo</t>
  </si>
  <si>
    <t>En desarrollo de la Auditoría Regular a la ESE Metrosalud, vigencia 2016, el equipo auditor visitó la construcción de la Unidad Hospitalaria de Buenos Aires, con el fin de verificar el cumplimiento del objeto  del contrato 2460 de 2016, que indica “El contratista se compromete para con Metrosalud, a realizar contratación interadministrativa de administración delegada para la gerencia y coordinación de la construcción de la segunda etapa de la primera fase del marco equipamiento de la unidad Hospitalaria Buenos Aires”, suscrito con la Empresa de Desarrollo Urbano – EDU – por $10.794 millones, firmado el 14 de julio y con acta de inicio del 1 de septiembre de 2016, y pudo evidenciar que, 12 meses después, no se ha dado inicio a la ejecución del contrato debido a demoras en la terminación de la construcción de la fase uno. Lo anterior traería como consecuencia la devolución de los recursos aportados por el Ministerio de Salud y Protección Social, además la determinación de Obra Inconclusa por falta de recursos. Este hecho va en contravía de lo establecido en las cláusulas contractuales; situación que se tipifica como Hallazgo Administrativo.</t>
  </si>
  <si>
    <t>Gestionar firmas de acta de reinicio con la EDU</t>
  </si>
  <si>
    <t>Reiniciar el Convenio 2460 de 2016</t>
  </si>
  <si>
    <t>31 de octubre de 2017</t>
  </si>
  <si>
    <t>Jorge Iván Romero Álvarez</t>
  </si>
  <si>
    <t>Gestionar los ajustes al Convenio 2460 de 2016 y legalizar</t>
  </si>
  <si>
    <t>Ampliar plazo y ajustes requeridos en el Convenio 2460 de 2016</t>
  </si>
  <si>
    <t>Jorge Iván Romero Álvarez y Lina Montoya Arredondo</t>
  </si>
  <si>
    <t>Realizar la supervision del convenio 2460 de 2016 según lo estipulado en el mismo.</t>
  </si>
  <si>
    <t>Ejecución contractual según lo estipulado en el Convenio 2460 de 2016</t>
  </si>
  <si>
    <t>En la fase de ejecución de la Auditoría Regular a la ESE Metrosalud, por las actuaciones realizadas en la vigencia 2016, se pudo evidenciar que el Banco de Occidente retuvo la suma de $39.509.516,84 por concepto de gravamen a los movimientos financieros de la cuenta de ahorros 410-81505-4, en la cual fueron consignados $10.794 millones entregados por el Ministerio de Salud y Protección Social, mediante Resolución 5422 de diciembre de 2015 para el “Fortalecimiento de la capacidad instalada asociada a la prestación de servicios de salud en infraestructura y dotación hospitalaria Nacional”, hecho que va en contravía del Decreto Reglamentario 405 de 2001 del Ministerio de Hacienda y Crédito Público, que en el artículo 8 determina: “identificación de cuentas por parte de la dirección del tesoro nacional”; además de lo contemplado en el Acuerdo 267 de junio 24 de 2015, “por medio del cual se ajusta el manual de funciones, requisitos y competencias laborales para los empleos de la planta de cargos de la Empresa Social del Estado Metrosalud”; el incumplimiento de las funciones del área responsable, evidencia debilidades en los controles para la apertura de las cuentas bancarias, Hallazgo Administrativo.</t>
  </si>
  <si>
    <t xml:space="preserve">Gestionar antes las diferentes entidades las  exenciones a que haya lugar según la naturaleza de los recursos y los contratos suscritos entre las partes en el momento de la apertura de las cuentas bancarias </t>
  </si>
  <si>
    <t>Lograr Marcación correcta de las exenciones en la apertura de las cuentas bancarias</t>
  </si>
  <si>
    <t>Area de Tesorería</t>
  </si>
  <si>
    <t>Sandra Milena Alzate Molina</t>
  </si>
  <si>
    <t xml:space="preserve">Realizar la diligencia de devolución del  dinero retenido ante el banco, según respuesta que envíe el Ministerio de Salud </t>
  </si>
  <si>
    <t>Gestionar la devolución del dinero retenido</t>
  </si>
  <si>
    <t>Dentro de la auditoria Regular a la ESE Metrosalud, vigencia 2016, en el análisis del contrato 1557 de 2016, suscrito con FEDSALUD, con el objeto de “prestación de servicios asistenciales en cumplimiento del proyecto de fortalecimiento de los servicios de salud de la red hospitalaria de la ESE METROSALUD” por valor de $2.700 millones y fecha de inicio marzo de 2016; se evidenció que, en los cuadros de turno que soportan los pagos, se reportan horas fuera de la jornada ordinaria laboradas por un Profesional Universitario; sin embargo en las planillas de ingreso a las instalaciones no se observó el control de entrada y salida a las instalaciones de la ESE Metrosalud, situación que generó un sobrecosto y un presunto daño patrimonial en la suma de $884.230, por presunta vulneración del principio de Eficiencia consagrado en la Ley 42 de 1993, en la suma mencionada, debido a la falta de optimización de los recursos públicos, por parte de la ESE Metrosalud para alcanzar los resultados propuestos con la ejecución del contrato, las debilidades en los controles para las labores de supervisión e interventoría contraría lo establecido en la Ley 1474 de 2011, artículos 83 y 84, hallazgo administrativo con presunta incidencia disciplinaria y fiscal.</t>
  </si>
  <si>
    <t>Enviar circular a los supervisores de los contratos donde se les reitere  las obligaciones de seguimiento y control</t>
  </si>
  <si>
    <t>Generar conciencia en los supervisores de contratos, del cumplimiento de sus obligaciones</t>
  </si>
  <si>
    <t>En la evaluación del Componente Control de Gestión de la Auditoría Regular a la ESE Metrosalud, 2016, se pudo establecer la falta de oportunidad en la conciliación y aplicación de las Notas Crédito por devoluciones y mayores valores cobrados en el suministro de medicamentos, tal como se pudo evidenciar, entre otras, en la evaluación del contrato 1523 de 2016, suscrito con Ramédicas Operador Logístico Farmacéutico, NC 16040014 del 29 de abril de 2016, por valor de $11.045.251, cuyo descuento se realizó en la orden de pago 160101 del 16 de noviembre de 2016; de igual manera, en la evaluación del contrato 1963 de 2016, suscrito con el Sindicato Nacional de Traumatología y Ortopedia – TOA, se evidenció que en diciembre de 2016 se elaboró la Nota Crédito 010 por $1.195.000 que disminuyó el valor de la factura 1227 de julio de 2016; lo que va en contravía de lo establecido en el Decreto 1876 de 1994, Artículo 4 - Objetivos de las empresas sociales del Estado, literal c “Garantizar mediante un manejo gerencial adecuado, la rentabilidad social y financiera de la Empresa Social”; la debilidad en la aplicación de controles en el momento de autorizar los pagos, incrementa el riesgo de pérdida de recursos en la ejecución de los contratos. Esta situación se tipifica como Hallazgo Administrativo</t>
  </si>
  <si>
    <t>Aplicar las notas credito a las facturas correspondientes que dieron lugar a la devolucion y/o mayor valor cobrado por parte de los proveedores, las cuales seran descontadas en el momento del pago de dicha factura</t>
  </si>
  <si>
    <t>Descontar la nota credito en el momento en que se pague la factura que dio lugar a dicha nota credito</t>
  </si>
  <si>
    <t>Dentro de la auditoría Regular a la ESE Metrosalud de la vigencia 2016, una vez analizado el factor de rendición de la cuenta, se evidencia que el informe de litigios y demandas y las Resoluciones de traslados presupuestales 085 y 101 de 2016, no fueron cargadas oportunamente, pues fueron rendidos el 16 de febrero y el 6 de marzo de 2017, respectivamente; de igual manera, se rindió extemporáneamente la ejecución presupuestal de ingresos y gastos de abril, mayo y junio de 2017, lo que permite establecer debilidades en los controles para el cumplimiento de la Resolución 232 de 2016, expedida por la Contraloría General de Medellín, situación que se tipifica como Hallazgo Administrativo.</t>
  </si>
  <si>
    <t>Se realizarán las gestiones admistrativas internas necesarias para dar cumplimientos a los plazos establecidos por el órgano de control frente a la rendición de cuentas</t>
  </si>
  <si>
    <t>Rendir oportunamente la información requerida por el órgano de control</t>
  </si>
  <si>
    <t>En la fase de ejecución de la Auditoría Regular a la ESE Metrosalud de la vigencia 2016, al evaluar el Componente de Gestión, el equipo auditor evidenció que en la hoja de vida del rubro multas e intereses; la Entidad canceló dos sanciones impuestas por la Secretaría Seccional de Salud y Protección Social de Antioquia, por el incumplimiento de los estándares y criterios de calidad contenidos en la Resolución 1043 de 2006 modificada por las Resoluciones 1080 y 3763 de 2007 expedidas por el Ministerio de Salud y Protección Social; este hecho se evidenció en las Resoluciones 201500302821 del 29 de octubre de 2015 y 201500299020 del 1 de octubre de 2015 de la Gobernación de Antioquia, por valor de $21.478.918 y $5.369.584 respectivamente, con las órdenes de pago 148528 y 148529 del 27 de mayo de 2016, para un valor total de $26.848.502. Esta situación se presentó debido a debilidades en los controles para el cumplimiento de las mismas, lo que generó erogaciones por la cifra mencionada a cargo de la Entidad, que transgrede el principio de eficiencia consagrado en la Ley 42 de 1993, situación que se tipifica como Hallazgo Administrativo con presunta Incidencia Fiscal.</t>
  </si>
  <si>
    <t>Realizar revisión de hojas de vida del talento humano en salud y requerir la tarjeta profesional</t>
  </si>
  <si>
    <t>Hojas de vida de profesionales con tarjeta profesional</t>
  </si>
  <si>
    <t xml:space="preserve">El sistema de costos que opera en la ESE Metrosalud, no está totalmente automatizado ya que la entidad para el cálculo de la mano de obra, realiza el proceso de distribución a los diferentes centros de costos en forma manual, situación constitutiva de deficiencia administrativa al no tener la entidad un sistema de costos totalmente implementado donde intervengan los elementos del costo para la determinación del producto final.” 
En el seguimiento a estas acciones en los respectivos Planes de Mejoramiento de las vigencia anteriores, se ha evidenciado que, si bien la ESE ha realizado gestión para subsanar el hallazgo; después de cuatro años, no ha dado total cumplimiento y las acciones no han sido efectivas para eliminar las causas que dieron origen al hallazgo planteado en el año 2012.
La falta de efectividad y contundencia en la gestión para atender esta situación, no ha permitido que la ESE mejore en las deficiencias señaladas por el Órgano de Control; lo anterior permite establecer incumplimiento de lo establecido en la Resolución 232 de 2016 de la Contraloría General de Medellín, que podría dar lugar a la aplicación de lo consagrado en el artículo 101 de la Ley 42 de 1993; “Los contralores impondrán multas a los servidores públicos y particulares que manejen fondos o bienes del Estado, hasta por el valor de cinco (5) salarios devengados por el sancionado a quienes no adelanten las acciones tendientes a subsanar las deficiencias señaladas por las contralorías…”. Hallazgo Administrativo.
</t>
  </si>
  <si>
    <t>Implementar el Módulo de Costos en el aplicativo Safix, con el fin de contar con todos los elementos del costo automatizados.</t>
  </si>
  <si>
    <t>Tener automatizada la distribución del costo de la mano de obra, el cual es el elemento mas representativo del costo.</t>
  </si>
  <si>
    <t>Dirección Sistemas de Información
Dirección de Talento Humano
Oficina de Costos</t>
  </si>
  <si>
    <t>Dentro de la Auditoria Regular a la ESE Metrosalud, factor Plan de Mejoramiento de la vigencia 2016, se evidencia incumplimiento de acciones de mejora propuestas por la Entidad desde el año 2012, tales como: cumplir oportunamente con los tiempos de glosa, realizar seguimiento a faltantes de inventarios, establecer políticas para compensar al personal que se le adeuda tiempo, sistematizar cuadro de turnos, organizar carpetas de funcionarios (hoja de vida) separadas por tema y secuencia cronológica, hacer seguimiento efectivo a la glosa pendiente de respuesta, actualizar el procedimiento de gestión de cartera, implementar en su totalidad el proceso para el reconocimiento de incapacidades, remitir oportunamente la ejecución de ingresos y gastos al Municipio, habilitar ambulancias como Transporte Ambulatorio Medicalizado (TAM); el promedio de cumplimiento y efectividad de estas acciones, es del 75% y 56% respectivamente, incumpliendo lo establecido en la Resolución 232 de 2016. La falta de gestión, claridad en la formulación y efectividad de las acciones, no ha permitido que la ESE mejore y corrija las deficiencias señaladas por el Órgano de Control en los diferentes informes presentados. Hallazgo Administrativo.</t>
  </si>
  <si>
    <t>Realizar seguimiento  a las acciones pendientes del plan de mejoramiento suscrito por la entidad en vigencias anteriores</t>
  </si>
  <si>
    <t>Gestionar la mejora y correctivos a las deficiencias pendientes señaladas por el Organo de Control isacal</t>
  </si>
  <si>
    <t>Gerente</t>
  </si>
  <si>
    <t>PERÍODO FISCAL:  Seguimiento con corte a 31 agosto de 2017</t>
  </si>
  <si>
    <t>PERÍODO FISCAL:  Seguimiento con corte a 31 Diciembre de 2017</t>
  </si>
  <si>
    <t>Año 2017 Dic 2017</t>
  </si>
  <si>
    <t>Seguimiento Control interno Dic 2017</t>
  </si>
  <si>
    <t>28, 32, 33</t>
  </si>
  <si>
    <r>
      <t xml:space="preserve">46, </t>
    </r>
    <r>
      <rPr>
        <sz val="9"/>
        <color rgb="FF00B050"/>
        <rFont val="Century Gothic"/>
        <family val="2"/>
      </rPr>
      <t>49, 60</t>
    </r>
  </si>
  <si>
    <t>Se envió el 25 de octubre de 2017 con la Circular No. 08 Funciones y responsabilidades de los interventores y supervisores.
Se adjunta circular No. 08</t>
  </si>
  <si>
    <t>Según información entregada en Salarios el 23 de enero de 2018, en la actualidad ya se tiene todo el personal en cuadro de turnos automatizado, incluyendo personal administrativo y trabajadores oficiales. Además se informa que  se tiene un control automatizado en Salarios a través del cual se  verifica que exista correspondencia entre las incapacidades reportadas en cuadro de turnos y las efectivamente liquidadas.</t>
  </si>
  <si>
    <r>
      <t>No existe como tal un documento con el plan de trabajo para organizar las hojas de vida laborales; sin embargo, se han venido realizando actividades con tal proposito. Se tienen compradas de tiempo atrás las carpetas requeridas, se propuso un instructivo de manejo del archivo de historia laboral y ,desde hace aproximadamente 3 años, para todo el personal que ingresa a la instituciónse viene digitalizando e ingresando a las nuevas carpetas los documentos de las historias laborales con la nueva estructura. Es decir que las carpetas pendientes corresponden a parte del personal antiguo.  De acuerdo con el Auxiliar del Archivo se tienen aproximadamente</t>
    </r>
    <r>
      <rPr>
        <b/>
        <sz val="9"/>
        <color rgb="FFFF0000"/>
        <rFont val="Arial"/>
        <family val="2"/>
      </rPr>
      <t xml:space="preserve"> </t>
    </r>
    <r>
      <rPr>
        <sz val="9"/>
        <rFont val="Arial"/>
        <family val="2"/>
      </rPr>
      <t>1052 carpetas de funcionarios de un total de 2.160 funcionarios activos a la fecha. Para el ingreso de personal se aplica una lista de chequeo de verificación de requisitos, la cual reposa en la historia laboral. Hay parte del archivo compartido con salud ocupacional, vivienda y EDL y salarios lo cual afecta la custodia única y reserva de la Historia por acceso de otras personas. Es necesario que se evaluen alternartivas y se adopte una solución más integral frente a éste hallazgo.</t>
    </r>
  </si>
  <si>
    <t>En relación de faltantes legalizados  el Profesional de Aseguramiento, doctor Alvaro Rivera, reporta la legalización del 100% de los activos pendientes por un valor de $213.090.423.</t>
  </si>
  <si>
    <t xml:space="preserve">Según información entregada el 31/12/2018, por el Lider del Programa de Salarios, Luis Fernando Giraldo y la Profesional de Seguridad Social, Miriam Vergara, el aplicativo NRECONOC ya está funcionando, pero la alimentación se tiene parcial, es decir que se viene adelantando el proceso de dar de baja lo ya pagado y facturar lo que nos deben, lo cual se ha adelantado con las EPS S.O.S.,Cafesalud y Medimás. El proceso de depuración se adelanta con otras entidades para proceder a facturarles. 
Los profesionales antes mencionados expresan que se tienen avances en la revisión de las incapacidades, las glosas y rechazos de las mismas, pero que para esta tarea siguen requiriendo de un auxiliar, pues los apoyos que han recibido han sido temporales.
Se mantiene la solicitud permanente a los funcionarios para que legalicen las incapacidades. Al respecto se estudia una variación al procedimiento, para establer el control en las Unidades y el reporte a través de Sevenet. Además se están implementando controles con base en los cuadros de turnos.
Se informa adicionalmente que se adelanta el ajuste o actualización del instructivo de incapacidades. 
Es de esperar que se adelante a través del aplicativo la depuración y facturación de las entidades pendientes, el ajuste e implementación total del instructivo de gestión de incapacidades y que se mantenga  actualizado el envío de las incapacidades a las EPS y ARL y su registro, incluyendo la solución de los rechazos y glosas que se generen, para una adecuada gestión de cobro.
</t>
  </si>
  <si>
    <t>En la Auditoría Regular  ESE Metrosalud, vigencia 2016 la contraloria encontro:
Para dar aplicación a la Resolución 232 de julio 8 de 2016, “Por medio de la cual se expide la versión 7 sobre la Rendición y Revisión de la cuenta e informes para el Municipio de Medellín y sus Entidades descentralizadas…”; la ESE Metrosalud rindió la cuenta a través del aplicativo Gestión Transparente. Después de realizada la revisión correspondiente, el equipo auditor evidenció lo siguiente.
2.1.2 Rendición de la Cuenta: de acuerdo con los criterios y procedimientos aplicados, este Factor obtuvo un puntaje de 87.5, para una calificación Eficiente.
En los segumientos selectivos de Control interno a la rendición de la cuenta se observan los soportes en gestión trasparente don de se evidencia su cumplimiento.</t>
  </si>
  <si>
    <t>Existe un instructivo documentado de incapacidades, el cual se aplica salvo algunas acciones como la de facturación. Adicionalmente se esta operando el modulo NRECONOC del aplicativo SAFIX, con base en el cual es necesario realizarle ajustes al instructivo. Una vez se normalice la ejecución del aplicativo y se ajuste el instructivo acorde con ése, es recomendable que Talento Humano realice seguimientos a la implementación de estos.</t>
  </si>
  <si>
    <t>Se evidenció que desde el módulo de contratación en Safix, se parametrizó una opción de descuento por pronto pago de acuerdo con las especificaciones del contrato. En el módulo de tesoreria al momento de liquidar y pagar las facturas, se observa  la condición  del descuento por pronto pago.</t>
  </si>
  <si>
    <t>Se tiene definida la política, la cual no se ha adoptado toda vez que la Gerencia hara una revisión de estas con el fin de depurar las e incluir la mayoria en los procedimientos.</t>
  </si>
  <si>
    <t xml:space="preserve">En los correos mencionados anteriormente se observa que la ESE hizo el trámite ante el Ministerio solicitando la aclaración de la exención de la cuenta, </t>
  </si>
  <si>
    <t>Se realizó liquidación unilateral del contrato  según  Resolución No. 1055 del 13 de septiembre de 2016.
Ver soportes: PLAN DE MEJORA TESORERIA Y CARTERA - HALLAZGO FISCAL ARRENDAMIENTO CAFETERIA</t>
  </si>
  <si>
    <t>Según soportes de la Tesorería se observa que se vienen haciendo las gestiones de cobro mensualmente, con copia a la junta directiva; adicionalmente el tema se llevó a la Junta Directiva del HICM. 
Se observó además acta suscrita entre Metrosalud y el HICM, en la cual se comprometieron a cancelar mensualmente el IVA de la factura de arrendamiento; a la fecha pagaron, octubre, noviembre y diciembre por valor mensual de $26 millones, aunque el iva es de $18 millones.
Esta acción se vence en diciembre 31 de 2018</t>
  </si>
  <si>
    <t xml:space="preserve"> Revisada esta acción de mejoramiento se encontró que desde la Tesorería de la ESE Metrosalud se adelantaron y adelantan acciones frente a la aclaración de la exención al gravamen de los movimientos financieros por los recursos recibidos del Ministerio de Salud y recuperación del gravamen descontado por el banco en el primer giro que se realizó a la EDU.
Se relacionan algunas acciones que evidencian la gestión realizada: 
Expresó la Tesorera de la ESE Metrosalud que después de insistir telefónicamente ante el Ministerio desde el mes de julio de 2016, sobre la aplicabilidad de la exención del gravamen a los recursos recibidos en diciembre de 2015 por valor de $10.794 millones  y en vista de que el Ministerio desconocía sobre el tema, se enviaron oficios y correos electrónicos con el fin de obtener respuesta a la inquietud de marcación de la cuenta bancaria.  Se relacionan las gestiones adelantadas por escrito desde la Tesoreria de la ESE Metrosalud para esclarecer sobre dicha exención:
 El 15 de septiembre de 2016 se envió correo electrónico y oficio  a la Tesorera del área Financiera del Ministerio de Salud, solicitando certificación de la  exención de la cuenta bancaria y origen de los recursos  para enviar al Banco de Occidente. 
 Se recibió respuesta del Ministerio de Salud el 27 de septiembre de 2016 en la cual sólo certifica el origen de los recursos, pero no sobre la exención del gravamen a los movimientos financieros.
 El mismo 27 de septiembre de 2016, desde la Tesoreria de la ESE Metrosalud, se reenvía correo al Banco de Occidente para que exoneraran la cuenta bancaria con este certificado.
 El 29 de septiembre de 2016, el Banco de Occidente responde que la certificación emitida por el Ministerio de Salud, en ningún momento especifica que estos recursos gozan de la exención del gravamen a los movimientos financieros y por tal razón este no podía realizar ninguna marcación a la cuenta bancaria.
 El 30 de septiembre de 2016, la Tesorera de la ESE Metrosalud reenvía a la Tesorera del área Financiera del Ministerio de Salud, el correo del Banco e insiste nuevamente sobre la aclaración de la exención. 
 El 10 de octubre de 2016, el Ministerio de Salud responde que ellos solo certifican el origen de los recursos pero no sobre la exención de estos.  Aunque no quedó por escrito, dice la Tesorera de la ESE Metrosalud que el Ministerio telefónicamente expresó, que ellos solo pueden certificar la exención a los bancos cuando son ellos mismos los que aperturan  las cuentas bancarias.
 El acta de inicio con la EDU para ejecutar los recursos provenientes del Ministerio de Salud, se firmó el 9 de septiembre de 2016 y según la forma de pago del contrato con la EDU, los recursos se cancelarían una vez firmada el acta de inicio, por tal razón el 11 de octubre de 2016 la Tesorera de la ESE Metrosalud pagó los recursos, lo cual generó los $39.509.516,84 del gravamen a los movimientos financieros;  situación que se materializa toda vez que la ESE no tenía certificación para entregar al Banco con el fin de que este pudiera marcar la cuenta con la exención.
 El 16 de noviembre de 2016, la Tesorera de la ESE Metrosalud solicita al Ministerio de Salud el cruce de los rendimientos financieros menos los gastos bancarios,  incluido el valor del gravamen y así devolver la diferencia al Tesoro Nacional.
 Después de varias llamadas y reenvíos de correos, el Ministerio de Salud da respuesta el 23 de marzo de 2017 a través del Supervisor del contrato (Director de Prestación de servicios de atención primaria), en la cual informa que no puede cruzar estas cuentas (rendimientos vs gravamen), toda vez que a su criterio,  estos recursos no deberían generar el gravamen a los movimientos financieros y relaciona varias normas del Estatuto Tributario relacionas con el tema. 
 El 31 de marzo de 2017, la Tesorera de la ESE Metrosalud nuevamente escribe a la Financiera del Ministerio de Salud y adjunta la respuesta que dio el Supervisor del contrato (Director de Prestación de servicios de atención primaria), solicitando nuevamente que se revise la situación del gravamen descontado por el Banco, para que la ESE Metrosalud no tuviera que asumir estos recursos. 
 El 6 de abril de 2017, el Subdirector Financiero del Ministerio de Salud, después de que la ESE Metrosalud insistió en el análisis y certificación  de la exención del gravamen financiero sobre estos recursos, finalmente solicitó documentación al respecto para realizar los respectivos análisis.  Es claro que la ESE Metrosalud venía insistiendo desde el 2016 sobre el tema  y antes de girar los recursos, basados en certificaciones de años anteriores emitidas por el Municipio de Medellín para que el Ministerio tuviera elementos al respecto y se  obtuviera una respuesta positiva por parte de esta Entidad. 
 Solo hasta el 7 de abril de 2017, después de varias comunicaciones telefónicas, se recibió del área Financiera del Ministerio de Salud  la certificación de la exención al gravamen de los movimientos financieros, tal como lo solicitaba el Banco de Occidente. 
 Se observó que la Tesorera de la ESE Metrosalud reenvió información al Banco de Occidente para marcar la cuenta como exenta y adicionalmente  solicitó al Banco la devolución del valor descontado por este impuesto ($39.509.516,84).
 El 23 de junio de 2017, se recibió respuesta del Banco de Occidente indicando que no podía reintegrar este gravamen dado que este valor había sido consignado a la DIAN en su momento. 
 En la Tesoreria de la ESE Metrosalud se observó un concepto del Municipio de Medellín del 5 de julio de 2017, en el cual informan mediante concepto jurídico, que la ESE Metrosalud no puede estar exento del gravamen a los movimientos financieros por los recursos de los convenios suscritos entre entidades públicas, toda vez que los recursos de la ESE no hacen parte del presupuesto de la Nación y que la marcación la deben realizar las Entidades territoriales.  
 El 11 de septiembre, 9 de octubre de 2017 y 31 de enero de 2018, se envió solicitud al Ministerio de Salud para que se revise nuevamente la exención del gravamen apoyado en el concepto jurídico del Municipio de Medellín, pero  hasta la fecha no se ha recibido respuesta.  La respuesta a este comunicado ha sido telefónicamente y en esta manifiestan que lo están analizando y van a solicitar concepto a la Jurídica del Ministerio de Salud. 
</t>
  </si>
  <si>
    <t>Se observó en algunos pagos revisados en la Tesoreria de la ESE Metrosalud que  se vienen aplicando las notas credito a las facturas donde se originó la glosa  o derivaron de la factura que dio lugar a la devolución. No obstante lo anterior, se explica desde la Tesoreria que aun se puede dar el caso de notas créditos que  no es posible aplicar a la factura que dio lugar a estas porque ya estaban canceladas.
Ver soporte: PLAN DE MEJORA TESORERIA Y CARTERA - PAGOS CON NOTA CREDITO</t>
  </si>
  <si>
    <r>
      <rPr>
        <b/>
        <sz val="10"/>
        <rFont val="Arial Narrow"/>
        <family val="2"/>
      </rPr>
      <t xml:space="preserve">Iguan al lo descrito en el segumiento anterior: </t>
    </r>
    <r>
      <rPr>
        <sz val="10"/>
        <rFont val="Arial Narrow"/>
        <family val="2"/>
      </rPr>
      <t xml:space="preserve">
Para el plan de inversiones 2018, cada una de las unidades administrativas incluyó en el rubro de inversiones los proyectos que esperan sean financiados para la próxima vigencia. El resultado de los proyectos financiados se tiene con la aprobación del presupuesto por el COMFIS. Una vez se verifique cuales no tuvieron apropiación, se llevan  a comité para su analisis de incorporación en el momento en que la entidad cuente con flujo de caja para financiar el rubro de inversiones. No obstante, para la vigencia 2017, el presupueto de inversiones se ha visto afectado por la falta de liquidez de la empresa, lo que genera una reducción del gasto en inversiones. Anexo ejecución del plan de inversiones a agosto, donde la no ejecución es mas producto de falta de flujo de caja. Esto afecta la posibilidad de financiar más proyectos en este presupuesto.</t>
    </r>
  </si>
  <si>
    <t>Se realizaron dos capacitaciones en la vigencia 2017 y se hizo un despligue sobre el procedimiento de contratación y supervisión de contratos. 
Las capacitaciones se realizaron  en los meses de:
Julio 17 de 2017 Capacitación Supervisión e interventoria de contratos
Mayo 18 de 2017 Inducción en Manual de interventoria
Se hizo despliegue el 27 de diciembre de 2017 en toda la Entidad sobre:  Seguimiento y control de los contratos
Ver soportes:  Listado de asistencias y despligue mes diciembre en página web de la ESE Metrosalud</t>
  </si>
  <si>
    <t xml:space="preserve">Se cumplió con esta acción de mejoramiento toda vez que la ESE Metrosalud firmó acta de reinicio el  día 12 de octubre de 2017 con la Empresa de Desarrollo Urbano EDU y al cual se encuentra frimada  por los representantes legales y el  supervisor del contrato;  lo anterior dado que según el acta,  los motivos por los cuales fue suspendido el contrato ya se aclararon y fueron superados.
Ver soportes: SOPORTES PLANES DE MEJORAMIENTO CONTRALORIA - Acta de reinicio
</t>
  </si>
  <si>
    <t>Se tiene el Acta No. 02 Prorroga del Contrato 2460 de 2016 la cual se suscribió el 27 de noviembre de 2017 y en la cual se definió un plazo de prórroga hasta el 30 de noviembre de 2018. 
Ver soportes: SOPORTES PLANES DE MEJORAMIENTO CONTRALORIA - Acta No. 2 Prórroga al contrato 2460 de 2016</t>
  </si>
  <si>
    <t>De acuerdo con los oficios  enviados por la Oficina de Presupuestos   al Municipio de Medellín,  con la ejecución presupuestal de ingesos y gastos del mes anterior, se observa que de los doce meses de la vigencia 2017, cuatro de ellos se reportaron extemporaneamente.
Meses enviados oportunamente: de febrero a agosto y el mes de noviembre. 
Es importante anotar, que en vista de que no es posible cumplir con el envío oportuno de la ejecución presupuestal  de  octubre a enero,  puesto que la ESE Metrosalud se encuentra por esta época se encuentra proyectando el presupuesto para la vigencia siguiente,   cierre de fin de año,  rendición del chip,  Decreto 2193, Circular 09 de la Supersalud,  entre otros,  la Entidad solicitará mediante oficio, antes del 15 de febrero de 2018, que se cambié la fecha de rendición de la ejecución presupuestal para estos meses.
Ver soportes: PLAN DE MEJORA PRESUPUESTOS - Soportes plan de mejora</t>
  </si>
  <si>
    <t xml:space="preserve">De acuerdo con la ejecución presupuestal de gastos presentada por la Oficina de Presupuesto, se observa que se tomó para la vigencia 2018 la ejecución de los rubros de 2017.
Ver soportes:PLAN DE MEJORA PRESUPUESTOS - Proyección ppto  Gastos </t>
  </si>
  <si>
    <t xml:space="preserve">Se observó que todas las resoluciones por modificaciones al presupuesto de la vigencia 2017 presentan revisión por parte de la Subgerente Administrativa y Financiera de la ESE Metrosalud. 
Ver soporte: Carpeta de movimiento presupuestal 2017 que reposa en la Oficina de Presupuestos. </t>
  </si>
  <si>
    <t xml:space="preserve">Se observaron las actas del comité financiero encontrando que en este se hacían las correspondientes presentaciones y análisis de las ejecuciones presupuestales de ingresos y gastos así:
Acta No. 2 del 20 de febrero de 2017
Acta No. 3 del 16 de marzo de 2017
Acta No. 5 del 21 de abril de 2017
Acta No. 6 del 16 de mayo de 2017
Acta No. 7 del 25 de mayo de 2017
Ver soportes:  Carpeta actas comité financiero de 2017 Oficina de Presupuesto
</t>
  </si>
  <si>
    <t xml:space="preserve">Se observaron las actas del comité financiero encontrando que en este se hacían las correspondientes presentaciones y análisis de las ejecuciones presupuestales de ingresos y gastos así:
Acta No. 2 del 20 de febrero de 2017
Acta No. 3 del 16 de marzo de 2017
Acta No. 5 del 21 de abril de 2017
Acta No. 6 del 16 de mayo de 2017
Acta No. 7 del 25 de mayo de 2017
Ver soportes:  Carpeta actas comité financiero de 2017 Oficina de Presupuesto.
No obstante lo anterior, fue posible evidenciar que el rubro de Sentencias, fallos y conciliaciones, no presentó  reducción, ni traslados créditos en la vigencia 2017.
Ver soporte:  Ejecución presupuestal de gastos 2017
</t>
  </si>
  <si>
    <t xml:space="preserve">La ESE Metrosalud  tiene implementado en Safix el cuadro de turnos, el cual se viene utilizando para el personal administrativo y las UPSS;   queda pendiente para trabajadores oficiales. Desde este aplicativo se genera un reporte discriminado por funcionario y por horas, pero no proporciona la información con valores del costo de  la mano de obra, por tal razón le correspondería a la Oficina de Costos solicitar el valor de los salarios por cada uno de los funcionarios y calcular este dato mediante tablas dinámicas. 
No obstante lo anterior y en vista de que continuaria el proceso haciéndose en parte manualmente, la Entidad tomó la decisión de migrar al módulo de Costos que tiene Safix, con el fin de que  toda la información que  se requiere para el proceso de costos quede totalmente automatizada.  Hoy la se esta en la fase de parametrización del módulo y se espera implementar y operar a partir del mes de junio de 2018.  
Se enviará oficio a la Contraloria informando que se modificará esta acción toda vez que la Entidad  tiene  nuevas acciones de mejoramiento encaminadas al mismo objetivo, por tal razón se unificará en un solo plan. </t>
  </si>
  <si>
    <t>Esta acción se viene cumpliento según las notas a los estados financieros de la vigencia 2016.
Ver soportes:  NOTAS A LOS ESTADOS FINANCIEROS 2017</t>
  </si>
  <si>
    <t xml:space="preserve">Lo referente a la compensación oportuna del tiempo adicional del cuadro de turnos, se tiene regulado internamente en en el estatuto de personal "Acuerdo No.271 de 2015" y en la Circular No.17 del 17 de febrero de 2015 sobre la Jornada Suplementaria, en las  Circulares No.8 de octubre 22 de 2012 y No.13 de 2013 y en el Acuerdo de negociación  con la agremiación sindical del 2016 en el cual se define la contratación de supernumerarios para los remplazos de las novedades de personal (vacaciones o incapacidades).
Mediante correo electronico del 30 de enero de 2018 el Subgerente de Red de Servicios solicita a los directores de UPSS información sobre el otorgamiento de los compensatorios en cumplimiento de los artículos 44 y 47 del acuerdo 271 de 2015, la cual estaba pendiente al momento de cerrar éste seguimiento.  Al verificar en Salarios se informa que solo la Unidad de Castilla viene utilizando la convención del compensatorio Co. en los cuadros de turnos.
Según información entregada el 5 de febrero de 2018 por el Subgerente de Red de Servicios , doctor Francisco López B., el primero de enero de 2017 se inicio adeudando al personal asistencial de la E.S.E Metrosalud, entre los cuales tenemos: Médicos generales, Médicos especialistas, Enfermeros, Auxiliares de enfermería, Odontólogos, Auxiliares de odontología, higienistas orales, Bacteriólogos, Auxiliares de laboratorio, Químicos farmacéuticos, Regentes de farmacia y Auxiliares de farmacia, 24.440 horas, y se finalizó a 31 de diciembre adeudando 16.527 horas, con lo cual, según el citado funcionario, se consolida la política de no incremento de horas laboradas por encima de lo contratado y además de pagar la mayor cantidad de horas posibles del saldo, sin incrementar el personal.
Agrega el subgerente de Red que se estudia por parte de la Gerencia de la ESE, el reconocimiento en dinero de días compensatorios, tal y como lo autoriza el decreto 2267 del 29 de diciembre de 2017, con lo cual se podría saldar la deuda remanente con los servidores públicos.
</t>
  </si>
  <si>
    <t>Se adjunta la información del segumiento periodico quue se realizo al plan de mercadeo en las actividades  de la rendicion de cuentas  que se le hace a la gerencia cada dos meses.</t>
  </si>
  <si>
    <t xml:space="preserve">Esta accion de mejoramiento se considera cumplida toda vez que según soportes   del Area de Facturación, solo se tienen $1,629,232   del 2015 pendientes por facturar y los cuales no ha sido posible debido a falta de soportes, pero la Entidad llevó este caso a la Oficina de Procesos disciplinarios, para que defina al respecto. 
</t>
  </si>
  <si>
    <t xml:space="preserve">Se observó que desde la Oficina de Facturación se vienen realizando gestiones para dar cumplimiento a los tiempos de glosa como son:
-Desarrollo en el módulo de glosas Safix que permite clasificar la glosa según prioridad.
-Acercamiento con las entidades responsables de pago para que objete la facturación mediante archivo magnético; hoy lo viene realizando la EPS Savia Salud
-Seguimiento a la gestión de las  glosas desde el Comité de Facturación y Plan de acción. 
Aunque se ha avanzado en el manejo y seguimiento de estas, aun se observa que no se está cumpliendo al 100% con los tiempos establecidos según normatividad que le aplica. </t>
  </si>
  <si>
    <t>Plan de mejora cumplido toda vez que  la Entidad cuenta con un  Procedimiento Gestión de Recobros  con el código PR090302. 
En la vigencia 2017 se elaboraron notas crédito producto de las actas aceptadas por Metrosalud  de recobros para los años 2016. 
Adicionalmente para la vigencia 2017 se contabilizaron las actas del primer bimestre 2017 y  para los otros diez meses del año, se hizo provisión por este concepto por valor de  $4.750 millones.</t>
  </si>
  <si>
    <t xml:space="preserve">Se opservó que desde la Oficina de Facturación se vienen implementando acciones que permitan mejorar los tiempos de respuesta, iniciando con mejoras  desde la misma recepción de la glosa, tales como:
Implementación  en  el  maestro de glosas de  una función que permita generar alertas de los vencimientos.
Reuniones con las entidades responsables del pago, con el fin de que se informen las glosas por medio electrónico y así mejorar los tiemposegún la norma; de hecho hoy la Entidad recibe en medio magnético las glosas que genera la EPS Savia Salud y estas se cargan masivamente al sistema de facturación. 
También se observó que  desde el plan de acción se dejó una actividad para la vigencia 2017 en la cual se realizó seguimiento a la gestión de la glosa.  También desde el comité de Facturación el cual se realiza dos veces al mes, se hizo seguimiento a la recepción, tiempos de respuesta, causas y gestión de la glosa. </t>
  </si>
  <si>
    <t>Penal</t>
  </si>
  <si>
    <t>Fiscal y Administrativa</t>
  </si>
  <si>
    <t>Administrativa y Disciplinaria</t>
  </si>
  <si>
    <t>Administrativa, Fiscal y Disciplinaria</t>
  </si>
  <si>
    <t>Total</t>
  </si>
  <si>
    <t>N° de Hallazgos para el segumiento</t>
  </si>
  <si>
    <t>N° de Hallazgos Cerrados</t>
  </si>
  <si>
    <t>N° de Actividades cumplidas</t>
  </si>
  <si>
    <t>N° de Hallazgos Sin vencer</t>
  </si>
  <si>
    <t>N° de Actividades sin vencer</t>
  </si>
  <si>
    <t>N° de Hallazgos Abiertos</t>
  </si>
  <si>
    <t>N° de Actividades Abiertas</t>
  </si>
  <si>
    <t>N° de Actividades para segumiento</t>
  </si>
  <si>
    <t>% de Hallazgos Cerrados</t>
  </si>
  <si>
    <t>% de las Actividades Cerradas</t>
  </si>
  <si>
    <t>N° de Actividades No cumplidas</t>
  </si>
  <si>
    <t>N° de Hallazgos No Cerrados</t>
  </si>
  <si>
    <t>DATOS SOBRE HALLAZGOS</t>
  </si>
  <si>
    <t>ACTIVIDADES SOBRE ACCIONES DE MEJORA</t>
  </si>
  <si>
    <t>CONSOLIDACIÓN DE HALLAZGOS DE AUDITORIAS CGM</t>
  </si>
  <si>
    <t>Tipo de Hallazgo</t>
  </si>
  <si>
    <t>Años</t>
  </si>
  <si>
    <t>,</t>
  </si>
  <si>
    <t>Igual al lo descrito en el segumiento anterior: 
Es importante tener presente que para esta vigencia, a partir de abril el comite de inversiones se fusiona con el de gerencia.                                                                                                                                                                                                                                                                                                                   Desde la Subgerencia Financiera y Administrativa, en el área de presupuesto se genera bimestralmente las hojas de vida de cada uno de los proyectos de inversión, mostrando el comportamiento que ha tenido la ejecución de los proyectos. Esta información se envía a cada responsable del proyecto para su monitoreo y reporte bimestral en la evaluación del plan de acción. Así mismo, en el comite de gerencia, se realiza seguimiento bimestral a la ejecución de la inversión, reportándose entre otras, las novedades como liberación de recursos o adiciones, los cuales quedan formalizados en el acta de las reuniones. Se anexa evidencia de las hojas de vida de cada proyecto con corte a junio, y un acta  del comite.</t>
  </si>
  <si>
    <t xml:space="preserve">Los equipos médicos para ambulancias medicalizadas y básicas para el traslado asistencial de pacientes por valor de $150.800.000, fueron instalados en los servicios de Urgencias de las unidades de Manrique y Belen (2 desfibriladores monitor y 2 ventiladores mecánicos de transporte por valor de $120.640.000), mientras se ponían en funcionamiento en las ambulancias. Posteriormente se realizaron las gestiones para habilitar una ambulancia ante la DSSYPSA, pero por el cambio normativo (Resolución N° 1043 de Abril 3 DE 2006 a la 2003 de 2014) no fue posible lograr la habilitación, gestión que se está realizando, para lo cual estamos a la espera de la visita para finiquitar el proceso.
Es de resaltar que con las acciones tomadas por la ESE Metrosalud para utilizar los equipos en las unidades de Belen y Manrique se evitó el riesgo de subutilización de los equipos médicos, deterioro de los mismos, perdida de las garantía y la posible vulneración del principio de eficacia; por el contrario los equipos se pusieron al servicio de la comunidad en dichas unidades.
Se anexan los soportes del análisis de los costos para habilitar una ambulancia como TAM y las estadísticas de los traslados, donde se observa que solo el recurso medico año tiene un costo aproximado de $434’048.212. </t>
  </si>
  <si>
    <t>La Entidad tomó la decisión de migrar al módulo de Costos Safix y se encuentra en la fase de parametrización.</t>
  </si>
  <si>
    <t>Se observó que en el formato CUENTAS POR PAGAR el cual es diligenciado por  el supervisor de los contratos y es enviado a la Tesoreria para pago de las facturas,  se le  incluyó una casilla con  la opción del descuento por pronto pago.  
Ver soportes: PLAN DE MEJORA TESORERIA Y CARTERA- FORMATO CXP</t>
  </si>
  <si>
    <t xml:space="preserve">Se evidenció que desde el módulo de contratación en Safix, se parametrizó una opción de descuento por pronto pago de acuerdo con las especificaciones del contrato. En el módulo de tesoreria al momento de liquidar y pagar las facturas, se observa  la condición  del descuento por pronto pago.
Ver soportes: PLAN DE MEJORA TESORERIA Y CARTERA - PANTALLAZO DESCUENTO POR PRONTO PAGO </t>
  </si>
  <si>
    <t>Teniendo en cuenta que se tienen implementadas y son efectivas  las acciones anteriormente propuestas para esta observación:  Formato CUENTAS POR PAGAR y la parametrización en el módulo de contratación en Safix  del descuento por pronto pago, se considera que la acción definida sobre la POLITICA no se requiere, por tal razón la ESE Metrosalud mediante oficio a la Contraloria  antes del 15 de febrero de 2018,   informará sobre el retiro de esta acción.</t>
  </si>
  <si>
    <t xml:space="preserve">La ESE Metrosalud firmó el contrato de concurrencia No. 001 de 2017 entre la Nación - Ministerio de Hacienda y Crédito Público, el Departamento de Antioquia y el Municipio de Medellín por $289.448 millones,  lo que le permitió a la Entidad, además de obtener los recursos para financiar el pasivo pensional,  recuperar  aproximadamente $29.000 millones  por pagos con recursos propios que había realizado la Entidad por este concepto  mientras se suscribía el contrato.  
Se presenta a continuación los resultados obtenidos para la vigencia 2017: 
Excedente neto del ejercicio $142.414 millones para el 2017 presentando una variación relativa frente a la vigencia 2016 del -42.96% y absoluta de $145.808 millones.
Equilibrio presupuestal 1.01 en el 2017 mientras que en el 2016 se tenía 0.95
Incremento en la facturación por venta de servicios del 2%
</t>
  </si>
  <si>
    <r>
      <t>Un plan de trabajo formulado para organizar las hojas de vida laborales no se ha documentado; sin embargo, se han venido realizando actividades con tal proposito, entre ellas: se han evaluado alternativas para habilitar espacios físicos para los archivos, se tienen compradas de tiempo atrás las carpetas requeridas para las historas laborales, se propuso un instructivo de manejo del archivo de historia laboral y ,desde hace aproximadamente 3 años, para todo el personal que ingresa a la institución se viene digitalizando e ingresando a las nuevas carpetas los documentos de las historias laborales con la nueva estructura. Es decir que las carpetas pendientes de incorporar a las nuevas carpetas corresponden a parte del personal antiguo.  De acuerdo con el Auxiliar del Archivo se tienen aproximadamente</t>
    </r>
    <r>
      <rPr>
        <b/>
        <sz val="9"/>
        <color rgb="FFFF0000"/>
        <rFont val="Arial"/>
        <family val="2"/>
      </rPr>
      <t xml:space="preserve"> </t>
    </r>
    <r>
      <rPr>
        <sz val="9"/>
        <rFont val="Arial"/>
        <family val="2"/>
      </rPr>
      <t>1052 carpetas de funcionarios de un total de 2.160 funcionarios activos a la fecha. Para el ingreso de personal se aplica una lista de chequeo de verificación de requisitos, la cual reposa en la historia laboral.</t>
    </r>
    <r>
      <rPr>
        <sz val="9"/>
        <color rgb="FF00B050"/>
        <rFont val="Arial"/>
        <family val="2"/>
      </rPr>
      <t xml:space="preserve"> </t>
    </r>
    <r>
      <rPr>
        <sz val="9"/>
        <rFont val="Arial"/>
        <family val="2"/>
      </rPr>
      <t xml:space="preserve">
Es importante anotar que las historias laborales de todo el personal activo de la ESE Metrosalud se tienen digitalizadas en el  software SEVENET, lo cual permite darle seguridad y confiabilidad a las mismas .
De acuerdo a la Auditoría Regular vigencia 2016, realizada por el Organo de Control Fiscal con fecha septiembre 29 de 2017, se determinó el Hallazgo Administrativo N°10, correspondiente a la observación N°12 del informe preliminar, para tomar las acciones de mejora respectivas la ESE Metrosalud presentó en el Plan Unico de Mejoramiento a la Contraloría General de Medellín una acción de mejora a cargo de la Gerencia para realizar seguimiento a las acciones pendientes de vigencias anteriores, entre las que se encuentra ésta. Dicha acción esta programada con fecha de terminación el 31 de diciembre de 2018.
</t>
    </r>
  </si>
  <si>
    <t xml:space="preserve">Según información entregada el 31/12/2018, por el Lider del Programa de Salarios, Luis Fernando Giraldo y la Profesional de Seguridad Social, Miriam Vergara, el aplicativo NRECONOC ya está funcionando, pero la alimentación se tiene parcial, es decir que se viene adelantando el proceso de dar de baja lo ya pagado y facturar lo que nos deben, lo cual se ha adelantado con las EPS S.O.S.,Cafesalud y Medimás. El proceso de depuración se adelanta con otras entidades para proceder a facturarles. 
Los profesionales antes mencionados expresan que se tienen avances en la revisión de las incapacidades, las glosas y rechazos de las mismas, pero que para esta tarea siguen requiriendo de un auxiliar, pues los apoyos que han recibido han sido temporales.
Se mantiene la solicitud permanente a los funcionarios para que legalicen las incapacidades. Al respecto se estudia una variación al procedimiento, para establer el control en las Unidades y el reporte a través de Sevenet. Además se están implementando controles con base en los cuadros de turnos.
Se informa adicionalmente que se adelanta el ajuste o actualización del instructivo de incapacidades. 
Es de esperar que se adelante a través del aplicativo la depuración y facturación de las entidades pendientes, el ajuste e implementación total del instructivo de gestión de incapacidades y que se mantenga  actualizado el envío de las incapacidades a las EPS y ARL y su registro, incluyendo la solución de los rechazos y glosas que se generen, para una adecuada gestión de cobro.
De acuerdo a la Auditoría Regular vigencia 2016, realizada por el Organo de Control Fiscal con fecha septiembre 29 de 2017, se determinó el Hallazgo Administrativo N°10, correspondiente a la observación N°12 del informe preliminar, para tomar las acciones de mejora respectivas la ESE Metrosalud presentó en el Plan Unico de Mejoramiento a la Contraloría General de Medellín una acción de mejora a cargo de la Gerencia para realizar seguimiento a las acciones pendientes de vigencias anteriores, entre las que se encuentra ésta. Dicha acción esta programada con fecha de terminación el 31 de diciembre de 2018.
</t>
  </si>
  <si>
    <t xml:space="preserve">
Existe un instructivo documentado de incapacidades del 16/01/2017, el cual se aplica salvo algunas acciones como la de facturación y cuya operación requiere regularizarse a través de la gestión permanente del recurso humano requerido. Adicionalmente se esta operando la forma NRECONOC del aplicativo de SAFIX, la cual es necesario tener en cuenta en el instructivo antes mencionado. La operación total del instructivo ajustado y del aplicativo desarrollado deben llevar a regularizar el recaudo de los recursos generados por incapacidades.
De acuerdo a la Auditoría Regular vigencia 2016, realizada por el Organo de Control Fiscal con fecha septiembre 29 de 2017, se determinó el Hallazgo Administrativo N°10, correspondiente a la observación N°12 del informe preliminar, para tomar las acciones de mejora respectivas la ESE Metrosalud presentó en el Plan Unico de Mejoramiento a la Contraloría General de Medellín una acción de mejora a cargo de la Gerencia para realizar seguimiento a las acciones pendientes de vigencias anteriores, entre las que se encuentra ésta. Dicha acción esta programada con fecha de terminación el 31 de diciembre de 2018.
</t>
  </si>
  <si>
    <t xml:space="preserve">
Existe un instructivo documentado de incapacidades del 16/01/2017, el cual se aplica salvo algunas acciones como la de facturación y cuya operación requiere regularizarse a través de la gestión permanente del recurso humano requerido. Adicionalmente se esta operando la forma NRECONOC del aplicativo de SAFIX, la cual es necesario tener en cuenta en el instructivo antes mencionado. La operación total del instructivo ajustado y del aplicativo desarrollado deben llevar a regularizar el recaudo de los recursos generados por incapacidades.
De acuerdo a la Auditoría Regular vigencia 2016, realizada por el Organo de Control Fiscal con fecha septiembre 29 de 2017, se determinó el Hallazgo Administrativo N°10, correspondiente a la observación N°12 del informe preliminar, para tomar las acciones de mejora respectivas la ESE Metrosalud presentó en el Plan Unico de Mejoramiento a la Contraloría General de Medellín una acción de mejora a cargo de la Gerencia para realizar seguimiento a las acciones pendientes de vigencias anteriores, entre las que se encuentra ésta. Dicha acción esta programada con fecha de terminación el 31 de diciembre de 2018.
</t>
  </si>
  <si>
    <r>
      <t xml:space="preserve">La ESE Metrosalud  tiene implementado en Safix el cuadro de turnos, el cual se viene utilizando para el personal administrativo y asistencial. Desde este aplicativo se genera un reporte discriminado por funcionario, centro de costos  y número de horas. 
La Entidad tomó la decisión de migrar al módulo de Costos que tiene Safix, con el fin de que  toda la información que  se requiere para el proceso de costos quede totalmente automatizada.  Hoy  se esta en la fase de parametrización del módulo y se espera implementar y operar a partir del mes de junio de 2018.
Es importante anotar que en la Auditoria Regular de 2016 la Contraloría dejó en el hallazgo No. 9  una observación relacionada con el proceso de Costos, por tal razón la Entidad  definió una nueva acción de mejoramiento que dice: </t>
    </r>
    <r>
      <rPr>
        <i/>
        <sz val="9"/>
        <rFont val="Arial"/>
        <family val="2"/>
      </rPr>
      <t xml:space="preserve"> Implementar el Módulo de Costos en el aplicativo Safix, con el fin de contar con todos los elementos del costo automatizados</t>
    </r>
    <r>
      <rPr>
        <sz val="9"/>
        <rFont val="Arial"/>
        <family val="2"/>
      </rPr>
      <t xml:space="preserve">; así las cosas, esta nueva acción igualmente se encuentra encaminada a subsanar las dos observaciones realizadas en este mismo sentido  y se espera dar cumplimiento en los plazos establecidos (30 de junio de 2018). </t>
    </r>
  </si>
  <si>
    <t xml:space="preserve">Se observó que desde la Oficina de Facturación se vienen realizando gestiones para dar cumplimiento a los tiempos de glosa como son:
-Desarrollo en el módulo de glosas Safix que permite clasificar la glosa según prioridad.
-Acercamiento con las entidades responsables de pago para que objete la facturación mediante archivo magnético; hoy lo viene realizando la EPS Savia Salud
-Seguimiento a la gestión de las  glosas desde el Comité de Facturación y Plan de acción. 
El valor total del evento consolidado en el 2017 fue de $40.880 millones y de este se recepcionó glosa por valor de $1.671 millones, es decir que se presentó una glosa inicial para ser tramitada del  4.09%.
De acuerdo a la Auditoría Regular vigencia 2016, realizada por el Organo de Control Fiscal con fecha septiembre 29 de 2017, se determinó el Hallazgo Administrativo N°10, correspondiente a la observación N°12 del informe preliminar, para tomar las acciones de mejora respectivas la ESE Metrosalud presentó en el Plan Unico de Mejoramiento a la Contraloría General de Medellín una acción de mejora a cargo de la Gerencia para realizar seguimiento a las acciones pendientes de vigencias anteriores, entre las que se encuentra ésta. Dicha acción esta programada con fecha de terminación el 31 de diciembre de 2018.
</t>
  </si>
  <si>
    <t>Se opservó que desde la Oficina de Facturación se vienen implementando acciones que permitan mejorar los tiempos de respuesta, iniciando con mejoras  desde la misma recepción de la glosa, tales como:
-Implementación  en  el  maestro de glosas de  una función que permita generar alertas de los vencimientos.
-Reuniones con las entidades responsables del pago, con el fin de que se informen las glosas por medio electrónico y así mejorar los tiempo según la norma; de hecho hoy la Entidad recibe en medio magnético las glosas que genera la EPS Savia Salud y estas se cargan masivamente al sistema de facturación. 
-También se observó que  desde el plan de acción  se dejó una actividad para la vigencia 2017 en la cual se realizó seguimiento a la gestión de la glosa; de igual manera desde el Comité de Facturación el cual se realiza dos veces al mes se hace seguimiento al tema. 
El valor total del evento consolidado en el 2017 fue de $40.880 millones y de este se recepcionó glosa por valor de $1.671 millones, es decir que se presentó una glosa inicial para ser tramitada del  4.09%.
De acuerdo a la Auditoría Regular vigencia 2016, realizada por el Organo de Control Fiscal con fecha septiembre 29 de 2017, se determinó el Hallazgo Administrativo N°10, correspondiente a la observación N°12 del informe preliminar, para tomar las acciones de mejora respectivas la ESE Metrosalud presentó en el Plan Unico de Mejoramiento a la Contraloría General de Medellín una acción de mejora a cargo de la Gerencia para realizar seguimiento a las acciones pendientes de vigencias anteriores, entre las que se encuentra ésta. Dicha acción esta programada con fecha de terminación el 31 de diciembre de 2018.</t>
  </si>
  <si>
    <t>De acuerdo con los oficios  enviados por la Oficina de Presupuestos   al Municipio de Medellín,  con la ejecución presupuestal de ingesos y gastos del mes anterior, se observa que de los doce meses de la vigencia 2017, ocho de ellos se reportaron oportunamente:  febrero a agosto y el mes de noviembre. 
Por lo general se incumple con la oportunidad en el envío de los tres úlitmos meses y el mes de enero, debido a que  por esta época la Entidad se encuentra  proyectando el presupuesto para la vigencia siguiente,  el cierre de fin de año,  la rendición del chip, el  Decreto 2193,  laCircular 09 de la Supersalud,  entre otras actividades. 
De acuerdo a la Auditoría Regular vigencia 2016, realizada por el Organo de Control Fiscal con fecha septiembre 29 de 2017, se determinó el Hallazgo Administrativo N°10, correspondiente a la observación N°12 del informe preliminar, para tomar las acciones de mejora respectivas la ESE Metrosalud presentó en el Plan Unico de Mejoramiento a la Contraloría General de Medellín una acción de mejora a cargo de la Gerencia para realizar seguimiento a las acciones pendientes de vigencias anteriores, entre las que se encuentra ésta. Dicha acción esta programada con fecha de terminación el 31 de diciembre de 2018.
Ver soportes: PLAN DE MEJORA PRESUPUESTOS - Soportes plan de mejora</t>
  </si>
  <si>
    <r>
      <t>Lo referente a la compensación oportuna del tiempo adicional del cuadro de turnos, se tiene regulado internamente en en el estatuto de personal "Acuerdo No.271 de 2015" y en la Circular No.17 del 17 de febrero de 2015 sobre la Jornada Suplementaria, en las  Circulares No.8 de octubre 22 de 2012 y No.13 de 2013 y en el Acuerdo de negociación  con la agremiación sindical del 2016 en el cual se define la contratación de supernumerarios para los remplazos de las novedades de personal</t>
    </r>
    <r>
      <rPr>
        <sz val="9"/>
        <color theme="1"/>
        <rFont val="Arial"/>
        <family val="2"/>
      </rPr>
      <t xml:space="preserve"> (vacaciones o incapacidades)</t>
    </r>
    <r>
      <rPr>
        <sz val="9"/>
        <rFont val="Arial"/>
        <family val="2"/>
      </rPr>
      <t xml:space="preserve">. 
El gerente y el Subgerente de Red de Servicios han entregado instrucciones en diferentes reuniones a los Jefes de dependencias y Directores de UPSS en lo relacionado con el cumplimiento del tiempo adicional y el otorgamiento de los compensatorios (Como es el caso de las Actas de Comite de Gerencia).
Mediante correo electronico del 30 de enero de 2018 el Subgerente de Red de Servicios solicita a los directores de UPSS información sobre el otorgamiento de los compensatorios en cumplimiento de los artículos 44 y 47 del acuerdo 271 de 2015, la cual estaba pendiente al momento de cerrar éste seguimiento.  Al verificar en Salarios se informa que solo la Unidad de Castilla viene utilizando la convención del compensatorio (Co.) en los cuadros de turnos.
Según información entregada el 5 de febrero de 2018 por el Subgerente de Red de Servicios , doctor Francisco López B., el primero de enero de 2017 se inicio adeudando al personal asistencial de la E.S.E Metrosalud, entre los cuales tenemos: Médicos generales, Médicos especialistas, Enfermeros, Auxiliares de enfermería, Odontólogos, Auxiliares de odontología, higienistas orales, Bacteriólogos, Auxiliares de laboratorio, Químicos farmacéuticos, Regentes de farmacia y Auxiliares de farmacia, 24.440 horas, y se finalizó a 31 de diciembre adeudando 16.527 horas, con lo cual, según el citado funcionario, se consolida la política de no incremento de horas laboradas por encima de lo contratado y además de pagar la mayor cantidad de horas posibles del saldo, sin incrementar el personal. 
De acuerdo a la Auditoría Regular vigencia 2016, realizada por el Organo de Control Fiscal con fecha septiembre 29 de 2017, se determinó el Hallazgo Administrativo N°10, correspondiente a la observación N°12 del informe preliminar, para tomar las acciones de mejora respectivas la ESE Metrosalud presentó en el Plan Unico de Mejoramiento a la Contraloría General de Medellín una acción de mejora a cargo de la Gerencia para realizar seguimiento a las acciones pendientes de vigencias anteriores, entre las que se encuentra ésta. Dicha acción esta programada con fecha de terminación el 31 de diciembre de 2018.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</si>
</sst>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_-* #,##0.00\ _€_-;\-* #,##0.00\ _€_-;_-* &quot;-&quot;??\ _€_-;_-@_-"/>
    <numFmt numFmtId="165" formatCode="_(* #,##0.00_);_(* \(#,##0.00\);_(* &quot;-&quot;??_);_(@_)"/>
    <numFmt numFmtId="166" formatCode="yyyy\-mm\-dd;@"/>
    <numFmt numFmtId="167" formatCode="_ [$€-2]\ * #,##0.00_ ;_ [$€-2]\ * \-#,##0.00_ ;_ [$€-2]\ * &quot;-&quot;??_ "/>
    <numFmt numFmtId="168" formatCode="_-* #,##0.00\ [$€]_-;\-* #,##0.00\ [$€]_-;_-* &quot;-&quot;??\ [$€]_-;_-@_-"/>
    <numFmt numFmtId="169" formatCode="_(* #,##0_);_(* \(#,##0\);_(* &quot;-&quot;??_);_(@_)"/>
    <numFmt numFmtId="170" formatCode="_ * #,##0.00_ ;_ * \-#,##0.00_ ;_ * &quot;-&quot;??_ ;_ @_ "/>
    <numFmt numFmtId="171" formatCode="_ &quot;$&quot;\ * #,##0.00_ ;_ &quot;$&quot;\ * \-#,##0.00_ ;_ &quot;$&quot;\ * &quot;-&quot;??_ ;_ @_ "/>
    <numFmt numFmtId="172" formatCode="0.0%"/>
  </numFmts>
  <fonts count="7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i/>
      <sz val="10"/>
      <name val="Arial"/>
      <family val="2"/>
    </font>
    <font>
      <b/>
      <sz val="8"/>
      <name val="Arial"/>
      <family val="2"/>
    </font>
    <font>
      <sz val="9"/>
      <name val="Arial"/>
      <family val="2"/>
    </font>
    <font>
      <sz val="8"/>
      <name val="Arial"/>
      <family val="2"/>
    </font>
    <font>
      <b/>
      <sz val="9"/>
      <name val="Arial"/>
      <family val="2"/>
    </font>
    <font>
      <b/>
      <sz val="9"/>
      <color indexed="10"/>
      <name val="Arial"/>
      <family val="2"/>
    </font>
    <font>
      <i/>
      <sz val="8"/>
      <name val="Arial"/>
      <family val="2"/>
    </font>
    <font>
      <sz val="11"/>
      <name val="Arial"/>
      <family val="2"/>
    </font>
    <font>
      <b/>
      <sz val="8"/>
      <color indexed="81"/>
      <name val="Tahoma"/>
      <family val="2"/>
    </font>
    <font>
      <sz val="8"/>
      <color indexed="81"/>
      <name val="Tahoma"/>
      <family val="2"/>
    </font>
    <font>
      <i/>
      <u/>
      <sz val="8"/>
      <color indexed="81"/>
      <name val="Tahoma"/>
      <family val="2"/>
    </font>
    <font>
      <b/>
      <sz val="9"/>
      <color indexed="81"/>
      <name val="Tahoma"/>
      <family val="2"/>
    </font>
    <font>
      <sz val="9"/>
      <color indexed="81"/>
      <name val="Tahoma"/>
      <family val="2"/>
    </font>
    <font>
      <i/>
      <u/>
      <sz val="9"/>
      <color indexed="81"/>
      <name val="Tahoma"/>
      <family val="2"/>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name val="MS Sans Serif"/>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u/>
      <sz val="9"/>
      <color indexed="12"/>
      <name val="Arial"/>
      <family val="2"/>
    </font>
    <font>
      <sz val="11"/>
      <color indexed="60"/>
      <name val="Calibri"/>
      <family val="2"/>
    </font>
    <font>
      <b/>
      <sz val="11"/>
      <color indexed="63"/>
      <name val="Calibri"/>
      <family val="2"/>
    </font>
    <font>
      <sz val="11"/>
      <color indexed="10"/>
      <name val="Calibri"/>
      <family val="2"/>
    </font>
    <font>
      <b/>
      <sz val="18"/>
      <color indexed="56"/>
      <name val="Cambria"/>
      <family val="2"/>
    </font>
    <font>
      <b/>
      <sz val="11"/>
      <color indexed="8"/>
      <name val="Calibri"/>
      <family val="2"/>
    </font>
    <font>
      <sz val="11"/>
      <color theme="1"/>
      <name val="Calibri"/>
      <family val="2"/>
      <scheme val="minor"/>
    </font>
    <font>
      <sz val="12"/>
      <color theme="1"/>
      <name val="Calibri"/>
      <family val="2"/>
      <scheme val="minor"/>
    </font>
    <font>
      <sz val="9"/>
      <color theme="1"/>
      <name val="Arial"/>
      <family val="2"/>
    </font>
    <font>
      <sz val="9"/>
      <color rgb="FF000000"/>
      <name val="Arial"/>
      <family val="2"/>
    </font>
    <font>
      <sz val="8"/>
      <color theme="1"/>
      <name val="Arial"/>
      <family val="2"/>
    </font>
    <font>
      <sz val="8"/>
      <color rgb="FF000000"/>
      <name val="Arial"/>
      <family val="2"/>
    </font>
    <font>
      <b/>
      <sz val="8"/>
      <color rgb="FFFF0000"/>
      <name val="Arial"/>
      <family val="2"/>
    </font>
    <font>
      <b/>
      <sz val="8"/>
      <color indexed="10"/>
      <name val="Arial"/>
      <family val="2"/>
    </font>
    <font>
      <b/>
      <sz val="11"/>
      <color theme="1"/>
      <name val="Calibri"/>
      <family val="2"/>
      <scheme val="minor"/>
    </font>
    <font>
      <i/>
      <sz val="10"/>
      <name val="Arial"/>
      <family val="2"/>
    </font>
    <font>
      <b/>
      <sz val="12"/>
      <name val="Arial"/>
      <family val="2"/>
    </font>
    <font>
      <b/>
      <sz val="9"/>
      <color rgb="FFFF0000"/>
      <name val="Arial"/>
      <family val="2"/>
    </font>
    <font>
      <sz val="12"/>
      <name val="Arial"/>
      <family val="2"/>
    </font>
    <font>
      <b/>
      <sz val="10"/>
      <name val="Century Gothic"/>
      <family val="2"/>
    </font>
    <font>
      <sz val="10"/>
      <name val="Century Gothic"/>
      <family val="2"/>
    </font>
    <font>
      <sz val="8"/>
      <name val="Century Gothic"/>
      <family val="2"/>
    </font>
    <font>
      <sz val="10"/>
      <color rgb="FF000000"/>
      <name val="Century Gothic"/>
      <family val="2"/>
    </font>
    <font>
      <u/>
      <sz val="10"/>
      <name val="Century Gothic"/>
      <family val="2"/>
    </font>
    <font>
      <sz val="9"/>
      <color theme="1"/>
      <name val="Century Gothic"/>
      <family val="2"/>
    </font>
    <font>
      <i/>
      <sz val="10"/>
      <name val="Century Gothic"/>
      <family val="2"/>
    </font>
    <font>
      <i/>
      <sz val="10"/>
      <color rgb="FF000000"/>
      <name val="Century Gothic"/>
      <family val="2"/>
    </font>
    <font>
      <sz val="9"/>
      <color rgb="FF000000"/>
      <name val="Century Gothic"/>
      <family val="2"/>
    </font>
    <font>
      <sz val="11"/>
      <name val="Calibri"/>
      <family val="2"/>
      <scheme val="minor"/>
    </font>
    <font>
      <sz val="10"/>
      <name val="Arial Narrow"/>
      <family val="2"/>
    </font>
    <font>
      <sz val="9"/>
      <color rgb="FFFF0000"/>
      <name val="Arial"/>
      <family val="2"/>
    </font>
    <font>
      <sz val="9"/>
      <name val="Century Gothic"/>
      <family val="2"/>
    </font>
    <font>
      <sz val="8"/>
      <color theme="1"/>
      <name val="Century Gothic"/>
      <family val="2"/>
    </font>
    <font>
      <b/>
      <sz val="9"/>
      <color rgb="FF000000"/>
      <name val="Century Gothic"/>
      <family val="2"/>
    </font>
    <font>
      <sz val="10"/>
      <color rgb="FF000000"/>
      <name val="Arial Narrow"/>
      <family val="2"/>
    </font>
    <font>
      <sz val="10"/>
      <color theme="1"/>
      <name val="Arial Narrow"/>
      <family val="2"/>
    </font>
    <font>
      <sz val="9"/>
      <color rgb="FF00B050"/>
      <name val="Century Gothic"/>
      <family val="2"/>
    </font>
    <font>
      <b/>
      <sz val="10"/>
      <name val="Arial Narrow"/>
      <family val="2"/>
    </font>
    <font>
      <b/>
      <sz val="11"/>
      <name val="Arial"/>
      <family val="2"/>
    </font>
    <font>
      <sz val="9"/>
      <color rgb="FF00B050"/>
      <name val="Arial"/>
      <family val="2"/>
    </font>
    <font>
      <i/>
      <sz val="9"/>
      <name val="Arial"/>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rgb="FFF7F9A7"/>
        <bgColor indexed="64"/>
      </patternFill>
    </fill>
    <fill>
      <patternFill patternType="solid">
        <fgColor rgb="FFFFFFCC"/>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rgb="FF00B050"/>
        <bgColor indexed="64"/>
      </patternFill>
    </fill>
    <fill>
      <patternFill patternType="solid">
        <fgColor theme="9" tint="0.59999389629810485"/>
        <bgColor indexed="64"/>
      </patternFill>
    </fill>
  </fills>
  <borders count="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s>
  <cellStyleXfs count="339">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5" fillId="21" borderId="2" applyNumberFormat="0" applyAlignment="0" applyProtection="0"/>
    <xf numFmtId="0" fontId="27"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167"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7" fontId="20" fillId="0" borderId="0" applyFont="0" applyFill="0" applyBorder="0" applyAlignment="0" applyProtection="0"/>
    <xf numFmtId="0" fontId="30" fillId="0" borderId="0" applyNumberFormat="0" applyFill="0" applyBorder="0" applyAlignment="0" applyProtection="0"/>
    <xf numFmtId="0" fontId="23" fillId="4" borderId="0" applyNumberFormat="0" applyBorder="0" applyAlignment="0" applyProtection="0"/>
    <xf numFmtId="0" fontId="31" fillId="0" borderId="4" applyNumberFormat="0" applyFill="0" applyAlignment="0" applyProtection="0"/>
    <xf numFmtId="0" fontId="32" fillId="0" borderId="5" applyNumberFormat="0" applyFill="0" applyAlignment="0" applyProtection="0"/>
    <xf numFmtId="0" fontId="28" fillId="0" borderId="6" applyNumberFormat="0" applyFill="0" applyAlignment="0" applyProtection="0"/>
    <xf numFmtId="0" fontId="28" fillId="0" borderId="0" applyNumberFormat="0" applyFill="0" applyBorder="0" applyAlignment="0" applyProtection="0"/>
    <xf numFmtId="0" fontId="33" fillId="0" borderId="0" applyNumberFormat="0" applyFill="0" applyBorder="0" applyAlignment="0" applyProtection="0">
      <alignment vertical="top"/>
      <protection locked="0"/>
    </xf>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9" fillId="7" borderId="1" applyNumberFormat="0" applyAlignment="0" applyProtection="0"/>
    <xf numFmtId="0" fontId="26" fillId="0" borderId="3" applyNumberFormat="0" applyFill="0" applyAlignment="0" applyProtection="0"/>
    <xf numFmtId="165" fontId="20" fillId="0" borderId="0" applyFont="0" applyFill="0" applyBorder="0" applyAlignment="0" applyProtection="0"/>
    <xf numFmtId="0"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9" fontId="4"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70" fontId="4" fillId="0" borderId="0" applyFont="0" applyFill="0" applyBorder="0" applyAlignment="0" applyProtection="0"/>
    <xf numFmtId="165" fontId="4" fillId="0" borderId="0" applyFont="0" applyFill="0" applyBorder="0" applyAlignment="0" applyProtection="0"/>
    <xf numFmtId="170"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4" fillId="0" borderId="0"/>
    <xf numFmtId="0" fontId="4"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 fillId="0" borderId="0"/>
    <xf numFmtId="0" fontId="4" fillId="0" borderId="0"/>
    <xf numFmtId="0" fontId="20" fillId="0" borderId="0"/>
    <xf numFmtId="0" fontId="20" fillId="0" borderId="0"/>
    <xf numFmtId="0" fontId="2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20" fillId="0" borderId="0"/>
    <xf numFmtId="0" fontId="39" fillId="0" borderId="0"/>
    <xf numFmtId="0" fontId="20" fillId="0" borderId="0"/>
    <xf numFmtId="0" fontId="40" fillId="0" borderId="0"/>
    <xf numFmtId="0" fontId="20" fillId="0" borderId="0"/>
    <xf numFmtId="0" fontId="20" fillId="0" borderId="0"/>
    <xf numFmtId="0" fontId="20" fillId="0" borderId="0"/>
    <xf numFmtId="0" fontId="40" fillId="0" borderId="0"/>
    <xf numFmtId="0" fontId="20" fillId="0" borderId="0"/>
    <xf numFmtId="0" fontId="4" fillId="0" borderId="0"/>
    <xf numFmtId="0" fontId="20" fillId="0" borderId="0"/>
    <xf numFmtId="0" fontId="20" fillId="0" borderId="0"/>
    <xf numFmtId="0" fontId="20" fillId="0" borderId="0"/>
    <xf numFmtId="0" fontId="4" fillId="0" borderId="0"/>
    <xf numFmtId="0" fontId="4" fillId="0" borderId="0"/>
    <xf numFmtId="0" fontId="4" fillId="0" borderId="0"/>
    <xf numFmtId="0" fontId="39"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20" fillId="23" borderId="7" applyNumberFormat="0" applyFont="0" applyAlignment="0" applyProtection="0"/>
    <xf numFmtId="0" fontId="4" fillId="23" borderId="7" applyNumberFormat="0" applyFont="0" applyAlignment="0" applyProtection="0"/>
    <xf numFmtId="0" fontId="35" fillId="20" borderId="8" applyNumberFormat="0" applyAlignment="0" applyProtection="0"/>
    <xf numFmtId="9"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9" fillId="0" borderId="0" applyFont="0" applyFill="0" applyBorder="0" applyAlignment="0" applyProtection="0"/>
    <xf numFmtId="0" fontId="35" fillId="20" borderId="8" applyNumberFormat="0" applyAlignment="0" applyProtection="0"/>
    <xf numFmtId="0" fontId="35" fillId="20" borderId="8" applyNumberFormat="0" applyAlignment="0" applyProtection="0"/>
    <xf numFmtId="0" fontId="35" fillId="20" borderId="8" applyNumberFormat="0" applyAlignment="0" applyProtection="0"/>
    <xf numFmtId="0" fontId="35" fillId="20" borderId="8" applyNumberFormat="0" applyAlignment="0" applyProtection="0"/>
    <xf numFmtId="0" fontId="35" fillId="20" borderId="8" applyNumberFormat="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7" fillId="0" borderId="0" applyNumberFormat="0" applyFill="0" applyBorder="0" applyAlignment="0" applyProtection="0"/>
    <xf numFmtId="0"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6" fillId="0" borderId="0" applyNumberForma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0" fontId="1" fillId="0" borderId="0"/>
  </cellStyleXfs>
  <cellXfs count="697">
    <xf numFmtId="0" fontId="0" fillId="0" borderId="0" xfId="0"/>
    <xf numFmtId="0" fontId="6" fillId="0" borderId="0" xfId="217" applyFont="1" applyFill="1" applyBorder="1" applyAlignment="1">
      <alignment horizontal="center" vertical="center" wrapText="1"/>
    </xf>
    <xf numFmtId="0" fontId="4" fillId="0" borderId="0" xfId="217" applyFont="1" applyFill="1"/>
    <xf numFmtId="0" fontId="7" fillId="0" borderId="10" xfId="217" applyFont="1" applyFill="1" applyBorder="1" applyAlignment="1">
      <alignment horizontal="center" vertical="center" wrapText="1"/>
    </xf>
    <xf numFmtId="0" fontId="8" fillId="0" borderId="0" xfId="217" applyFont="1" applyFill="1"/>
    <xf numFmtId="0" fontId="7" fillId="0" borderId="11" xfId="217" applyFont="1" applyFill="1" applyBorder="1" applyAlignment="1">
      <alignment horizontal="center" vertical="center" wrapText="1"/>
    </xf>
    <xf numFmtId="0" fontId="7" fillId="0" borderId="11" xfId="217" applyFont="1" applyFill="1" applyBorder="1" applyAlignment="1">
      <alignment horizontal="center" vertical="center"/>
    </xf>
    <xf numFmtId="0" fontId="7" fillId="0" borderId="11" xfId="217" applyFont="1" applyFill="1" applyBorder="1" applyAlignment="1">
      <alignment vertical="center"/>
    </xf>
    <xf numFmtId="0" fontId="9" fillId="0" borderId="10" xfId="0" applyFont="1" applyFill="1" applyBorder="1" applyAlignment="1">
      <alignment horizontal="justify" vertical="center" wrapText="1"/>
    </xf>
    <xf numFmtId="15" fontId="9" fillId="0" borderId="10" xfId="0" applyNumberFormat="1" applyFont="1" applyFill="1" applyBorder="1" applyAlignment="1">
      <alignment horizontal="center" vertical="center"/>
    </xf>
    <xf numFmtId="0" fontId="9" fillId="0" borderId="10" xfId="0" applyFont="1" applyFill="1" applyBorder="1" applyAlignment="1">
      <alignment horizontal="center" vertical="center"/>
    </xf>
    <xf numFmtId="0" fontId="9" fillId="0" borderId="10" xfId="0" applyNumberFormat="1" applyFont="1" applyFill="1" applyBorder="1" applyAlignment="1">
      <alignment horizontal="justify" vertical="center" wrapText="1"/>
    </xf>
    <xf numFmtId="15" fontId="41" fillId="0" borderId="10" xfId="0" applyNumberFormat="1" applyFont="1" applyFill="1" applyBorder="1" applyAlignment="1">
      <alignment horizontal="center" vertical="center" wrapText="1"/>
    </xf>
    <xf numFmtId="49" fontId="8" fillId="0" borderId="10" xfId="217" applyNumberFormat="1" applyFont="1" applyFill="1" applyBorder="1" applyAlignment="1">
      <alignment horizontal="justify" vertical="center" wrapText="1"/>
    </xf>
    <xf numFmtId="166" fontId="8" fillId="0" borderId="10" xfId="246" applyNumberFormat="1" applyFont="1" applyFill="1" applyBorder="1" applyAlignment="1" applyProtection="1">
      <alignment horizontal="center" vertical="center" wrapText="1"/>
      <protection locked="0"/>
    </xf>
    <xf numFmtId="9" fontId="8" fillId="0" borderId="10" xfId="274" applyFont="1" applyFill="1" applyBorder="1" applyAlignment="1">
      <alignment horizontal="center" vertical="center" wrapText="1"/>
    </xf>
    <xf numFmtId="0" fontId="9" fillId="0" borderId="11" xfId="218" applyNumberFormat="1" applyFont="1" applyFill="1" applyBorder="1" applyAlignment="1">
      <alignment horizontal="justify" vertical="center" wrapText="1"/>
    </xf>
    <xf numFmtId="0" fontId="9" fillId="0" borderId="12" xfId="0" applyFont="1" applyFill="1" applyBorder="1" applyAlignment="1">
      <alignment horizontal="justify" vertical="center" wrapText="1"/>
    </xf>
    <xf numFmtId="15" fontId="9" fillId="0" borderId="12" xfId="0" applyNumberFormat="1" applyFont="1" applyFill="1" applyBorder="1" applyAlignment="1">
      <alignment horizontal="center" vertical="center" wrapText="1"/>
    </xf>
    <xf numFmtId="0" fontId="9" fillId="0" borderId="12" xfId="0" applyFont="1" applyFill="1" applyBorder="1" applyAlignment="1">
      <alignment horizontal="center" vertical="center" wrapText="1"/>
    </xf>
    <xf numFmtId="0" fontId="42" fillId="0" borderId="10" xfId="0" applyFont="1" applyFill="1" applyBorder="1" applyAlignment="1">
      <alignment horizontal="justify" vertical="center" wrapText="1"/>
    </xf>
    <xf numFmtId="0" fontId="43" fillId="0" borderId="10" xfId="0" applyFont="1" applyFill="1" applyBorder="1" applyAlignment="1">
      <alignment horizontal="justify" vertical="center" wrapText="1"/>
    </xf>
    <xf numFmtId="0" fontId="4" fillId="0" borderId="10" xfId="0" applyFont="1" applyFill="1" applyBorder="1" applyAlignment="1">
      <alignment horizontal="justify" vertical="center" wrapText="1"/>
    </xf>
    <xf numFmtId="0" fontId="9" fillId="0" borderId="12" xfId="0" applyFont="1" applyFill="1" applyBorder="1" applyAlignment="1">
      <alignment horizontal="center" vertical="center"/>
    </xf>
    <xf numFmtId="0" fontId="41" fillId="0" borderId="10" xfId="0" applyFont="1" applyFill="1" applyBorder="1" applyAlignment="1">
      <alignment horizontal="justify" vertical="center" wrapText="1"/>
    </xf>
    <xf numFmtId="0" fontId="8" fillId="0" borderId="10" xfId="218" applyNumberFormat="1" applyFont="1" applyFill="1" applyBorder="1" applyAlignment="1">
      <alignment horizontal="justify" vertical="center" wrapText="1"/>
    </xf>
    <xf numFmtId="0" fontId="9" fillId="0" borderId="11" xfId="0" applyFont="1" applyFill="1" applyBorder="1" applyAlignment="1">
      <alignment horizontal="center" vertical="center"/>
    </xf>
    <xf numFmtId="0" fontId="9" fillId="0" borderId="11" xfId="0" applyFont="1" applyFill="1" applyBorder="1" applyAlignment="1">
      <alignment horizontal="center" vertical="center" wrapText="1"/>
    </xf>
    <xf numFmtId="0" fontId="42" fillId="0" borderId="11" xfId="0" applyFont="1" applyFill="1" applyBorder="1" applyAlignment="1">
      <alignment horizontal="justify" vertical="center" wrapText="1"/>
    </xf>
    <xf numFmtId="15" fontId="41" fillId="0" borderId="10" xfId="0" applyNumberFormat="1" applyFont="1" applyFill="1" applyBorder="1" applyAlignment="1">
      <alignment horizontal="center" vertical="center"/>
    </xf>
    <xf numFmtId="0" fontId="41" fillId="0" borderId="10" xfId="0" applyFont="1" applyFill="1" applyBorder="1" applyAlignment="1">
      <alignment horizontal="center" vertical="center" wrapText="1"/>
    </xf>
    <xf numFmtId="0" fontId="8" fillId="0" borderId="10" xfId="218" applyFont="1" applyFill="1" applyBorder="1"/>
    <xf numFmtId="15" fontId="41" fillId="0" borderId="10" xfId="0" applyNumberFormat="1" applyFont="1" applyFill="1" applyBorder="1" applyAlignment="1">
      <alignment horizontal="justify" vertical="center" wrapText="1"/>
    </xf>
    <xf numFmtId="15" fontId="8" fillId="0" borderId="10" xfId="0" applyNumberFormat="1" applyFont="1" applyFill="1" applyBorder="1" applyAlignment="1">
      <alignment horizontal="center" vertical="center" wrapText="1"/>
    </xf>
    <xf numFmtId="49" fontId="8" fillId="0" borderId="11" xfId="217" applyNumberFormat="1" applyFont="1" applyFill="1" applyBorder="1" applyAlignment="1">
      <alignment horizontal="justify" vertical="center" wrapText="1"/>
    </xf>
    <xf numFmtId="9" fontId="9" fillId="0" borderId="10" xfId="274" applyFont="1" applyFill="1" applyBorder="1" applyAlignment="1">
      <alignment horizontal="center" vertical="center" wrapText="1"/>
    </xf>
    <xf numFmtId="0" fontId="44" fillId="0" borderId="10" xfId="0" applyFont="1" applyFill="1" applyBorder="1" applyAlignment="1">
      <alignment horizontal="justify" vertical="center" wrapText="1"/>
    </xf>
    <xf numFmtId="0" fontId="8" fillId="0" borderId="11" xfId="218" applyNumberFormat="1" applyFont="1" applyFill="1" applyBorder="1" applyAlignment="1">
      <alignment horizontal="justify" vertical="center" wrapText="1"/>
    </xf>
    <xf numFmtId="0" fontId="9" fillId="0" borderId="10" xfId="226" applyFont="1" applyFill="1" applyBorder="1" applyAlignment="1">
      <alignment horizontal="justify" vertical="center" wrapText="1"/>
    </xf>
    <xf numFmtId="15" fontId="9" fillId="0" borderId="10" xfId="226" applyNumberFormat="1" applyFont="1" applyFill="1" applyBorder="1" applyAlignment="1">
      <alignment horizontal="center" vertical="center"/>
    </xf>
    <xf numFmtId="0" fontId="9" fillId="0" borderId="10" xfId="226" applyFont="1" applyFill="1" applyBorder="1" applyAlignment="1">
      <alignment horizontal="center" vertical="center"/>
    </xf>
    <xf numFmtId="0" fontId="9" fillId="0" borderId="10" xfId="226" applyFont="1" applyFill="1" applyBorder="1" applyAlignment="1">
      <alignment horizontal="center" vertical="center" wrapText="1"/>
    </xf>
    <xf numFmtId="0" fontId="9" fillId="0" borderId="10" xfId="237" applyFont="1" applyFill="1" applyBorder="1" applyAlignment="1">
      <alignment horizontal="justify" vertical="center" wrapText="1"/>
    </xf>
    <xf numFmtId="9" fontId="8" fillId="0" borderId="11" xfId="274" applyFont="1" applyFill="1" applyBorder="1" applyAlignment="1">
      <alignment horizontal="center" vertical="center" wrapText="1"/>
    </xf>
    <xf numFmtId="9" fontId="8" fillId="0" borderId="10" xfId="285" applyFont="1" applyFill="1" applyBorder="1" applyAlignment="1">
      <alignment horizontal="center" vertical="center" wrapText="1"/>
    </xf>
    <xf numFmtId="9" fontId="8" fillId="0" borderId="11" xfId="285" applyFont="1" applyFill="1" applyBorder="1" applyAlignment="1">
      <alignment horizontal="center" vertical="center" wrapText="1"/>
    </xf>
    <xf numFmtId="9" fontId="8" fillId="0" borderId="10" xfId="218" applyNumberFormat="1" applyFont="1" applyFill="1" applyBorder="1" applyAlignment="1">
      <alignment horizontal="center" vertical="center"/>
    </xf>
    <xf numFmtId="15" fontId="9" fillId="0" borderId="10" xfId="226" applyNumberFormat="1" applyFont="1" applyFill="1" applyBorder="1" applyAlignment="1">
      <alignment horizontal="center" vertical="center" wrapText="1"/>
    </xf>
    <xf numFmtId="9" fontId="8" fillId="0" borderId="10" xfId="218" applyNumberFormat="1" applyFont="1" applyFill="1" applyBorder="1"/>
    <xf numFmtId="0" fontId="9" fillId="0" borderId="12" xfId="226" applyFont="1" applyFill="1" applyBorder="1" applyAlignment="1">
      <alignment horizontal="justify" vertical="center" wrapText="1"/>
    </xf>
    <xf numFmtId="15" fontId="9" fillId="0" borderId="12" xfId="226" applyNumberFormat="1" applyFont="1" applyFill="1" applyBorder="1" applyAlignment="1">
      <alignment horizontal="center" vertical="center" wrapText="1"/>
    </xf>
    <xf numFmtId="0" fontId="9" fillId="0" borderId="12" xfId="226" applyFont="1" applyFill="1" applyBorder="1" applyAlignment="1">
      <alignment horizontal="center" vertical="center" wrapText="1"/>
    </xf>
    <xf numFmtId="0" fontId="8" fillId="0" borderId="11" xfId="217" applyNumberFormat="1" applyFont="1" applyFill="1" applyBorder="1" applyAlignment="1">
      <alignment horizontal="justify" vertical="center" wrapText="1"/>
    </xf>
    <xf numFmtId="0" fontId="8" fillId="0" borderId="10" xfId="218" applyFont="1" applyFill="1" applyBorder="1" applyAlignment="1">
      <alignment wrapText="1"/>
    </xf>
    <xf numFmtId="15" fontId="9" fillId="0" borderId="10" xfId="0" applyNumberFormat="1" applyFont="1" applyFill="1" applyBorder="1" applyAlignment="1">
      <alignment horizontal="center" vertical="center" wrapText="1"/>
    </xf>
    <xf numFmtId="0" fontId="9" fillId="0" borderId="10" xfId="0" applyFont="1" applyFill="1" applyBorder="1" applyAlignment="1">
      <alignment horizontal="center" vertical="center" wrapText="1"/>
    </xf>
    <xf numFmtId="0" fontId="0" fillId="0" borderId="11" xfId="0" applyFill="1" applyBorder="1" applyAlignment="1">
      <alignment horizontal="center" vertical="center"/>
    </xf>
    <xf numFmtId="0" fontId="9" fillId="0" borderId="11" xfId="217" applyFont="1" applyFill="1" applyBorder="1" applyAlignment="1">
      <alignment horizontal="justify" vertical="center" wrapText="1"/>
    </xf>
    <xf numFmtId="15" fontId="8" fillId="0" borderId="10" xfId="246" applyNumberFormat="1" applyFont="1" applyFill="1" applyBorder="1" applyAlignment="1" applyProtection="1">
      <alignment horizontal="center" vertical="center" wrapText="1"/>
      <protection locked="0"/>
    </xf>
    <xf numFmtId="0" fontId="0" fillId="0" borderId="10" xfId="0" applyFill="1" applyBorder="1" applyAlignment="1">
      <alignment horizontal="center" vertical="center"/>
    </xf>
    <xf numFmtId="0" fontId="8" fillId="0" borderId="11" xfId="217" applyFont="1" applyFill="1" applyBorder="1" applyAlignment="1">
      <alignment horizontal="justify" vertical="center" wrapText="1"/>
    </xf>
    <xf numFmtId="49" fontId="8" fillId="0" borderId="11" xfId="217" applyNumberFormat="1" applyFont="1" applyFill="1" applyBorder="1" applyAlignment="1">
      <alignment horizontal="center" vertical="center" wrapText="1"/>
    </xf>
    <xf numFmtId="49" fontId="4" fillId="0" borderId="11" xfId="217" applyNumberFormat="1" applyFont="1" applyFill="1" applyBorder="1" applyAlignment="1">
      <alignment horizontal="justify" vertical="center" wrapText="1"/>
    </xf>
    <xf numFmtId="0" fontId="8" fillId="0" borderId="11" xfId="218" applyFont="1" applyFill="1" applyBorder="1" applyAlignment="1">
      <alignment horizontal="center" vertical="center" wrapText="1"/>
    </xf>
    <xf numFmtId="1" fontId="8" fillId="0" borderId="11" xfId="218" applyNumberFormat="1" applyFont="1" applyFill="1" applyBorder="1" applyAlignment="1">
      <alignment horizontal="center" vertical="center"/>
    </xf>
    <xf numFmtId="49" fontId="8" fillId="0" borderId="11" xfId="218" applyNumberFormat="1" applyFont="1" applyFill="1" applyBorder="1" applyAlignment="1">
      <alignment horizontal="center" vertical="center" wrapText="1"/>
    </xf>
    <xf numFmtId="49" fontId="8" fillId="0" borderId="11" xfId="218" applyNumberFormat="1" applyFont="1" applyFill="1" applyBorder="1" applyAlignment="1">
      <alignment horizontal="justify" vertical="center" wrapText="1"/>
    </xf>
    <xf numFmtId="15" fontId="43" fillId="0" borderId="10" xfId="0" applyNumberFormat="1" applyFont="1" applyFill="1" applyBorder="1" applyAlignment="1">
      <alignment horizontal="center" vertical="center" wrapText="1"/>
    </xf>
    <xf numFmtId="49" fontId="9" fillId="0" borderId="10" xfId="218" applyNumberFormat="1" applyFont="1" applyFill="1" applyBorder="1" applyAlignment="1">
      <alignment horizontal="justify" vertical="center" wrapText="1"/>
    </xf>
    <xf numFmtId="166" fontId="9" fillId="0" borderId="10" xfId="246" applyNumberFormat="1" applyFont="1" applyFill="1" applyBorder="1" applyAlignment="1" applyProtection="1">
      <alignment horizontal="center" vertical="center" wrapText="1"/>
      <protection locked="0"/>
    </xf>
    <xf numFmtId="0" fontId="44" fillId="0" borderId="12" xfId="0" applyFont="1" applyFill="1" applyBorder="1" applyAlignment="1">
      <alignment horizontal="justify" vertical="center" wrapText="1"/>
    </xf>
    <xf numFmtId="49" fontId="9" fillId="0" borderId="12" xfId="218" applyNumberFormat="1" applyFont="1" applyFill="1" applyBorder="1" applyAlignment="1">
      <alignment horizontal="justify" vertical="center" wrapText="1"/>
    </xf>
    <xf numFmtId="166" fontId="9" fillId="0" borderId="12" xfId="246" applyNumberFormat="1" applyFont="1" applyFill="1" applyBorder="1" applyAlignment="1" applyProtection="1">
      <alignment horizontal="center" vertical="center" wrapText="1"/>
      <protection locked="0"/>
    </xf>
    <xf numFmtId="0" fontId="43" fillId="0" borderId="12" xfId="0" applyFont="1" applyFill="1" applyBorder="1" applyAlignment="1">
      <alignment horizontal="justify" vertical="center" wrapText="1"/>
    </xf>
    <xf numFmtId="9" fontId="9" fillId="0" borderId="12" xfId="274" applyFont="1" applyFill="1" applyBorder="1" applyAlignment="1">
      <alignment horizontal="center" vertical="center" wrapText="1"/>
    </xf>
    <xf numFmtId="0" fontId="9" fillId="0" borderId="12" xfId="218" applyNumberFormat="1" applyFont="1" applyFill="1" applyBorder="1" applyAlignment="1">
      <alignment horizontal="center" vertical="center" wrapText="1"/>
    </xf>
    <xf numFmtId="15" fontId="43" fillId="0" borderId="12" xfId="0" applyNumberFormat="1" applyFont="1" applyFill="1" applyBorder="1" applyAlignment="1">
      <alignment horizontal="center" vertical="center" wrapText="1"/>
    </xf>
    <xf numFmtId="0" fontId="0" fillId="0" borderId="10" xfId="0" applyFill="1" applyBorder="1" applyAlignment="1">
      <alignment horizontal="justify" vertical="center" wrapText="1"/>
    </xf>
    <xf numFmtId="0" fontId="43" fillId="0" borderId="10" xfId="0" applyFont="1" applyFill="1" applyBorder="1" applyAlignment="1">
      <alignment horizontal="center" vertical="center" wrapText="1"/>
    </xf>
    <xf numFmtId="0" fontId="9" fillId="0" borderId="10" xfId="218" applyNumberFormat="1" applyFont="1" applyFill="1" applyBorder="1" applyAlignment="1">
      <alignment horizontal="justify" vertical="center" wrapText="1"/>
    </xf>
    <xf numFmtId="0" fontId="9" fillId="0" borderId="10" xfId="218" applyNumberFormat="1" applyFont="1" applyFill="1" applyBorder="1" applyAlignment="1">
      <alignment horizontal="center" vertical="center" wrapText="1"/>
    </xf>
    <xf numFmtId="1" fontId="8" fillId="0" borderId="11" xfId="217" applyNumberFormat="1" applyFont="1" applyFill="1" applyBorder="1" applyAlignment="1">
      <alignment horizontal="center" vertical="center" wrapText="1"/>
    </xf>
    <xf numFmtId="9" fontId="10" fillId="0" borderId="0" xfId="217" applyNumberFormat="1" applyFont="1" applyFill="1" applyBorder="1" applyAlignment="1">
      <alignment horizontal="center" vertical="center" wrapText="1"/>
    </xf>
    <xf numFmtId="0" fontId="5" fillId="0" borderId="0" xfId="217" applyFont="1" applyFill="1" applyBorder="1" applyAlignment="1">
      <alignment horizontal="center" vertical="center" wrapText="1"/>
    </xf>
    <xf numFmtId="0" fontId="4" fillId="0" borderId="0" xfId="217" applyFill="1"/>
    <xf numFmtId="0" fontId="4" fillId="0" borderId="0" xfId="217" applyFont="1" applyFill="1" applyBorder="1" applyAlignment="1">
      <alignment horizontal="center" vertical="center" wrapText="1"/>
    </xf>
    <xf numFmtId="0" fontId="13" fillId="0" borderId="0" xfId="217" applyFont="1" applyFill="1" applyBorder="1" applyAlignment="1">
      <alignment horizontal="center" vertical="center" wrapText="1"/>
    </xf>
    <xf numFmtId="0" fontId="4" fillId="0" borderId="13" xfId="217" applyFill="1" applyBorder="1"/>
    <xf numFmtId="0" fontId="4" fillId="0" borderId="14" xfId="217" applyFill="1" applyBorder="1"/>
    <xf numFmtId="0" fontId="9" fillId="0" borderId="14" xfId="217" applyFont="1" applyFill="1" applyBorder="1"/>
    <xf numFmtId="0" fontId="9" fillId="0" borderId="15" xfId="217" applyFont="1" applyFill="1" applyBorder="1"/>
    <xf numFmtId="1" fontId="13" fillId="0" borderId="0" xfId="274" applyNumberFormat="1" applyFont="1" applyFill="1" applyBorder="1" applyAlignment="1">
      <alignment horizontal="center" vertical="center"/>
    </xf>
    <xf numFmtId="0" fontId="4" fillId="0" borderId="16" xfId="217" applyFill="1" applyBorder="1"/>
    <xf numFmtId="0" fontId="4" fillId="0" borderId="0" xfId="217" applyFill="1" applyBorder="1"/>
    <xf numFmtId="0" fontId="9" fillId="0" borderId="0" xfId="217" applyFont="1" applyFill="1" applyBorder="1"/>
    <xf numFmtId="0" fontId="9" fillId="0" borderId="17" xfId="217" applyFont="1" applyFill="1" applyBorder="1"/>
    <xf numFmtId="0" fontId="13" fillId="0" borderId="0" xfId="217" applyFont="1" applyFill="1" applyBorder="1" applyAlignment="1">
      <alignment horizontal="center" vertical="center"/>
    </xf>
    <xf numFmtId="0" fontId="4" fillId="0" borderId="17" xfId="217" applyFill="1" applyBorder="1"/>
    <xf numFmtId="0" fontId="13" fillId="0" borderId="0" xfId="217" applyFont="1" applyFill="1" applyBorder="1" applyAlignment="1">
      <alignment horizontal="center"/>
    </xf>
    <xf numFmtId="0" fontId="4" fillId="0" borderId="17" xfId="217" applyFont="1" applyFill="1" applyBorder="1" applyAlignment="1">
      <alignment horizontal="center"/>
    </xf>
    <xf numFmtId="0" fontId="4" fillId="0" borderId="0" xfId="217" applyFill="1" applyAlignment="1">
      <alignment horizontal="center"/>
    </xf>
    <xf numFmtId="0" fontId="4" fillId="0" borderId="18" xfId="217" applyFill="1" applyBorder="1"/>
    <xf numFmtId="0" fontId="4" fillId="0" borderId="19" xfId="217" applyFill="1" applyBorder="1"/>
    <xf numFmtId="0" fontId="4" fillId="0" borderId="20" xfId="217" applyFill="1" applyBorder="1"/>
    <xf numFmtId="0" fontId="7" fillId="0" borderId="13" xfId="217" applyFont="1" applyFill="1" applyBorder="1" applyAlignment="1">
      <alignment horizontal="center" vertical="center" wrapText="1"/>
    </xf>
    <xf numFmtId="166" fontId="8" fillId="0" borderId="11" xfId="246" applyNumberFormat="1" applyFont="1" applyFill="1" applyBorder="1" applyAlignment="1" applyProtection="1">
      <alignment horizontal="center" vertical="center" wrapText="1"/>
      <protection locked="0"/>
    </xf>
    <xf numFmtId="0" fontId="42" fillId="0" borderId="10" xfId="0" applyNumberFormat="1" applyFont="1" applyFill="1" applyBorder="1" applyAlignment="1">
      <alignment horizontal="justify" vertical="center" wrapText="1"/>
    </xf>
    <xf numFmtId="166" fontId="41" fillId="0" borderId="10" xfId="0" applyNumberFormat="1" applyFont="1" applyFill="1" applyBorder="1" applyAlignment="1">
      <alignment horizontal="center" vertical="center" wrapText="1"/>
    </xf>
    <xf numFmtId="49" fontId="8" fillId="0" borderId="10" xfId="218" applyNumberFormat="1" applyFont="1" applyFill="1" applyBorder="1" applyAlignment="1">
      <alignment horizontal="justify" vertical="center" wrapText="1"/>
    </xf>
    <xf numFmtId="0" fontId="42" fillId="0" borderId="12" xfId="0" applyNumberFormat="1" applyFont="1" applyFill="1" applyBorder="1" applyAlignment="1">
      <alignment horizontal="justify" vertical="center" wrapText="1"/>
    </xf>
    <xf numFmtId="15" fontId="41" fillId="0" borderId="12" xfId="0" applyNumberFormat="1" applyFont="1" applyFill="1" applyBorder="1" applyAlignment="1">
      <alignment horizontal="center" vertical="center" wrapText="1"/>
    </xf>
    <xf numFmtId="166" fontId="41" fillId="0" borderId="11" xfId="0" applyNumberFormat="1" applyFont="1" applyFill="1" applyBorder="1" applyAlignment="1">
      <alignment horizontal="center" vertical="center" wrapText="1"/>
    </xf>
    <xf numFmtId="0" fontId="9" fillId="0" borderId="0" xfId="0" applyFont="1" applyFill="1" applyAlignment="1">
      <alignment horizontal="justify" vertical="center" wrapText="1"/>
    </xf>
    <xf numFmtId="0" fontId="4" fillId="0" borderId="0" xfId="0" applyFont="1" applyFill="1" applyBorder="1" applyAlignment="1">
      <alignment horizontal="center" vertical="center" wrapText="1"/>
    </xf>
    <xf numFmtId="15" fontId="43" fillId="0" borderId="12" xfId="0" applyNumberFormat="1" applyFont="1" applyFill="1" applyBorder="1" applyAlignment="1">
      <alignment horizontal="center" vertical="center" wrapText="1"/>
    </xf>
    <xf numFmtId="0" fontId="43" fillId="0" borderId="12" xfId="0" applyFont="1" applyFill="1" applyBorder="1" applyAlignment="1">
      <alignment horizontal="justify" vertical="center" wrapText="1"/>
    </xf>
    <xf numFmtId="0" fontId="7" fillId="0" borderId="10" xfId="217" applyFont="1" applyFill="1" applyBorder="1" applyAlignment="1">
      <alignment horizontal="center" vertical="center" wrapText="1"/>
    </xf>
    <xf numFmtId="0" fontId="7" fillId="0" borderId="11" xfId="217" applyFont="1" applyFill="1" applyBorder="1" applyAlignment="1">
      <alignment horizontal="center" vertical="center" wrapText="1"/>
    </xf>
    <xf numFmtId="0" fontId="7" fillId="0" borderId="11" xfId="217" applyFont="1" applyFill="1" applyBorder="1" applyAlignment="1">
      <alignment horizontal="center" vertical="center"/>
    </xf>
    <xf numFmtId="0" fontId="9" fillId="0" borderId="12" xfId="0" applyFont="1" applyFill="1" applyBorder="1" applyAlignment="1">
      <alignment horizontal="justify" vertical="center" wrapText="1"/>
    </xf>
    <xf numFmtId="0" fontId="9" fillId="0" borderId="11" xfId="0" applyFont="1" applyFill="1" applyBorder="1" applyAlignment="1">
      <alignment horizontal="justify" vertical="center" wrapText="1"/>
    </xf>
    <xf numFmtId="15" fontId="9" fillId="0" borderId="12" xfId="0" applyNumberFormat="1"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2" xfId="0" applyFont="1" applyFill="1" applyBorder="1" applyAlignment="1">
      <alignment horizontal="center" vertical="center"/>
    </xf>
    <xf numFmtId="0" fontId="9" fillId="0" borderId="11" xfId="0" applyFont="1" applyFill="1" applyBorder="1" applyAlignment="1">
      <alignment horizontal="center" vertical="center"/>
    </xf>
    <xf numFmtId="15" fontId="9" fillId="0" borderId="11" xfId="0" applyNumberFormat="1" applyFont="1" applyFill="1" applyBorder="1" applyAlignment="1">
      <alignment horizontal="center" vertical="center"/>
    </xf>
    <xf numFmtId="0" fontId="9" fillId="0" borderId="12" xfId="226" applyFont="1" applyFill="1" applyBorder="1" applyAlignment="1">
      <alignment horizontal="justify" vertical="center" wrapText="1"/>
    </xf>
    <xf numFmtId="15" fontId="9" fillId="0" borderId="12" xfId="226" applyNumberFormat="1" applyFont="1" applyFill="1" applyBorder="1" applyAlignment="1">
      <alignment horizontal="center" vertical="center" wrapText="1"/>
    </xf>
    <xf numFmtId="0" fontId="9" fillId="0" borderId="12" xfId="226" applyFont="1" applyFill="1" applyBorder="1" applyAlignment="1">
      <alignment horizontal="center" vertical="center" wrapText="1"/>
    </xf>
    <xf numFmtId="0" fontId="9" fillId="0" borderId="10" xfId="226" applyFont="1" applyFill="1" applyBorder="1" applyAlignment="1">
      <alignment horizontal="justify" vertical="center" wrapText="1"/>
    </xf>
    <xf numFmtId="15" fontId="9" fillId="0" borderId="10" xfId="226" applyNumberFormat="1" applyFont="1" applyFill="1" applyBorder="1" applyAlignment="1">
      <alignment horizontal="center" vertical="center" wrapText="1"/>
    </xf>
    <xf numFmtId="0" fontId="0" fillId="0" borderId="11" xfId="0" applyFill="1" applyBorder="1" applyAlignment="1">
      <alignment horizontal="center" vertical="center"/>
    </xf>
    <xf numFmtId="0" fontId="9" fillId="0" borderId="10" xfId="226" applyFont="1" applyFill="1" applyBorder="1" applyAlignment="1">
      <alignment horizontal="center" vertical="center" wrapText="1"/>
    </xf>
    <xf numFmtId="15" fontId="43" fillId="0" borderId="12" xfId="0" applyNumberFormat="1" applyFont="1" applyFill="1" applyBorder="1" applyAlignment="1">
      <alignment horizontal="center" vertical="center" wrapText="1"/>
    </xf>
    <xf numFmtId="9" fontId="9" fillId="0" borderId="12" xfId="274" applyFont="1" applyFill="1" applyBorder="1" applyAlignment="1">
      <alignment horizontal="center" vertical="center" wrapText="1"/>
    </xf>
    <xf numFmtId="0" fontId="9" fillId="0" borderId="12" xfId="218" applyNumberFormat="1" applyFont="1" applyFill="1" applyBorder="1" applyAlignment="1">
      <alignment horizontal="center" vertical="center" wrapText="1"/>
    </xf>
    <xf numFmtId="49" fontId="9" fillId="0" borderId="12" xfId="218" applyNumberFormat="1" applyFont="1" applyFill="1" applyBorder="1" applyAlignment="1">
      <alignment horizontal="justify" vertical="center" wrapText="1"/>
    </xf>
    <xf numFmtId="166" fontId="9" fillId="0" borderId="12" xfId="246" applyNumberFormat="1" applyFont="1" applyFill="1" applyBorder="1" applyAlignment="1" applyProtection="1">
      <alignment horizontal="center" vertical="center" wrapText="1"/>
      <protection locked="0"/>
    </xf>
    <xf numFmtId="0" fontId="43" fillId="0" borderId="12" xfId="0" applyFont="1" applyFill="1" applyBorder="1" applyAlignment="1">
      <alignment horizontal="justify" vertical="center" wrapText="1"/>
    </xf>
    <xf numFmtId="0" fontId="43" fillId="0" borderId="11" xfId="0" applyFont="1" applyFill="1" applyBorder="1" applyAlignment="1">
      <alignment horizontal="justify" vertical="center" wrapText="1"/>
    </xf>
    <xf numFmtId="0" fontId="44" fillId="0" borderId="11" xfId="0" applyFont="1" applyFill="1" applyBorder="1" applyAlignment="1">
      <alignment horizontal="justify" vertical="center" wrapText="1"/>
    </xf>
    <xf numFmtId="15" fontId="43" fillId="0" borderId="11" xfId="0" applyNumberFormat="1" applyFont="1" applyFill="1" applyBorder="1" applyAlignment="1">
      <alignment horizontal="center" vertical="center" wrapText="1"/>
    </xf>
    <xf numFmtId="49" fontId="9" fillId="0" borderId="11" xfId="218" applyNumberFormat="1" applyFont="1" applyFill="1" applyBorder="1" applyAlignment="1">
      <alignment horizontal="justify" vertical="center" wrapText="1"/>
    </xf>
    <xf numFmtId="166" fontId="9" fillId="0" borderId="11" xfId="246" applyNumberFormat="1" applyFont="1" applyFill="1" applyBorder="1" applyAlignment="1" applyProtection="1">
      <alignment horizontal="center" vertical="center" wrapText="1"/>
      <protection locked="0"/>
    </xf>
    <xf numFmtId="9" fontId="9" fillId="0" borderId="11" xfId="274" applyFont="1" applyFill="1" applyBorder="1" applyAlignment="1">
      <alignment horizontal="center" vertical="center" wrapText="1"/>
    </xf>
    <xf numFmtId="0" fontId="9" fillId="0" borderId="11" xfId="218" applyNumberFormat="1" applyFont="1" applyFill="1" applyBorder="1" applyAlignment="1">
      <alignment horizontal="center" vertical="center" wrapText="1"/>
    </xf>
    <xf numFmtId="0" fontId="8" fillId="0" borderId="11" xfId="217" applyFont="1" applyFill="1" applyBorder="1" applyAlignment="1">
      <alignment horizontal="center" vertical="center" wrapText="1"/>
    </xf>
    <xf numFmtId="166" fontId="8" fillId="24" borderId="10" xfId="246" applyNumberFormat="1" applyFont="1" applyFill="1" applyBorder="1" applyAlignment="1" applyProtection="1">
      <alignment horizontal="center" vertical="center" wrapText="1"/>
      <protection locked="0"/>
    </xf>
    <xf numFmtId="1" fontId="8" fillId="0" borderId="11" xfId="217" applyNumberFormat="1" applyFont="1" applyFill="1" applyBorder="1" applyAlignment="1">
      <alignment horizontal="center" vertical="center"/>
    </xf>
    <xf numFmtId="0" fontId="9" fillId="25" borderId="10" xfId="0" applyFont="1" applyFill="1" applyBorder="1" applyAlignment="1">
      <alignment horizontal="justify" vertical="center" wrapText="1"/>
    </xf>
    <xf numFmtId="15" fontId="9" fillId="25" borderId="10" xfId="0" applyNumberFormat="1" applyFont="1" applyFill="1" applyBorder="1" applyAlignment="1">
      <alignment horizontal="center" vertical="center" wrapText="1"/>
    </xf>
    <xf numFmtId="0" fontId="9" fillId="25" borderId="11" xfId="0" applyFont="1" applyFill="1" applyBorder="1" applyAlignment="1">
      <alignment horizontal="center" vertical="center"/>
    </xf>
    <xf numFmtId="0" fontId="9" fillId="25" borderId="10" xfId="0" applyFont="1" applyFill="1" applyBorder="1" applyAlignment="1">
      <alignment horizontal="center" vertical="center" wrapText="1"/>
    </xf>
    <xf numFmtId="49" fontId="8" fillId="25" borderId="11" xfId="217" applyNumberFormat="1" applyFont="1" applyFill="1" applyBorder="1" applyAlignment="1">
      <alignment horizontal="justify" vertical="center" wrapText="1"/>
    </xf>
    <xf numFmtId="166" fontId="8" fillId="25" borderId="10" xfId="246" applyNumberFormat="1" applyFont="1" applyFill="1" applyBorder="1" applyAlignment="1" applyProtection="1">
      <alignment horizontal="center" vertical="center" wrapText="1"/>
      <protection locked="0"/>
    </xf>
    <xf numFmtId="9" fontId="8" fillId="25" borderId="10" xfId="274" applyFont="1" applyFill="1" applyBorder="1" applyAlignment="1">
      <alignment horizontal="center" vertical="center" wrapText="1"/>
    </xf>
    <xf numFmtId="9" fontId="8" fillId="25" borderId="11" xfId="274" applyFont="1" applyFill="1" applyBorder="1" applyAlignment="1">
      <alignment horizontal="center" vertical="center" wrapText="1"/>
    </xf>
    <xf numFmtId="0" fontId="9" fillId="25" borderId="10" xfId="0" applyFont="1" applyFill="1" applyBorder="1" applyAlignment="1">
      <alignment horizontal="center" vertical="center"/>
    </xf>
    <xf numFmtId="15" fontId="9" fillId="25" borderId="10" xfId="0" applyNumberFormat="1" applyFont="1" applyFill="1" applyBorder="1" applyAlignment="1">
      <alignment horizontal="center" vertical="center"/>
    </xf>
    <xf numFmtId="0" fontId="9" fillId="0" borderId="10" xfId="226" applyFont="1" applyFill="1" applyBorder="1" applyAlignment="1">
      <alignment horizontal="justify" vertical="center" wrapText="1"/>
    </xf>
    <xf numFmtId="15" fontId="9" fillId="0" borderId="10" xfId="226" applyNumberFormat="1" applyFont="1" applyFill="1" applyBorder="1" applyAlignment="1">
      <alignment horizontal="center" vertical="center" wrapText="1"/>
    </xf>
    <xf numFmtId="0" fontId="9" fillId="0" borderId="10" xfId="226" applyFont="1" applyFill="1" applyBorder="1" applyAlignment="1">
      <alignment horizontal="center" vertical="center" wrapText="1"/>
    </xf>
    <xf numFmtId="0" fontId="43" fillId="0" borderId="11" xfId="0" applyFont="1" applyFill="1" applyBorder="1" applyAlignment="1">
      <alignment horizontal="justify" vertical="center" wrapText="1"/>
    </xf>
    <xf numFmtId="0" fontId="9" fillId="0" borderId="11" xfId="0" applyFont="1" applyFill="1" applyBorder="1" applyAlignment="1">
      <alignment horizontal="center" vertical="center"/>
    </xf>
    <xf numFmtId="0" fontId="9" fillId="0" borderId="11" xfId="0" applyFont="1" applyFill="1" applyBorder="1" applyAlignment="1">
      <alignment horizontal="justify" vertical="center" wrapText="1"/>
    </xf>
    <xf numFmtId="15" fontId="9" fillId="0" borderId="11" xfId="0" applyNumberFormat="1" applyFont="1" applyFill="1" applyBorder="1" applyAlignment="1">
      <alignment horizontal="center" vertical="center"/>
    </xf>
    <xf numFmtId="166" fontId="8" fillId="26" borderId="10" xfId="246" applyNumberFormat="1" applyFont="1" applyFill="1" applyBorder="1" applyAlignment="1" applyProtection="1">
      <alignment horizontal="center" vertical="center" wrapText="1"/>
      <protection locked="0"/>
    </xf>
    <xf numFmtId="9" fontId="9" fillId="27" borderId="10" xfId="274" applyFont="1" applyFill="1" applyBorder="1" applyAlignment="1">
      <alignment horizontal="center" vertical="center" wrapText="1"/>
    </xf>
    <xf numFmtId="9" fontId="8" fillId="27" borderId="10" xfId="274" applyFont="1" applyFill="1" applyBorder="1" applyAlignment="1">
      <alignment horizontal="center" vertical="center" wrapText="1"/>
    </xf>
    <xf numFmtId="0" fontId="9" fillId="27" borderId="11" xfId="218" applyNumberFormat="1" applyFont="1" applyFill="1" applyBorder="1" applyAlignment="1">
      <alignment horizontal="justify" vertical="center" wrapText="1"/>
    </xf>
    <xf numFmtId="0" fontId="4" fillId="0" borderId="10" xfId="0" applyNumberFormat="1" applyFont="1" applyFill="1" applyBorder="1" applyAlignment="1">
      <alignment horizontal="justify" vertical="center" wrapText="1"/>
    </xf>
    <xf numFmtId="0" fontId="4" fillId="28" borderId="10" xfId="0" applyFont="1" applyFill="1" applyBorder="1" applyAlignment="1">
      <alignment horizontal="justify" vertical="center" wrapText="1"/>
    </xf>
    <xf numFmtId="166" fontId="8" fillId="28" borderId="10" xfId="246" applyNumberFormat="1" applyFont="1" applyFill="1" applyBorder="1" applyAlignment="1" applyProtection="1">
      <alignment horizontal="center" vertical="center" wrapText="1"/>
      <protection locked="0"/>
    </xf>
    <xf numFmtId="49" fontId="8" fillId="28" borderId="11" xfId="217" applyNumberFormat="1" applyFont="1" applyFill="1" applyBorder="1" applyAlignment="1">
      <alignment horizontal="justify" vertical="center" wrapText="1"/>
    </xf>
    <xf numFmtId="49" fontId="8" fillId="28" borderId="11" xfId="217" applyNumberFormat="1" applyFont="1" applyFill="1" applyBorder="1" applyAlignment="1">
      <alignment horizontal="center" vertical="center" wrapText="1"/>
    </xf>
    <xf numFmtId="0" fontId="4" fillId="0" borderId="10" xfId="0" applyNumberFormat="1" applyFont="1" applyBorder="1" applyAlignment="1">
      <alignment horizontal="justify" vertical="center" wrapText="1"/>
    </xf>
    <xf numFmtId="0" fontId="9" fillId="0" borderId="11" xfId="217" applyFont="1" applyFill="1" applyBorder="1" applyAlignment="1">
      <alignment horizontal="center" vertical="center" wrapText="1"/>
    </xf>
    <xf numFmtId="166" fontId="9" fillId="24" borderId="10" xfId="246" applyNumberFormat="1" applyFont="1" applyFill="1" applyBorder="1" applyAlignment="1" applyProtection="1">
      <alignment horizontal="center" vertical="center" wrapText="1"/>
      <protection locked="0"/>
    </xf>
    <xf numFmtId="1" fontId="9" fillId="0" borderId="11" xfId="217" applyNumberFormat="1" applyFont="1" applyFill="1" applyBorder="1" applyAlignment="1">
      <alignment horizontal="center" vertical="center"/>
    </xf>
    <xf numFmtId="49" fontId="9" fillId="0" borderId="11" xfId="217" applyNumberFormat="1" applyFont="1" applyFill="1" applyBorder="1" applyAlignment="1">
      <alignment horizontal="center" vertical="center" wrapText="1"/>
    </xf>
    <xf numFmtId="49" fontId="9" fillId="0" borderId="11" xfId="217" applyNumberFormat="1" applyFont="1" applyFill="1" applyBorder="1" applyAlignment="1">
      <alignment horizontal="justify" vertical="center" wrapText="1"/>
    </xf>
    <xf numFmtId="0" fontId="9" fillId="0" borderId="10" xfId="0" applyNumberFormat="1" applyFont="1" applyBorder="1" applyAlignment="1">
      <alignment horizontal="justify" vertical="center" wrapText="1"/>
    </xf>
    <xf numFmtId="0" fontId="9" fillId="28" borderId="10" xfId="0" applyFont="1" applyFill="1" applyBorder="1" applyAlignment="1">
      <alignment horizontal="justify" vertical="center" wrapText="1"/>
    </xf>
    <xf numFmtId="166" fontId="9" fillId="28" borderId="10" xfId="246" applyNumberFormat="1" applyFont="1" applyFill="1" applyBorder="1" applyAlignment="1" applyProtection="1">
      <alignment horizontal="center" vertical="center" wrapText="1"/>
      <protection locked="0"/>
    </xf>
    <xf numFmtId="49" fontId="9" fillId="28" borderId="11" xfId="217" applyNumberFormat="1" applyFont="1" applyFill="1" applyBorder="1" applyAlignment="1">
      <alignment horizontal="justify" vertical="center" wrapText="1"/>
    </xf>
    <xf numFmtId="49" fontId="9" fillId="28" borderId="11" xfId="217" applyNumberFormat="1" applyFont="1" applyFill="1" applyBorder="1" applyAlignment="1">
      <alignment horizontal="center" vertical="center" wrapText="1"/>
    </xf>
    <xf numFmtId="0" fontId="43" fillId="0" borderId="12" xfId="0" applyFont="1" applyFill="1" applyBorder="1" applyAlignment="1">
      <alignment horizontal="justify" vertical="center" wrapText="1"/>
    </xf>
    <xf numFmtId="0" fontId="9" fillId="0" borderId="10" xfId="226" applyFont="1" applyFill="1" applyBorder="1" applyAlignment="1">
      <alignment horizontal="justify" vertical="center" wrapText="1"/>
    </xf>
    <xf numFmtId="9" fontId="8" fillId="29" borderId="10" xfId="218" applyNumberFormat="1" applyFont="1" applyFill="1" applyBorder="1" applyAlignment="1">
      <alignment horizontal="center" vertical="center"/>
    </xf>
    <xf numFmtId="0" fontId="8" fillId="29" borderId="10" xfId="218" applyNumberFormat="1" applyFont="1" applyFill="1" applyBorder="1" applyAlignment="1">
      <alignment horizontal="justify" vertical="center" wrapText="1"/>
    </xf>
    <xf numFmtId="0" fontId="8" fillId="29" borderId="11" xfId="218" applyNumberFormat="1" applyFont="1" applyFill="1" applyBorder="1" applyAlignment="1">
      <alignment horizontal="justify" vertical="center" wrapText="1"/>
    </xf>
    <xf numFmtId="9" fontId="8" fillId="30" borderId="11" xfId="274" applyFont="1" applyFill="1" applyBorder="1" applyAlignment="1">
      <alignment horizontal="center" vertical="center" wrapText="1"/>
    </xf>
    <xf numFmtId="0" fontId="9" fillId="30" borderId="10" xfId="0" applyFont="1" applyFill="1" applyBorder="1" applyAlignment="1">
      <alignment horizontal="justify" vertical="center" wrapText="1"/>
    </xf>
    <xf numFmtId="2" fontId="9" fillId="30" borderId="12" xfId="218" applyNumberFormat="1" applyFont="1" applyFill="1" applyBorder="1" applyAlignment="1">
      <alignment horizontal="justify" vertical="center" wrapText="1"/>
    </xf>
    <xf numFmtId="0" fontId="8" fillId="30" borderId="10" xfId="218" applyNumberFormat="1" applyFont="1" applyFill="1" applyBorder="1" applyAlignment="1">
      <alignment horizontal="justify" vertical="center" wrapText="1"/>
    </xf>
    <xf numFmtId="172" fontId="10" fillId="0" borderId="0" xfId="217" applyNumberFormat="1" applyFont="1" applyFill="1" applyBorder="1" applyAlignment="1">
      <alignment horizontal="center" vertical="center" wrapText="1"/>
    </xf>
    <xf numFmtId="0" fontId="9" fillId="0" borderId="10" xfId="226" applyFont="1" applyFill="1" applyBorder="1" applyAlignment="1">
      <alignment horizontal="justify" vertical="center" wrapText="1"/>
    </xf>
    <xf numFmtId="9" fontId="8" fillId="31" borderId="10" xfId="218" applyNumberFormat="1" applyFont="1" applyFill="1" applyBorder="1" applyAlignment="1">
      <alignment horizontal="center" vertical="center"/>
    </xf>
    <xf numFmtId="9" fontId="8" fillId="32" borderId="12" xfId="274" applyFont="1" applyFill="1" applyBorder="1" applyAlignment="1">
      <alignment horizontal="center" vertical="center" wrapText="1"/>
    </xf>
    <xf numFmtId="9" fontId="8" fillId="31" borderId="10" xfId="274" applyFont="1" applyFill="1" applyBorder="1" applyAlignment="1">
      <alignment horizontal="center" vertical="center" wrapText="1"/>
    </xf>
    <xf numFmtId="0" fontId="9" fillId="31" borderId="11" xfId="218" applyNumberFormat="1" applyFont="1" applyFill="1" applyBorder="1" applyAlignment="1">
      <alignment horizontal="justify" vertical="center" wrapText="1"/>
    </xf>
    <xf numFmtId="9" fontId="8" fillId="31" borderId="11" xfId="274" applyFont="1" applyFill="1" applyBorder="1" applyAlignment="1">
      <alignment horizontal="center" vertical="center" wrapText="1"/>
    </xf>
    <xf numFmtId="49" fontId="8" fillId="31" borderId="11" xfId="218" applyNumberFormat="1" applyFont="1" applyFill="1" applyBorder="1" applyAlignment="1">
      <alignment horizontal="justify" vertical="center" wrapText="1"/>
    </xf>
    <xf numFmtId="9" fontId="8" fillId="32" borderId="11" xfId="274" applyFont="1" applyFill="1" applyBorder="1" applyAlignment="1">
      <alignment horizontal="center" vertical="center" wrapText="1"/>
    </xf>
    <xf numFmtId="49" fontId="8" fillId="32" borderId="11" xfId="218" applyNumberFormat="1" applyFont="1" applyFill="1" applyBorder="1" applyAlignment="1">
      <alignment horizontal="justify" vertical="center" wrapText="1"/>
    </xf>
    <xf numFmtId="9" fontId="8" fillId="31" borderId="10" xfId="274" applyFont="1" applyFill="1" applyBorder="1" applyAlignment="1">
      <alignment horizontal="center" vertical="center"/>
    </xf>
    <xf numFmtId="0" fontId="8" fillId="31" borderId="10" xfId="218" applyNumberFormat="1" applyFont="1" applyFill="1" applyBorder="1" applyAlignment="1">
      <alignment horizontal="justify" vertical="center" wrapText="1"/>
    </xf>
    <xf numFmtId="9" fontId="8" fillId="32" borderId="10" xfId="274" applyFont="1" applyFill="1" applyBorder="1" applyAlignment="1">
      <alignment horizontal="center" vertical="center" wrapText="1"/>
    </xf>
    <xf numFmtId="49" fontId="8" fillId="32" borderId="10" xfId="218" applyNumberFormat="1" applyFont="1" applyFill="1" applyBorder="1" applyAlignment="1">
      <alignment horizontal="center" vertical="center" wrapText="1"/>
    </xf>
    <xf numFmtId="9" fontId="4" fillId="0" borderId="0" xfId="274" applyFill="1" applyBorder="1"/>
    <xf numFmtId="0" fontId="9" fillId="0" borderId="11" xfId="0" applyFont="1" applyFill="1" applyBorder="1" applyAlignment="1">
      <alignment horizontal="justify" vertical="center" wrapText="1"/>
    </xf>
    <xf numFmtId="15" fontId="9" fillId="0" borderId="11" xfId="0" applyNumberFormat="1" applyFont="1" applyFill="1" applyBorder="1" applyAlignment="1">
      <alignment horizontal="center" vertical="center"/>
    </xf>
    <xf numFmtId="9" fontId="9" fillId="0" borderId="12" xfId="274" applyFont="1" applyFill="1" applyBorder="1" applyAlignment="1">
      <alignment horizontal="center" vertical="center" wrapText="1"/>
    </xf>
    <xf numFmtId="0" fontId="9" fillId="0" borderId="12" xfId="218" applyNumberFormat="1" applyFont="1" applyFill="1" applyBorder="1" applyAlignment="1">
      <alignment horizontal="center" vertical="center" wrapText="1"/>
    </xf>
    <xf numFmtId="49" fontId="9" fillId="0" borderId="12" xfId="218" applyNumberFormat="1" applyFont="1" applyFill="1" applyBorder="1" applyAlignment="1">
      <alignment horizontal="justify" vertical="center" wrapText="1"/>
    </xf>
    <xf numFmtId="0" fontId="43" fillId="0" borderId="11" xfId="0" applyFont="1" applyFill="1" applyBorder="1" applyAlignment="1">
      <alignment horizontal="justify" vertical="center" wrapText="1"/>
    </xf>
    <xf numFmtId="0" fontId="9" fillId="0" borderId="11" xfId="0" applyFont="1" applyFill="1" applyBorder="1" applyAlignment="1">
      <alignment horizontal="center" vertical="center"/>
    </xf>
    <xf numFmtId="0" fontId="9" fillId="0" borderId="10" xfId="226" applyFont="1" applyFill="1" applyBorder="1" applyAlignment="1">
      <alignment horizontal="justify" vertical="center" wrapText="1"/>
    </xf>
    <xf numFmtId="15" fontId="9" fillId="0" borderId="10" xfId="226" applyNumberFormat="1" applyFont="1" applyFill="1" applyBorder="1" applyAlignment="1">
      <alignment horizontal="center" vertical="center" wrapText="1"/>
    </xf>
    <xf numFmtId="0" fontId="9" fillId="0" borderId="10" xfId="226" applyFont="1" applyFill="1" applyBorder="1" applyAlignment="1">
      <alignment horizontal="center" vertical="center" wrapText="1"/>
    </xf>
    <xf numFmtId="0" fontId="5" fillId="0" borderId="0" xfId="0" applyFont="1"/>
    <xf numFmtId="0" fontId="47" fillId="0" borderId="0" xfId="0" applyFont="1" applyBorder="1" applyAlignment="1">
      <alignment horizontal="center"/>
    </xf>
    <xf numFmtId="0" fontId="0" fillId="0" borderId="0" xfId="0" applyBorder="1"/>
    <xf numFmtId="0" fontId="0" fillId="0" borderId="10" xfId="0" applyBorder="1"/>
    <xf numFmtId="172" fontId="0" fillId="0" borderId="10" xfId="274" applyNumberFormat="1" applyFont="1" applyBorder="1"/>
    <xf numFmtId="0" fontId="4" fillId="0" borderId="10" xfId="0" applyFont="1" applyBorder="1"/>
    <xf numFmtId="0" fontId="4" fillId="0" borderId="10" xfId="0" applyFont="1" applyFill="1" applyBorder="1"/>
    <xf numFmtId="172" fontId="0" fillId="0" borderId="10" xfId="0" applyNumberFormat="1" applyBorder="1"/>
    <xf numFmtId="9" fontId="0" fillId="0" borderId="0" xfId="0" applyNumberFormat="1"/>
    <xf numFmtId="0" fontId="4" fillId="0" borderId="0" xfId="0" applyFont="1"/>
    <xf numFmtId="1" fontId="0" fillId="0" borderId="0" xfId="0" applyNumberFormat="1"/>
    <xf numFmtId="0" fontId="4" fillId="0" borderId="0" xfId="0" applyFont="1" applyBorder="1" applyAlignment="1">
      <alignment horizontal="justify" vertical="top" wrapText="1"/>
    </xf>
    <xf numFmtId="9" fontId="0" fillId="0" borderId="0" xfId="274" applyFont="1"/>
    <xf numFmtId="166" fontId="8" fillId="24" borderId="11" xfId="246" applyNumberFormat="1" applyFont="1" applyFill="1" applyBorder="1" applyAlignment="1" applyProtection="1">
      <alignment horizontal="center" vertical="center" wrapText="1"/>
      <protection locked="0"/>
    </xf>
    <xf numFmtId="0" fontId="4" fillId="0" borderId="11" xfId="0" applyNumberFormat="1" applyFont="1" applyFill="1" applyBorder="1" applyAlignment="1">
      <alignment horizontal="justify" vertical="center" wrapText="1"/>
    </xf>
    <xf numFmtId="0" fontId="4" fillId="28" borderId="11" xfId="0" applyFont="1" applyFill="1" applyBorder="1" applyAlignment="1">
      <alignment horizontal="justify" vertical="center" wrapText="1"/>
    </xf>
    <xf numFmtId="166" fontId="8" fillId="28" borderId="11" xfId="246" applyNumberFormat="1" applyFont="1" applyFill="1" applyBorder="1" applyAlignment="1" applyProtection="1">
      <alignment horizontal="center" vertical="center" wrapText="1"/>
      <protection locked="0"/>
    </xf>
    <xf numFmtId="0" fontId="4" fillId="0" borderId="10" xfId="217" applyNumberFormat="1" applyFont="1" applyFill="1" applyBorder="1" applyAlignment="1">
      <alignment horizontal="justify" vertical="center" wrapText="1"/>
    </xf>
    <xf numFmtId="2" fontId="9" fillId="0" borderId="12" xfId="218" applyNumberFormat="1" applyFont="1" applyFill="1" applyBorder="1" applyAlignment="1">
      <alignment horizontal="justify" vertical="center" wrapText="1"/>
    </xf>
    <xf numFmtId="49" fontId="8" fillId="0" borderId="10" xfId="218" applyNumberFormat="1" applyFont="1" applyFill="1" applyBorder="1" applyAlignment="1">
      <alignment horizontal="center" vertical="center" wrapText="1"/>
    </xf>
    <xf numFmtId="9" fontId="8" fillId="0" borderId="12" xfId="274" applyFont="1" applyFill="1" applyBorder="1" applyAlignment="1">
      <alignment horizontal="center" vertical="center" wrapText="1"/>
    </xf>
    <xf numFmtId="9" fontId="8" fillId="0" borderId="10" xfId="274" applyFont="1" applyFill="1" applyBorder="1" applyAlignment="1">
      <alignment horizontal="center" vertical="center"/>
    </xf>
    <xf numFmtId="0" fontId="43" fillId="0" borderId="11" xfId="217" applyFont="1" applyFill="1" applyBorder="1" applyAlignment="1">
      <alignment horizontal="justify" vertical="center" wrapText="1"/>
    </xf>
    <xf numFmtId="166" fontId="9" fillId="0" borderId="11" xfId="331" applyNumberFormat="1" applyFont="1" applyFill="1" applyBorder="1" applyAlignment="1" applyProtection="1">
      <alignment horizontal="center" vertical="center" wrapText="1"/>
      <protection locked="0"/>
    </xf>
    <xf numFmtId="15" fontId="43" fillId="0" borderId="11" xfId="217" applyNumberFormat="1" applyFont="1" applyFill="1" applyBorder="1" applyAlignment="1">
      <alignment horizontal="center" vertical="center" wrapText="1"/>
    </xf>
    <xf numFmtId="0" fontId="44" fillId="0" borderId="11" xfId="217" applyFont="1" applyFill="1" applyBorder="1" applyAlignment="1">
      <alignment horizontal="justify" vertical="center" wrapText="1"/>
    </xf>
    <xf numFmtId="0" fontId="9" fillId="0" borderId="11" xfId="217" applyFont="1" applyFill="1" applyBorder="1" applyAlignment="1">
      <alignment horizontal="center" vertical="center"/>
    </xf>
    <xf numFmtId="166" fontId="8" fillId="28" borderId="10" xfId="331" applyNumberFormat="1" applyFont="1" applyFill="1" applyBorder="1" applyAlignment="1" applyProtection="1">
      <alignment horizontal="center" vertical="center" wrapText="1"/>
      <protection locked="0"/>
    </xf>
    <xf numFmtId="0" fontId="4" fillId="0" borderId="10" xfId="217" applyNumberFormat="1" applyFont="1" applyBorder="1" applyAlignment="1">
      <alignment horizontal="justify" vertical="center" wrapText="1"/>
    </xf>
    <xf numFmtId="0" fontId="43" fillId="0" borderId="10" xfId="217" applyFont="1" applyFill="1" applyBorder="1" applyAlignment="1">
      <alignment horizontal="center" vertical="center" wrapText="1"/>
    </xf>
    <xf numFmtId="0" fontId="4" fillId="0" borderId="10" xfId="217" applyFill="1" applyBorder="1" applyAlignment="1">
      <alignment horizontal="justify" vertical="center" wrapText="1"/>
    </xf>
    <xf numFmtId="0" fontId="4" fillId="0" borderId="10" xfId="217" applyFont="1" applyFill="1" applyBorder="1" applyAlignment="1">
      <alignment horizontal="justify" vertical="center" wrapText="1"/>
    </xf>
    <xf numFmtId="15" fontId="43" fillId="0" borderId="12" xfId="217" applyNumberFormat="1" applyFont="1" applyFill="1" applyBorder="1" applyAlignment="1">
      <alignment horizontal="center" vertical="center" wrapText="1"/>
    </xf>
    <xf numFmtId="0" fontId="9" fillId="0" borderId="12" xfId="217" applyFont="1" applyFill="1" applyBorder="1" applyAlignment="1">
      <alignment horizontal="center" vertical="center"/>
    </xf>
    <xf numFmtId="0" fontId="43" fillId="0" borderId="12" xfId="217" applyFont="1" applyFill="1" applyBorder="1" applyAlignment="1">
      <alignment horizontal="justify" vertical="center" wrapText="1"/>
    </xf>
    <xf numFmtId="166" fontId="9" fillId="0" borderId="12" xfId="331" applyNumberFormat="1" applyFont="1" applyFill="1" applyBorder="1" applyAlignment="1" applyProtection="1">
      <alignment horizontal="center" vertical="center" wrapText="1"/>
      <protection locked="0"/>
    </xf>
    <xf numFmtId="0" fontId="44" fillId="0" borderId="10" xfId="217" applyFont="1" applyFill="1" applyBorder="1" applyAlignment="1">
      <alignment horizontal="justify" vertical="center" wrapText="1"/>
    </xf>
    <xf numFmtId="0" fontId="44" fillId="0" borderId="12" xfId="217" applyFont="1" applyFill="1" applyBorder="1" applyAlignment="1">
      <alignment horizontal="justify" vertical="center" wrapText="1"/>
    </xf>
    <xf numFmtId="0" fontId="9" fillId="0" borderId="12" xfId="217" applyFont="1" applyFill="1" applyBorder="1" applyAlignment="1">
      <alignment horizontal="center" vertical="center" wrapText="1"/>
    </xf>
    <xf numFmtId="15" fontId="9" fillId="0" borderId="12" xfId="217" applyNumberFormat="1" applyFont="1" applyFill="1" applyBorder="1" applyAlignment="1">
      <alignment horizontal="center" vertical="center" wrapText="1"/>
    </xf>
    <xf numFmtId="0" fontId="9" fillId="0" borderId="12" xfId="217" applyFont="1" applyFill="1" applyBorder="1" applyAlignment="1">
      <alignment horizontal="justify" vertical="center" wrapText="1"/>
    </xf>
    <xf numFmtId="0" fontId="9" fillId="0" borderId="0" xfId="217" applyFont="1" applyFill="1" applyAlignment="1">
      <alignment horizontal="justify" vertical="center" wrapText="1"/>
    </xf>
    <xf numFmtId="0" fontId="9" fillId="30" borderId="10" xfId="217" applyFont="1" applyFill="1" applyBorder="1" applyAlignment="1">
      <alignment horizontal="justify" vertical="center" wrapText="1"/>
    </xf>
    <xf numFmtId="166" fontId="9" fillId="0" borderId="10" xfId="331" applyNumberFormat="1" applyFont="1" applyFill="1" applyBorder="1" applyAlignment="1" applyProtection="1">
      <alignment horizontal="center" vertical="center" wrapText="1"/>
      <protection locked="0"/>
    </xf>
    <xf numFmtId="15" fontId="43" fillId="0" borderId="10" xfId="217" applyNumberFormat="1" applyFont="1" applyFill="1" applyBorder="1" applyAlignment="1">
      <alignment horizontal="center" vertical="center" wrapText="1"/>
    </xf>
    <xf numFmtId="0" fontId="9" fillId="0" borderId="10" xfId="217" applyFont="1" applyFill="1" applyBorder="1" applyAlignment="1">
      <alignment horizontal="center" vertical="center" wrapText="1"/>
    </xf>
    <xf numFmtId="0" fontId="9" fillId="0" borderId="10" xfId="217" applyNumberFormat="1" applyFont="1" applyFill="1" applyBorder="1" applyAlignment="1">
      <alignment horizontal="justify" vertical="center" wrapText="1"/>
    </xf>
    <xf numFmtId="0" fontId="4" fillId="0" borderId="11" xfId="217" applyFill="1" applyBorder="1" applyAlignment="1">
      <alignment horizontal="center" vertical="center"/>
    </xf>
    <xf numFmtId="166" fontId="8" fillId="0" borderId="11" xfId="331" applyNumberFormat="1" applyFont="1" applyFill="1" applyBorder="1" applyAlignment="1" applyProtection="1">
      <alignment horizontal="center" vertical="center" wrapText="1"/>
      <protection locked="0"/>
    </xf>
    <xf numFmtId="0" fontId="4" fillId="0" borderId="10" xfId="217" applyFill="1" applyBorder="1" applyAlignment="1">
      <alignment horizontal="center" vertical="center"/>
    </xf>
    <xf numFmtId="15" fontId="8" fillId="0" borderId="10" xfId="331" applyNumberFormat="1" applyFont="1" applyFill="1" applyBorder="1" applyAlignment="1" applyProtection="1">
      <alignment horizontal="center" vertical="center" wrapText="1"/>
      <protection locked="0"/>
    </xf>
    <xf numFmtId="15" fontId="9" fillId="25" borderId="10" xfId="217" applyNumberFormat="1" applyFont="1" applyFill="1" applyBorder="1" applyAlignment="1">
      <alignment horizontal="center" vertical="center"/>
    </xf>
    <xf numFmtId="0" fontId="9" fillId="25" borderId="10" xfId="217" applyFont="1" applyFill="1" applyBorder="1" applyAlignment="1">
      <alignment horizontal="center" vertical="center"/>
    </xf>
    <xf numFmtId="166" fontId="8" fillId="25" borderId="10" xfId="331" applyNumberFormat="1" applyFont="1" applyFill="1" applyBorder="1" applyAlignment="1" applyProtection="1">
      <alignment horizontal="center" vertical="center" wrapText="1"/>
      <protection locked="0"/>
    </xf>
    <xf numFmtId="0" fontId="9" fillId="25" borderId="10" xfId="217" applyFont="1" applyFill="1" applyBorder="1" applyAlignment="1">
      <alignment horizontal="center" vertical="center" wrapText="1"/>
    </xf>
    <xf numFmtId="0" fontId="9" fillId="25" borderId="11" xfId="217" applyFont="1" applyFill="1" applyBorder="1" applyAlignment="1">
      <alignment horizontal="center" vertical="center"/>
    </xf>
    <xf numFmtId="15" fontId="9" fillId="25" borderId="10" xfId="217" applyNumberFormat="1" applyFont="1" applyFill="1" applyBorder="1" applyAlignment="1">
      <alignment horizontal="center" vertical="center" wrapText="1"/>
    </xf>
    <xf numFmtId="0" fontId="9" fillId="25" borderId="10" xfId="217" applyFont="1" applyFill="1" applyBorder="1" applyAlignment="1">
      <alignment horizontal="justify" vertical="center" wrapText="1"/>
    </xf>
    <xf numFmtId="9" fontId="8" fillId="0" borderId="11" xfId="332" applyFont="1" applyFill="1" applyBorder="1" applyAlignment="1">
      <alignment horizontal="center" vertical="center" wrapText="1"/>
    </xf>
    <xf numFmtId="9" fontId="8" fillId="0" borderId="10" xfId="332" applyFont="1" applyFill="1" applyBorder="1" applyAlignment="1">
      <alignment horizontal="center" vertical="center" wrapText="1"/>
    </xf>
    <xf numFmtId="0" fontId="41" fillId="0" borderId="10" xfId="217" applyFont="1" applyFill="1" applyBorder="1" applyAlignment="1">
      <alignment horizontal="justify" vertical="center" wrapText="1"/>
    </xf>
    <xf numFmtId="166" fontId="8" fillId="26" borderId="10" xfId="331" applyNumberFormat="1" applyFont="1" applyFill="1" applyBorder="1" applyAlignment="1" applyProtection="1">
      <alignment horizontal="center" vertical="center" wrapText="1"/>
      <protection locked="0"/>
    </xf>
    <xf numFmtId="166" fontId="8" fillId="0" borderId="10" xfId="331" applyNumberFormat="1" applyFont="1" applyFill="1" applyBorder="1" applyAlignment="1" applyProtection="1">
      <alignment horizontal="center" vertical="center" wrapText="1"/>
      <protection locked="0"/>
    </xf>
    <xf numFmtId="15" fontId="8" fillId="0" borderId="10" xfId="217" applyNumberFormat="1" applyFont="1" applyFill="1" applyBorder="1" applyAlignment="1">
      <alignment horizontal="center" vertical="center" wrapText="1"/>
    </xf>
    <xf numFmtId="0" fontId="42" fillId="0" borderId="10" xfId="217" applyFont="1" applyFill="1" applyBorder="1" applyAlignment="1">
      <alignment horizontal="justify" vertical="center" wrapText="1"/>
    </xf>
    <xf numFmtId="0" fontId="9" fillId="0" borderId="10" xfId="217" applyFont="1" applyFill="1" applyBorder="1" applyAlignment="1">
      <alignment horizontal="center" vertical="center"/>
    </xf>
    <xf numFmtId="15" fontId="9" fillId="0" borderId="10" xfId="217" applyNumberFormat="1" applyFont="1" applyFill="1" applyBorder="1" applyAlignment="1">
      <alignment horizontal="center" vertical="center"/>
    </xf>
    <xf numFmtId="0" fontId="9" fillId="0" borderId="10" xfId="217" applyFont="1" applyFill="1" applyBorder="1" applyAlignment="1">
      <alignment horizontal="justify" vertical="center" wrapText="1"/>
    </xf>
    <xf numFmtId="0" fontId="8" fillId="33" borderId="10" xfId="218" applyNumberFormat="1" applyFont="1" applyFill="1" applyBorder="1" applyAlignment="1">
      <alignment horizontal="justify" vertical="center" wrapText="1"/>
    </xf>
    <xf numFmtId="0" fontId="4" fillId="28" borderId="10" xfId="217" applyFont="1" applyFill="1" applyBorder="1" applyAlignment="1">
      <alignment horizontal="justify" vertical="center" wrapText="1"/>
    </xf>
    <xf numFmtId="0" fontId="43" fillId="0" borderId="10" xfId="217" applyFont="1" applyFill="1" applyBorder="1" applyAlignment="1">
      <alignment horizontal="justify" vertical="center" wrapText="1"/>
    </xf>
    <xf numFmtId="15" fontId="9" fillId="0" borderId="11" xfId="217" applyNumberFormat="1" applyFont="1" applyFill="1" applyBorder="1" applyAlignment="1">
      <alignment horizontal="center" vertical="center"/>
    </xf>
    <xf numFmtId="166" fontId="8" fillId="24" borderId="10" xfId="331" applyNumberFormat="1" applyFont="1" applyFill="1" applyBorder="1" applyAlignment="1" applyProtection="1">
      <alignment horizontal="center" vertical="center" wrapText="1"/>
      <protection locked="0"/>
    </xf>
    <xf numFmtId="2" fontId="8" fillId="0" borderId="11" xfId="217" applyNumberFormat="1" applyFont="1" applyFill="1" applyBorder="1" applyAlignment="1">
      <alignment horizontal="center" vertical="center"/>
    </xf>
    <xf numFmtId="49" fontId="8" fillId="0" borderId="11" xfId="217" applyNumberFormat="1" applyFont="1" applyFill="1" applyBorder="1" applyAlignment="1">
      <alignment horizontal="justify" vertical="center" wrapText="1"/>
    </xf>
    <xf numFmtId="49" fontId="8" fillId="0" borderId="11" xfId="217" applyNumberFormat="1" applyFont="1" applyFill="1" applyBorder="1" applyAlignment="1">
      <alignment horizontal="center" vertical="center" wrapText="1"/>
    </xf>
    <xf numFmtId="49" fontId="13" fillId="0" borderId="11" xfId="217" applyNumberFormat="1" applyFont="1" applyFill="1" applyBorder="1" applyAlignment="1">
      <alignment horizontal="center" vertical="center" wrapText="1"/>
    </xf>
    <xf numFmtId="0" fontId="4" fillId="0" borderId="0" xfId="217" applyFill="1"/>
    <xf numFmtId="0" fontId="4" fillId="0" borderId="10" xfId="217" applyFont="1" applyBorder="1" applyAlignment="1">
      <alignment horizontal="justify" vertical="center"/>
    </xf>
    <xf numFmtId="166" fontId="8" fillId="24" borderId="10" xfId="331" applyNumberFormat="1" applyFont="1" applyFill="1" applyBorder="1" applyAlignment="1" applyProtection="1">
      <alignment horizontal="center" vertical="center" wrapText="1"/>
      <protection locked="0"/>
    </xf>
    <xf numFmtId="0" fontId="7" fillId="0" borderId="11" xfId="217" applyFont="1" applyFill="1" applyBorder="1" applyAlignment="1">
      <alignment vertical="center"/>
    </xf>
    <xf numFmtId="0" fontId="8" fillId="0" borderId="11" xfId="217" applyFont="1" applyFill="1" applyBorder="1" applyAlignment="1">
      <alignment horizontal="center" vertical="center" wrapText="1"/>
    </xf>
    <xf numFmtId="2" fontId="8" fillId="0" borderId="11" xfId="217" applyNumberFormat="1" applyFont="1" applyFill="1" applyBorder="1" applyAlignment="1">
      <alignment horizontal="center" vertical="center"/>
    </xf>
    <xf numFmtId="49" fontId="8" fillId="0" borderId="11" xfId="217" applyNumberFormat="1" applyFont="1" applyFill="1" applyBorder="1" applyAlignment="1">
      <alignment horizontal="justify" vertical="center" wrapText="1"/>
    </xf>
    <xf numFmtId="49" fontId="8" fillId="0" borderId="11" xfId="217" applyNumberFormat="1" applyFont="1" applyFill="1" applyBorder="1" applyAlignment="1">
      <alignment horizontal="center" vertical="center" wrapText="1"/>
    </xf>
    <xf numFmtId="9" fontId="8" fillId="0" borderId="11" xfId="274" applyFont="1" applyFill="1" applyBorder="1" applyAlignment="1">
      <alignment horizontal="center" vertical="center" wrapText="1"/>
    </xf>
    <xf numFmtId="0" fontId="8" fillId="0" borderId="0" xfId="217" applyFont="1" applyFill="1"/>
    <xf numFmtId="0" fontId="7" fillId="0" borderId="10" xfId="217" applyFont="1" applyFill="1" applyBorder="1" applyAlignment="1">
      <alignment horizontal="center" vertical="center" wrapText="1"/>
    </xf>
    <xf numFmtId="0" fontId="7" fillId="0" borderId="11" xfId="217" applyFont="1" applyFill="1" applyBorder="1" applyAlignment="1">
      <alignment horizontal="center" vertical="center" wrapText="1"/>
    </xf>
    <xf numFmtId="49" fontId="13" fillId="0" borderId="11" xfId="217" applyNumberFormat="1" applyFont="1" applyFill="1" applyBorder="1" applyAlignment="1">
      <alignment horizontal="center" vertical="center" wrapText="1"/>
    </xf>
    <xf numFmtId="0" fontId="7" fillId="0" borderId="11" xfId="217" applyFont="1" applyFill="1" applyBorder="1" applyAlignment="1">
      <alignment horizontal="center" vertical="center"/>
    </xf>
    <xf numFmtId="0" fontId="4" fillId="0" borderId="0" xfId="0" applyFont="1" applyBorder="1" applyAlignment="1">
      <alignment horizontal="center" vertical="center" wrapText="1"/>
    </xf>
    <xf numFmtId="0" fontId="0" fillId="0" borderId="10" xfId="0" applyBorder="1" applyAlignment="1">
      <alignment horizontal="center" vertical="center" wrapText="1"/>
    </xf>
    <xf numFmtId="0" fontId="4" fillId="0" borderId="10" xfId="0" applyFont="1" applyBorder="1" applyAlignment="1">
      <alignment horizontal="center" vertical="center" wrapText="1"/>
    </xf>
    <xf numFmtId="2" fontId="0" fillId="0" borderId="10" xfId="0" applyNumberFormat="1" applyBorder="1" applyAlignment="1">
      <alignment horizontal="center" vertical="center"/>
    </xf>
    <xf numFmtId="0" fontId="0" fillId="0" borderId="10" xfId="0" applyBorder="1" applyAlignment="1">
      <alignment horizontal="center" vertical="center"/>
    </xf>
    <xf numFmtId="0" fontId="47" fillId="0" borderId="10" xfId="0" applyFont="1" applyBorder="1" applyAlignment="1">
      <alignment horizontal="center" vertical="center" wrapText="1"/>
    </xf>
    <xf numFmtId="0" fontId="8" fillId="0" borderId="0" xfId="217" applyFont="1" applyFill="1" applyAlignment="1">
      <alignment horizontal="justify" vertical="center" wrapText="1"/>
    </xf>
    <xf numFmtId="0" fontId="7" fillId="0" borderId="10" xfId="217" applyFont="1" applyFill="1" applyBorder="1" applyAlignment="1">
      <alignment horizontal="center" vertical="center" wrapText="1"/>
    </xf>
    <xf numFmtId="0" fontId="7" fillId="0" borderId="11" xfId="217" applyFont="1" applyFill="1" applyBorder="1" applyAlignment="1">
      <alignment horizontal="center" vertical="center" wrapText="1"/>
    </xf>
    <xf numFmtId="0" fontId="7" fillId="0" borderId="11" xfId="217" applyFont="1" applyFill="1" applyBorder="1" applyAlignment="1">
      <alignment horizontal="center" vertical="center"/>
    </xf>
    <xf numFmtId="0" fontId="9" fillId="0" borderId="12" xfId="218" applyNumberFormat="1" applyFont="1" applyFill="1" applyBorder="1" applyAlignment="1">
      <alignment horizontal="center" vertical="center" wrapText="1"/>
    </xf>
    <xf numFmtId="49" fontId="9" fillId="0" borderId="12" xfId="218" applyNumberFormat="1" applyFont="1" applyFill="1" applyBorder="1" applyAlignment="1">
      <alignment horizontal="justify" vertical="center" wrapText="1"/>
    </xf>
    <xf numFmtId="166" fontId="9" fillId="0" borderId="12" xfId="246" applyNumberFormat="1" applyFont="1" applyFill="1" applyBorder="1" applyAlignment="1" applyProtection="1">
      <alignment horizontal="center" vertical="center" wrapText="1"/>
      <protection locked="0"/>
    </xf>
    <xf numFmtId="0" fontId="43" fillId="0" borderId="12" xfId="0" applyFont="1" applyFill="1" applyBorder="1" applyAlignment="1">
      <alignment horizontal="justify" vertical="center" wrapText="1"/>
    </xf>
    <xf numFmtId="0" fontId="43" fillId="0" borderId="11" xfId="0" applyFont="1" applyFill="1" applyBorder="1" applyAlignment="1">
      <alignment horizontal="justify" vertical="center" wrapText="1"/>
    </xf>
    <xf numFmtId="9" fontId="9" fillId="0" borderId="12" xfId="274" applyFont="1" applyFill="1" applyBorder="1" applyAlignment="1">
      <alignment horizontal="center" vertical="center" wrapText="1"/>
    </xf>
    <xf numFmtId="0" fontId="9" fillId="0" borderId="12" xfId="0" applyFont="1" applyFill="1" applyBorder="1" applyAlignment="1">
      <alignment horizontal="justify" vertical="center" wrapText="1"/>
    </xf>
    <xf numFmtId="0" fontId="9" fillId="0" borderId="11" xfId="0" applyFont="1" applyFill="1" applyBorder="1" applyAlignment="1">
      <alignment horizontal="justify" vertical="center" wrapText="1"/>
    </xf>
    <xf numFmtId="15" fontId="9" fillId="0" borderId="12" xfId="0" applyNumberFormat="1" applyFont="1" applyFill="1" applyBorder="1" applyAlignment="1">
      <alignment horizontal="center" vertical="center" wrapText="1"/>
    </xf>
    <xf numFmtId="0" fontId="9" fillId="0" borderId="12" xfId="0" applyFont="1" applyFill="1" applyBorder="1" applyAlignment="1">
      <alignment horizontal="center" vertical="center" wrapText="1"/>
    </xf>
    <xf numFmtId="15" fontId="43" fillId="0" borderId="12" xfId="0" applyNumberFormat="1" applyFont="1" applyFill="1" applyBorder="1" applyAlignment="1">
      <alignment horizontal="center" vertical="center" wrapText="1"/>
    </xf>
    <xf numFmtId="15" fontId="9" fillId="0" borderId="11" xfId="0" applyNumberFormat="1" applyFont="1" applyFill="1" applyBorder="1" applyAlignment="1">
      <alignment horizontal="center" vertical="center"/>
    </xf>
    <xf numFmtId="0" fontId="9" fillId="0" borderId="11" xfId="217" applyFont="1" applyFill="1" applyBorder="1" applyAlignment="1">
      <alignment horizontal="justify" vertical="center" wrapText="1"/>
    </xf>
    <xf numFmtId="0" fontId="9" fillId="0" borderId="12" xfId="0" applyFont="1" applyFill="1" applyBorder="1" applyAlignment="1">
      <alignment horizontal="center" vertical="center"/>
    </xf>
    <xf numFmtId="0" fontId="9" fillId="0" borderId="11" xfId="0" applyFont="1" applyFill="1" applyBorder="1" applyAlignment="1">
      <alignment horizontal="center" vertical="center"/>
    </xf>
    <xf numFmtId="0" fontId="0" fillId="0" borderId="11" xfId="0" applyFill="1" applyBorder="1" applyAlignment="1">
      <alignment horizontal="center" vertical="center"/>
    </xf>
    <xf numFmtId="0" fontId="4" fillId="0" borderId="0" xfId="217" applyFont="1" applyFill="1" applyBorder="1" applyAlignment="1">
      <alignment horizontal="center"/>
    </xf>
    <xf numFmtId="0" fontId="4" fillId="0" borderId="0" xfId="217" applyFill="1" applyBorder="1" applyAlignment="1">
      <alignment horizontal="center"/>
    </xf>
    <xf numFmtId="9" fontId="51" fillId="0" borderId="11" xfId="274" applyFont="1" applyFill="1" applyBorder="1" applyAlignment="1">
      <alignment horizontal="center" vertical="center" wrapText="1"/>
    </xf>
    <xf numFmtId="0" fontId="50" fillId="0" borderId="10" xfId="0" applyFont="1" applyFill="1" applyBorder="1" applyAlignment="1">
      <alignment horizontal="justify" vertical="center" wrapText="1"/>
    </xf>
    <xf numFmtId="0" fontId="8" fillId="0" borderId="10" xfId="0" applyFont="1" applyFill="1" applyBorder="1" applyAlignment="1">
      <alignment horizontal="justify" vertical="center" wrapText="1"/>
    </xf>
    <xf numFmtId="2" fontId="8" fillId="0" borderId="12" xfId="218" applyNumberFormat="1" applyFont="1" applyFill="1" applyBorder="1" applyAlignment="1">
      <alignment horizontal="justify" vertical="center" wrapText="1"/>
    </xf>
    <xf numFmtId="0" fontId="4" fillId="0" borderId="10" xfId="217" applyFont="1" applyFill="1" applyBorder="1" applyAlignment="1">
      <alignment horizontal="justify" vertical="center"/>
    </xf>
    <xf numFmtId="9" fontId="8" fillId="28" borderId="11" xfId="274" applyFont="1" applyFill="1" applyBorder="1" applyAlignment="1">
      <alignment horizontal="center" vertical="center" wrapText="1"/>
    </xf>
    <xf numFmtId="49" fontId="8" fillId="28" borderId="11" xfId="218" applyNumberFormat="1" applyFont="1" applyFill="1" applyBorder="1" applyAlignment="1">
      <alignment horizontal="justify" vertical="center" wrapText="1"/>
    </xf>
    <xf numFmtId="9" fontId="0" fillId="0" borderId="10" xfId="274" applyFont="1" applyBorder="1" applyAlignment="1">
      <alignment horizontal="center" vertical="center"/>
    </xf>
    <xf numFmtId="0" fontId="0" fillId="0" borderId="10" xfId="0" applyBorder="1" applyAlignment="1">
      <alignment horizontal="justify" vertical="center" wrapText="1"/>
    </xf>
    <xf numFmtId="0" fontId="9" fillId="0" borderId="12" xfId="218" applyNumberFormat="1" applyFont="1" applyFill="1" applyBorder="1" applyAlignment="1">
      <alignment horizontal="center" vertical="center" wrapText="1"/>
    </xf>
    <xf numFmtId="49" fontId="9" fillId="0" borderId="12" xfId="218" applyNumberFormat="1" applyFont="1" applyFill="1" applyBorder="1" applyAlignment="1">
      <alignment horizontal="justify" vertical="center" wrapText="1"/>
    </xf>
    <xf numFmtId="166" fontId="9" fillId="0" borderId="12" xfId="246" applyNumberFormat="1" applyFont="1" applyFill="1" applyBorder="1" applyAlignment="1" applyProtection="1">
      <alignment horizontal="center" vertical="center" wrapText="1"/>
      <protection locked="0"/>
    </xf>
    <xf numFmtId="0" fontId="43" fillId="0" borderId="12" xfId="0" applyFont="1" applyFill="1" applyBorder="1" applyAlignment="1">
      <alignment horizontal="justify" vertical="center" wrapText="1"/>
    </xf>
    <xf numFmtId="0" fontId="43" fillId="0" borderId="11" xfId="0" applyFont="1" applyFill="1" applyBorder="1" applyAlignment="1">
      <alignment horizontal="justify" vertical="center" wrapText="1"/>
    </xf>
    <xf numFmtId="9" fontId="9" fillId="0" borderId="12" xfId="274" applyFont="1" applyFill="1" applyBorder="1" applyAlignment="1">
      <alignment horizontal="center" vertical="center" wrapText="1"/>
    </xf>
    <xf numFmtId="0" fontId="9" fillId="0" borderId="12" xfId="0" applyFont="1" applyFill="1" applyBorder="1" applyAlignment="1">
      <alignment horizontal="justify" vertical="center" wrapText="1"/>
    </xf>
    <xf numFmtId="0" fontId="9" fillId="0" borderId="11" xfId="0" applyFont="1" applyFill="1" applyBorder="1" applyAlignment="1">
      <alignment horizontal="justify" vertical="center" wrapText="1"/>
    </xf>
    <xf numFmtId="15" fontId="9" fillId="0" borderId="12" xfId="0" applyNumberFormat="1"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21" xfId="0" applyFont="1" applyFill="1" applyBorder="1" applyAlignment="1">
      <alignment horizontal="center" vertical="center" wrapText="1"/>
    </xf>
    <xf numFmtId="15" fontId="43" fillId="0" borderId="12" xfId="0" applyNumberFormat="1" applyFont="1" applyFill="1" applyBorder="1" applyAlignment="1">
      <alignment horizontal="center" vertical="center" wrapText="1"/>
    </xf>
    <xf numFmtId="0" fontId="7" fillId="0" borderId="11" xfId="217" applyFont="1" applyFill="1" applyBorder="1" applyAlignment="1">
      <alignment horizontal="center" vertical="center" wrapText="1"/>
    </xf>
    <xf numFmtId="0" fontId="7" fillId="0" borderId="10" xfId="217" applyFont="1" applyFill="1" applyBorder="1" applyAlignment="1">
      <alignment horizontal="center" vertical="center" wrapText="1"/>
    </xf>
    <xf numFmtId="0" fontId="7" fillId="0" borderId="11" xfId="217" applyFont="1" applyFill="1" applyBorder="1" applyAlignment="1">
      <alignment horizontal="center" vertical="center"/>
    </xf>
    <xf numFmtId="15" fontId="9" fillId="0" borderId="11" xfId="0" applyNumberFormat="1" applyFont="1" applyFill="1" applyBorder="1" applyAlignment="1">
      <alignment horizontal="center" vertical="center"/>
    </xf>
    <xf numFmtId="0" fontId="9" fillId="0" borderId="11" xfId="0" applyFont="1" applyFill="1" applyBorder="1" applyAlignment="1">
      <alignment horizontal="center" vertical="center" wrapText="1"/>
    </xf>
    <xf numFmtId="0" fontId="9" fillId="0" borderId="11" xfId="217" applyFont="1" applyFill="1" applyBorder="1" applyAlignment="1">
      <alignment horizontal="justify" vertical="center" wrapText="1"/>
    </xf>
    <xf numFmtId="0" fontId="9" fillId="0" borderId="12"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0" xfId="226" applyFont="1" applyFill="1" applyBorder="1" applyAlignment="1">
      <alignment horizontal="justify" vertical="center" wrapText="1"/>
    </xf>
    <xf numFmtId="15" fontId="9" fillId="0" borderId="10" xfId="226" applyNumberFormat="1" applyFont="1" applyFill="1" applyBorder="1" applyAlignment="1">
      <alignment horizontal="center" vertical="center" wrapText="1"/>
    </xf>
    <xf numFmtId="0" fontId="0" fillId="0" borderId="11" xfId="0" applyFill="1" applyBorder="1" applyAlignment="1">
      <alignment horizontal="center" vertical="center"/>
    </xf>
    <xf numFmtId="0" fontId="9" fillId="0" borderId="10" xfId="226" applyFont="1" applyFill="1" applyBorder="1" applyAlignment="1">
      <alignment horizontal="center" vertical="center" wrapText="1"/>
    </xf>
    <xf numFmtId="0" fontId="4" fillId="0" borderId="11" xfId="217" applyFont="1" applyFill="1" applyBorder="1" applyAlignment="1">
      <alignment horizontal="justify" vertical="center"/>
    </xf>
    <xf numFmtId="0" fontId="52" fillId="0" borderId="0" xfId="0" applyFont="1" applyAlignment="1">
      <alignment vertical="top" wrapText="1"/>
    </xf>
    <xf numFmtId="0" fontId="54" fillId="0" borderId="10" xfId="0" applyFont="1" applyFill="1" applyBorder="1" applyAlignment="1">
      <alignment horizontal="justify" vertical="center" wrapText="1"/>
    </xf>
    <xf numFmtId="0" fontId="53" fillId="0" borderId="0" xfId="0" applyFont="1" applyAlignment="1">
      <alignment vertical="top" wrapText="1"/>
    </xf>
    <xf numFmtId="0" fontId="54" fillId="0" borderId="10" xfId="0" applyFont="1" applyFill="1" applyBorder="1" applyAlignment="1">
      <alignment horizontal="justify" vertical="top" wrapText="1"/>
    </xf>
    <xf numFmtId="49" fontId="8" fillId="0" borderId="10" xfId="218" applyNumberFormat="1" applyFont="1" applyFill="1" applyBorder="1" applyAlignment="1">
      <alignment horizontal="justify" vertical="top" wrapText="1"/>
    </xf>
    <xf numFmtId="0" fontId="55" fillId="0" borderId="12" xfId="0" applyFont="1" applyFill="1" applyBorder="1" applyAlignment="1">
      <alignment horizontal="justify" vertical="center" wrapText="1"/>
    </xf>
    <xf numFmtId="0" fontId="53" fillId="0" borderId="10" xfId="0" applyFont="1" applyFill="1" applyBorder="1" applyAlignment="1">
      <alignment vertical="center" wrapText="1"/>
    </xf>
    <xf numFmtId="0" fontId="9" fillId="0" borderId="10" xfId="0" applyFont="1" applyFill="1" applyBorder="1" applyAlignment="1">
      <alignment vertical="center"/>
    </xf>
    <xf numFmtId="0" fontId="57" fillId="0" borderId="10" xfId="0" applyFont="1" applyFill="1" applyBorder="1" applyAlignment="1">
      <alignment horizontal="justify" vertical="center" wrapText="1"/>
    </xf>
    <xf numFmtId="0" fontId="53" fillId="0" borderId="0" xfId="0" applyFont="1" applyAlignment="1">
      <alignment wrapText="1"/>
    </xf>
    <xf numFmtId="0" fontId="9" fillId="0" borderId="21" xfId="0" applyFont="1" applyFill="1" applyBorder="1" applyAlignment="1">
      <alignment vertical="center"/>
    </xf>
    <xf numFmtId="0" fontId="57" fillId="0" borderId="11" xfId="0" applyFont="1" applyFill="1" applyBorder="1" applyAlignment="1">
      <alignment horizontal="justify" vertical="center" wrapText="1"/>
    </xf>
    <xf numFmtId="15" fontId="41" fillId="0" borderId="11" xfId="0" applyNumberFormat="1" applyFont="1" applyFill="1" applyBorder="1" applyAlignment="1">
      <alignment horizontal="center" vertical="center" wrapText="1"/>
    </xf>
    <xf numFmtId="166" fontId="8" fillId="26" borderId="11" xfId="246" applyNumberFormat="1" applyFont="1" applyFill="1" applyBorder="1" applyAlignment="1" applyProtection="1">
      <alignment horizontal="center" vertical="center" wrapText="1"/>
      <protection locked="0"/>
    </xf>
    <xf numFmtId="0" fontId="53" fillId="0" borderId="19" xfId="0" applyFont="1" applyBorder="1" applyAlignment="1">
      <alignment wrapText="1"/>
    </xf>
    <xf numFmtId="0" fontId="9" fillId="0" borderId="11" xfId="0" applyFont="1" applyFill="1" applyBorder="1" applyAlignment="1">
      <alignment vertical="center"/>
    </xf>
    <xf numFmtId="0" fontId="9" fillId="0" borderId="12" xfId="0" applyFont="1" applyFill="1" applyBorder="1" applyAlignment="1">
      <alignment vertical="center" wrapText="1"/>
    </xf>
    <xf numFmtId="0" fontId="9" fillId="0" borderId="12" xfId="0" applyFont="1" applyFill="1" applyBorder="1" applyAlignment="1">
      <alignment vertical="center"/>
    </xf>
    <xf numFmtId="0" fontId="60" fillId="0" borderId="10" xfId="0" applyFont="1" applyFill="1" applyBorder="1" applyAlignment="1">
      <alignment horizontal="justify" vertical="center" wrapText="1"/>
    </xf>
    <xf numFmtId="0" fontId="8" fillId="33" borderId="11" xfId="218" applyNumberFormat="1" applyFont="1" applyFill="1" applyBorder="1" applyAlignment="1">
      <alignment horizontal="justify" vertical="center" wrapText="1"/>
    </xf>
    <xf numFmtId="9" fontId="8" fillId="33" borderId="11" xfId="274" applyFont="1" applyFill="1" applyBorder="1" applyAlignment="1">
      <alignment horizontal="center" vertical="center" wrapText="1"/>
    </xf>
    <xf numFmtId="15" fontId="9" fillId="0" borderId="12" xfId="0" applyNumberFormat="1"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60" fillId="0" borderId="21" xfId="0" applyFont="1" applyFill="1" applyBorder="1" applyAlignment="1">
      <alignment horizontal="justify" vertical="center" wrapText="1"/>
    </xf>
    <xf numFmtId="0" fontId="9" fillId="0" borderId="10" xfId="0" applyFont="1" applyFill="1" applyBorder="1" applyAlignment="1">
      <alignment vertical="center" wrapText="1"/>
    </xf>
    <xf numFmtId="0" fontId="53" fillId="0" borderId="10" xfId="0" applyFont="1" applyBorder="1" applyAlignment="1">
      <alignment wrapText="1"/>
    </xf>
    <xf numFmtId="166" fontId="8" fillId="24" borderId="11" xfId="331" applyNumberFormat="1" applyFont="1" applyFill="1" applyBorder="1" applyAlignment="1" applyProtection="1">
      <alignment horizontal="center" vertical="center" wrapText="1"/>
      <protection locked="0"/>
    </xf>
    <xf numFmtId="0" fontId="4" fillId="0" borderId="11" xfId="217" applyFont="1" applyBorder="1" applyAlignment="1">
      <alignment horizontal="justify" vertical="center"/>
    </xf>
    <xf numFmtId="9" fontId="62" fillId="0" borderId="10" xfId="218" applyNumberFormat="1" applyFont="1" applyFill="1" applyBorder="1" applyAlignment="1">
      <alignment horizontal="center" vertical="center"/>
    </xf>
    <xf numFmtId="9" fontId="62" fillId="0" borderId="10" xfId="274" applyFont="1" applyFill="1" applyBorder="1" applyAlignment="1">
      <alignment horizontal="center" vertical="center"/>
    </xf>
    <xf numFmtId="0" fontId="62" fillId="0" borderId="10" xfId="218" applyNumberFormat="1" applyFont="1" applyFill="1" applyBorder="1" applyAlignment="1">
      <alignment horizontal="justify" vertical="center" wrapText="1"/>
    </xf>
    <xf numFmtId="0" fontId="8" fillId="33" borderId="10" xfId="0" applyFont="1" applyFill="1" applyBorder="1" applyAlignment="1">
      <alignment horizontal="justify" vertical="center" wrapText="1"/>
    </xf>
    <xf numFmtId="0" fontId="61" fillId="0" borderId="10" xfId="0" applyFont="1" applyFill="1" applyBorder="1" applyAlignment="1">
      <alignment wrapText="1"/>
    </xf>
    <xf numFmtId="49" fontId="8" fillId="33" borderId="11" xfId="218" applyNumberFormat="1" applyFont="1" applyFill="1" applyBorder="1" applyAlignment="1">
      <alignment horizontal="justify" vertical="center" wrapText="1"/>
    </xf>
    <xf numFmtId="9" fontId="4" fillId="0" borderId="11" xfId="274" applyFont="1" applyFill="1" applyBorder="1" applyAlignment="1">
      <alignment horizontal="center" vertical="center" wrapText="1"/>
    </xf>
    <xf numFmtId="9" fontId="0" fillId="0" borderId="10" xfId="274" applyFont="1" applyBorder="1" applyAlignment="1">
      <alignment vertical="center"/>
    </xf>
    <xf numFmtId="0" fontId="8" fillId="0" borderId="10" xfId="218" applyFont="1" applyFill="1" applyBorder="1" applyAlignment="1">
      <alignment horizontal="justify" vertical="center" wrapText="1"/>
    </xf>
    <xf numFmtId="0" fontId="8" fillId="0" borderId="10" xfId="217" applyFont="1" applyFill="1" applyBorder="1" applyAlignment="1">
      <alignment horizontal="justify" vertical="center" wrapText="1"/>
    </xf>
    <xf numFmtId="0" fontId="60" fillId="0" borderId="10" xfId="0" applyFont="1" applyBorder="1" applyAlignment="1">
      <alignment horizontal="justify" vertical="center" wrapText="1"/>
    </xf>
    <xf numFmtId="2" fontId="8" fillId="33" borderId="12" xfId="218" applyNumberFormat="1" applyFont="1" applyFill="1" applyBorder="1" applyAlignment="1">
      <alignment horizontal="justify" vertical="center" wrapText="1"/>
    </xf>
    <xf numFmtId="9" fontId="8" fillId="33" borderId="10" xfId="218" applyNumberFormat="1" applyFont="1" applyFill="1" applyBorder="1" applyAlignment="1">
      <alignment horizontal="center" vertical="center"/>
    </xf>
    <xf numFmtId="9" fontId="8" fillId="33" borderId="10" xfId="274" applyFont="1" applyFill="1" applyBorder="1" applyAlignment="1">
      <alignment horizontal="center" vertical="center"/>
    </xf>
    <xf numFmtId="9" fontId="8" fillId="33" borderId="10" xfId="274" applyFont="1" applyFill="1" applyBorder="1" applyAlignment="1">
      <alignment horizontal="center" vertical="center" wrapText="1"/>
    </xf>
    <xf numFmtId="0" fontId="7" fillId="0" borderId="11" xfId="217" applyFont="1" applyFill="1" applyBorder="1" applyAlignment="1">
      <alignment horizontal="center" vertical="center" wrapText="1"/>
    </xf>
    <xf numFmtId="0" fontId="7" fillId="0" borderId="10" xfId="217" applyFont="1" applyFill="1" applyBorder="1" applyAlignment="1">
      <alignment horizontal="center" vertical="center" wrapText="1"/>
    </xf>
    <xf numFmtId="0" fontId="7" fillId="0" borderId="11" xfId="217" applyFont="1" applyFill="1" applyBorder="1" applyAlignment="1">
      <alignment horizontal="center" vertical="center"/>
    </xf>
    <xf numFmtId="9" fontId="62" fillId="0" borderId="11" xfId="218" applyNumberFormat="1" applyFont="1" applyFill="1" applyBorder="1" applyAlignment="1">
      <alignment horizontal="center" vertical="center"/>
    </xf>
    <xf numFmtId="9" fontId="62" fillId="0" borderId="11" xfId="274" applyFont="1" applyFill="1" applyBorder="1" applyAlignment="1">
      <alignment horizontal="center" vertical="center"/>
    </xf>
    <xf numFmtId="49" fontId="8" fillId="0" borderId="11" xfId="217" applyNumberFormat="1" applyFont="1" applyFill="1" applyBorder="1" applyAlignment="1">
      <alignment horizontal="left" vertical="center" wrapText="1"/>
    </xf>
    <xf numFmtId="172" fontId="0" fillId="0" borderId="10" xfId="274" applyNumberFormat="1" applyFont="1" applyBorder="1" applyAlignment="1">
      <alignment horizontal="center" vertical="center"/>
    </xf>
    <xf numFmtId="0" fontId="4" fillId="0" borderId="0" xfId="0" applyFont="1" applyFill="1" applyBorder="1"/>
    <xf numFmtId="172" fontId="0" fillId="0" borderId="0" xfId="0" applyNumberFormat="1" applyBorder="1"/>
    <xf numFmtId="0" fontId="4" fillId="0" borderId="0" xfId="0" applyFont="1" applyFill="1" applyBorder="1" applyAlignment="1">
      <alignment vertical="center" wrapText="1"/>
    </xf>
    <xf numFmtId="0" fontId="0" fillId="0" borderId="0" xfId="0" applyBorder="1" applyAlignment="1">
      <alignment vertical="center" wrapText="1"/>
    </xf>
    <xf numFmtId="1" fontId="13" fillId="0" borderId="0" xfId="217" applyNumberFormat="1" applyFont="1" applyFill="1" applyBorder="1" applyAlignment="1">
      <alignment horizontal="center" vertical="center"/>
    </xf>
    <xf numFmtId="1" fontId="4" fillId="0" borderId="0" xfId="217" applyNumberFormat="1" applyFill="1" applyAlignment="1">
      <alignment horizontal="center" vertical="center"/>
    </xf>
    <xf numFmtId="0" fontId="4" fillId="0" borderId="0" xfId="217" applyFill="1" applyAlignment="1">
      <alignment horizontal="justify" vertical="center"/>
    </xf>
    <xf numFmtId="0" fontId="4" fillId="0" borderId="0" xfId="217" applyFill="1" applyBorder="1" applyAlignment="1">
      <alignment horizontal="center" vertical="center"/>
    </xf>
    <xf numFmtId="0" fontId="4" fillId="0" borderId="0" xfId="217" applyFill="1" applyAlignment="1">
      <alignment horizontal="center" vertical="center"/>
    </xf>
    <xf numFmtId="1" fontId="4" fillId="0" borderId="0" xfId="217" applyNumberFormat="1" applyFill="1" applyAlignment="1">
      <alignment horizontal="center"/>
    </xf>
    <xf numFmtId="0" fontId="43" fillId="0" borderId="12" xfId="0" applyFont="1" applyFill="1" applyBorder="1" applyAlignment="1">
      <alignment horizontal="justify" vertical="center" wrapText="1"/>
    </xf>
    <xf numFmtId="166" fontId="64" fillId="0" borderId="10" xfId="246" applyNumberFormat="1" applyFont="1" applyFill="1" applyBorder="1" applyAlignment="1" applyProtection="1">
      <alignment horizontal="justify" vertical="center" wrapText="1"/>
      <protection locked="0"/>
    </xf>
    <xf numFmtId="0" fontId="65" fillId="0" borderId="12" xfId="0" applyFont="1" applyFill="1" applyBorder="1" applyAlignment="1">
      <alignment horizontal="justify" vertical="center" wrapText="1"/>
    </xf>
    <xf numFmtId="49" fontId="64" fillId="0" borderId="11" xfId="217" applyNumberFormat="1" applyFont="1" applyFill="1" applyBorder="1" applyAlignment="1">
      <alignment horizontal="justify" vertical="center" wrapText="1"/>
    </xf>
    <xf numFmtId="0" fontId="53" fillId="0" borderId="0" xfId="0" applyFont="1" applyAlignment="1">
      <alignment horizontal="justify" vertical="center" wrapText="1"/>
    </xf>
    <xf numFmtId="0" fontId="60" fillId="0" borderId="10" xfId="0" applyFont="1" applyBorder="1" applyAlignment="1">
      <alignment horizontal="justify" vertical="center"/>
    </xf>
    <xf numFmtId="0" fontId="66" fillId="0" borderId="10" xfId="0" applyFont="1" applyBorder="1" applyAlignment="1">
      <alignment horizontal="center" vertical="center" wrapText="1"/>
    </xf>
    <xf numFmtId="0" fontId="53" fillId="0" borderId="10" xfId="0" applyFont="1" applyBorder="1" applyAlignment="1">
      <alignment horizontal="justify" vertical="center" wrapText="1"/>
    </xf>
    <xf numFmtId="0" fontId="0" fillId="0" borderId="10" xfId="0" applyBorder="1" applyAlignment="1">
      <alignment horizontal="center"/>
    </xf>
    <xf numFmtId="9" fontId="8" fillId="0" borderId="11" xfId="274" applyNumberFormat="1" applyFont="1" applyFill="1" applyBorder="1" applyAlignment="1">
      <alignment horizontal="center" vertical="center" wrapText="1"/>
    </xf>
    <xf numFmtId="9" fontId="0" fillId="0" borderId="10" xfId="0" applyNumberFormat="1" applyBorder="1" applyAlignment="1">
      <alignment horizontal="center" vertical="center"/>
    </xf>
    <xf numFmtId="0" fontId="64" fillId="0" borderId="10" xfId="0" applyFont="1" applyBorder="1" applyAlignment="1">
      <alignment horizontal="justify" vertical="center"/>
    </xf>
    <xf numFmtId="15" fontId="0" fillId="0" borderId="10" xfId="0" applyNumberFormat="1" applyBorder="1" applyAlignment="1">
      <alignment horizontal="center" vertical="center"/>
    </xf>
    <xf numFmtId="172" fontId="0" fillId="0" borderId="10" xfId="0" applyNumberFormat="1" applyBorder="1" applyAlignment="1">
      <alignment vertical="center"/>
    </xf>
    <xf numFmtId="0" fontId="4" fillId="0" borderId="10" xfId="217" applyFont="1" applyFill="1" applyBorder="1" applyAlignment="1">
      <alignment wrapText="1"/>
    </xf>
    <xf numFmtId="172" fontId="5" fillId="0" borderId="10" xfId="274" applyNumberFormat="1" applyFont="1" applyBorder="1" applyAlignment="1">
      <alignment horizontal="center" vertical="center"/>
    </xf>
    <xf numFmtId="1" fontId="4" fillId="0" borderId="0" xfId="217" applyNumberFormat="1" applyFill="1" applyBorder="1" applyAlignment="1">
      <alignment horizontal="center" vertical="center"/>
    </xf>
    <xf numFmtId="0" fontId="62" fillId="0" borderId="10" xfId="0" applyFont="1" applyFill="1" applyBorder="1" applyAlignment="1">
      <alignment horizontal="justify" vertical="center" wrapText="1"/>
    </xf>
    <xf numFmtId="15" fontId="62" fillId="0" borderId="10" xfId="0" applyNumberFormat="1" applyFont="1" applyFill="1" applyBorder="1" applyAlignment="1">
      <alignment horizontal="center" vertical="center" wrapText="1"/>
    </xf>
    <xf numFmtId="0" fontId="62" fillId="0" borderId="10" xfId="0" applyFont="1" applyFill="1" applyBorder="1" applyAlignment="1">
      <alignment horizontal="center" vertical="center" wrapText="1"/>
    </xf>
    <xf numFmtId="0" fontId="67" fillId="0" borderId="10" xfId="0" applyFont="1" applyFill="1" applyBorder="1" applyAlignment="1">
      <alignment horizontal="justify" vertical="center" wrapText="1"/>
    </xf>
    <xf numFmtId="166" fontId="62" fillId="0" borderId="10" xfId="246" applyNumberFormat="1" applyFont="1" applyFill="1" applyBorder="1" applyAlignment="1" applyProtection="1">
      <alignment horizontal="center" vertical="center" wrapText="1"/>
      <protection locked="0"/>
    </xf>
    <xf numFmtId="0" fontId="68" fillId="0" borderId="10" xfId="0" applyFont="1" applyFill="1" applyBorder="1" applyAlignment="1">
      <alignment horizontal="justify" vertical="center" wrapText="1"/>
    </xf>
    <xf numFmtId="49" fontId="62" fillId="0" borderId="10" xfId="217" applyNumberFormat="1" applyFont="1" applyFill="1" applyBorder="1" applyAlignment="1">
      <alignment horizontal="justify" vertical="center" wrapText="1"/>
    </xf>
    <xf numFmtId="0" fontId="62" fillId="0" borderId="10" xfId="0" applyFont="1" applyFill="1" applyBorder="1" applyAlignment="1">
      <alignment horizontal="center" vertical="center"/>
    </xf>
    <xf numFmtId="0" fontId="67" fillId="0" borderId="10" xfId="0" applyFont="1" applyFill="1" applyBorder="1" applyAlignment="1">
      <alignment horizontal="justify" vertical="top" wrapText="1"/>
    </xf>
    <xf numFmtId="0" fontId="62" fillId="0" borderId="10" xfId="0" applyFont="1" applyFill="1" applyBorder="1" applyAlignment="1">
      <alignment horizontal="justify" vertical="top"/>
    </xf>
    <xf numFmtId="0" fontId="7" fillId="0" borderId="21" xfId="217" applyFont="1" applyFill="1" applyBorder="1" applyAlignment="1">
      <alignment horizontal="center" vertical="center" wrapText="1"/>
    </xf>
    <xf numFmtId="0" fontId="7" fillId="0" borderId="21" xfId="217" applyFont="1" applyFill="1" applyBorder="1" applyAlignment="1">
      <alignment horizontal="center" vertical="center"/>
    </xf>
    <xf numFmtId="2" fontId="8" fillId="0" borderId="10" xfId="218" applyNumberFormat="1" applyFont="1" applyFill="1" applyBorder="1" applyAlignment="1">
      <alignment horizontal="justify" vertical="center" wrapText="1"/>
    </xf>
    <xf numFmtId="1" fontId="8" fillId="0" borderId="10" xfId="217" applyNumberFormat="1" applyFont="1" applyFill="1" applyBorder="1" applyAlignment="1">
      <alignment horizontal="center" vertical="center" wrapText="1"/>
    </xf>
    <xf numFmtId="0" fontId="9" fillId="33" borderId="12" xfId="0" applyFont="1" applyFill="1" applyBorder="1" applyAlignment="1">
      <alignment horizontal="justify" vertical="center" wrapText="1"/>
    </xf>
    <xf numFmtId="9" fontId="62" fillId="0" borderId="10" xfId="218" applyNumberFormat="1" applyFont="1" applyFill="1" applyBorder="1" applyAlignment="1">
      <alignment horizontal="center" vertical="center" wrapText="1"/>
    </xf>
    <xf numFmtId="1" fontId="4" fillId="33" borderId="0" xfId="217" applyNumberFormat="1" applyFill="1" applyAlignment="1">
      <alignment horizontal="center" vertical="center"/>
    </xf>
    <xf numFmtId="9" fontId="0" fillId="0" borderId="10" xfId="0" applyNumberFormat="1" applyBorder="1"/>
    <xf numFmtId="9" fontId="62" fillId="0" borderId="10" xfId="274" applyFont="1" applyFill="1" applyBorder="1" applyAlignment="1">
      <alignment horizontal="center" vertical="center" wrapText="1"/>
    </xf>
    <xf numFmtId="0" fontId="0" fillId="0" borderId="0" xfId="0" applyAlignment="1">
      <alignment horizontal="center" vertical="center"/>
    </xf>
    <xf numFmtId="0" fontId="4" fillId="0" borderId="10" xfId="0" applyFont="1" applyBorder="1" applyAlignment="1">
      <alignment horizontal="center" vertical="center"/>
    </xf>
    <xf numFmtId="0" fontId="0" fillId="0" borderId="10" xfId="0" applyBorder="1" applyAlignment="1">
      <alignment vertical="center"/>
    </xf>
    <xf numFmtId="9" fontId="62" fillId="34" borderId="10" xfId="274" applyFont="1" applyFill="1" applyBorder="1" applyAlignment="1">
      <alignment horizontal="center" vertical="center" wrapText="1"/>
    </xf>
    <xf numFmtId="0" fontId="8" fillId="35" borderId="10" xfId="218" applyNumberFormat="1" applyFont="1" applyFill="1" applyBorder="1" applyAlignment="1">
      <alignment horizontal="left" vertical="top" wrapText="1"/>
    </xf>
    <xf numFmtId="0" fontId="8" fillId="35" borderId="10" xfId="218" applyNumberFormat="1" applyFont="1" applyFill="1" applyBorder="1" applyAlignment="1">
      <alignment vertical="center" wrapText="1"/>
    </xf>
    <xf numFmtId="9" fontId="8" fillId="0" borderId="21" xfId="274" applyFont="1" applyFill="1" applyBorder="1" applyAlignment="1">
      <alignment horizontal="center" vertical="center" wrapText="1"/>
    </xf>
    <xf numFmtId="0" fontId="8" fillId="0" borderId="10" xfId="218" applyNumberFormat="1" applyFont="1" applyFill="1" applyBorder="1" applyAlignment="1">
      <alignment vertical="center" wrapText="1"/>
    </xf>
    <xf numFmtId="49" fontId="8" fillId="0" borderId="10" xfId="217" applyNumberFormat="1" applyFont="1" applyFill="1" applyBorder="1" applyAlignment="1">
      <alignment horizontal="left" vertical="top" wrapText="1"/>
    </xf>
    <xf numFmtId="9" fontId="8" fillId="0" borderId="10" xfId="334" applyFont="1" applyFill="1" applyBorder="1" applyAlignment="1">
      <alignment horizontal="center" vertical="center" wrapText="1"/>
    </xf>
    <xf numFmtId="49" fontId="8" fillId="0" borderId="10" xfId="217" applyNumberFormat="1" applyFont="1" applyFill="1" applyBorder="1" applyAlignment="1">
      <alignment horizontal="left" vertical="center" wrapText="1"/>
    </xf>
    <xf numFmtId="0" fontId="7" fillId="0" borderId="11" xfId="217" applyFont="1" applyFill="1" applyBorder="1" applyAlignment="1">
      <alignment horizontal="center" vertical="center" wrapText="1"/>
    </xf>
    <xf numFmtId="0" fontId="7" fillId="0" borderId="10" xfId="217" applyFont="1" applyFill="1" applyBorder="1" applyAlignment="1">
      <alignment horizontal="center" vertical="center" wrapText="1"/>
    </xf>
    <xf numFmtId="0" fontId="7" fillId="0" borderId="11" xfId="217" applyFont="1" applyFill="1" applyBorder="1" applyAlignment="1">
      <alignment horizontal="center" vertical="center"/>
    </xf>
    <xf numFmtId="15" fontId="9" fillId="0" borderId="12" xfId="0" applyNumberFormat="1"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1" xfId="217" applyFont="1" applyFill="1" applyBorder="1" applyAlignment="1">
      <alignment horizontal="justify" vertical="center" wrapText="1"/>
    </xf>
    <xf numFmtId="0" fontId="0" fillId="0" borderId="11" xfId="0" applyFill="1" applyBorder="1" applyAlignment="1">
      <alignment horizontal="center" vertical="center"/>
    </xf>
    <xf numFmtId="49" fontId="8" fillId="0" borderId="11" xfId="217" applyNumberFormat="1" applyFont="1" applyFill="1" applyBorder="1" applyAlignment="1">
      <alignment horizontal="center" vertical="center" wrapText="1"/>
    </xf>
    <xf numFmtId="49" fontId="8" fillId="0" borderId="11" xfId="217" applyNumberFormat="1" applyFont="1" applyFill="1" applyBorder="1" applyAlignment="1">
      <alignment horizontal="justify" vertical="center" wrapText="1"/>
    </xf>
    <xf numFmtId="1" fontId="8" fillId="0" borderId="11" xfId="217" applyNumberFormat="1" applyFont="1" applyFill="1" applyBorder="1" applyAlignment="1">
      <alignment horizontal="center" vertical="center"/>
    </xf>
    <xf numFmtId="0" fontId="8" fillId="0" borderId="10" xfId="218" applyNumberFormat="1" applyFont="1" applyFill="1" applyBorder="1" applyAlignment="1">
      <alignment horizontal="left" vertical="top" wrapText="1"/>
    </xf>
    <xf numFmtId="0" fontId="0" fillId="0" borderId="29" xfId="0" applyBorder="1"/>
    <xf numFmtId="0" fontId="0" fillId="0" borderId="31" xfId="0" applyBorder="1"/>
    <xf numFmtId="0" fontId="0" fillId="0" borderId="32" xfId="0" applyBorder="1"/>
    <xf numFmtId="0" fontId="0" fillId="0" borderId="11" xfId="0" applyBorder="1"/>
    <xf numFmtId="0" fontId="0" fillId="0" borderId="33" xfId="0" applyBorder="1"/>
    <xf numFmtId="0" fontId="13" fillId="0" borderId="10" xfId="0" applyFont="1" applyBorder="1" applyAlignment="1">
      <alignment horizontal="center" vertical="center"/>
    </xf>
    <xf numFmtId="0" fontId="13" fillId="0" borderId="30" xfId="0" applyFont="1" applyBorder="1" applyAlignment="1">
      <alignment horizontal="center" vertical="center"/>
    </xf>
    <xf numFmtId="0" fontId="13" fillId="0" borderId="29" xfId="0" applyFont="1" applyBorder="1" applyAlignment="1">
      <alignment horizontal="justify" vertical="center" wrapText="1"/>
    </xf>
    <xf numFmtId="0" fontId="71" fillId="0" borderId="38" xfId="0" applyFont="1" applyBorder="1" applyAlignment="1">
      <alignment horizontal="center" vertical="center"/>
    </xf>
    <xf numFmtId="0" fontId="71" fillId="0" borderId="32" xfId="0" applyFont="1" applyBorder="1" applyAlignment="1">
      <alignment horizontal="center" vertical="center"/>
    </xf>
    <xf numFmtId="0" fontId="13" fillId="0" borderId="40" xfId="0" applyFont="1" applyBorder="1" applyAlignment="1">
      <alignment horizontal="justify" vertical="center" wrapText="1"/>
    </xf>
    <xf numFmtId="0" fontId="13" fillId="0" borderId="12" xfId="0" applyFont="1" applyBorder="1" applyAlignment="1">
      <alignment horizontal="center" vertical="center"/>
    </xf>
    <xf numFmtId="0" fontId="13" fillId="0" borderId="41" xfId="0" applyFont="1" applyBorder="1" applyAlignment="1">
      <alignment horizontal="center" vertical="center"/>
    </xf>
    <xf numFmtId="0" fontId="13" fillId="0" borderId="33" xfId="0" applyFont="1" applyBorder="1" applyAlignment="1">
      <alignment horizontal="justify" vertical="center" wrapText="1"/>
    </xf>
    <xf numFmtId="0" fontId="13" fillId="0" borderId="11" xfId="0" applyFont="1" applyBorder="1" applyAlignment="1">
      <alignment horizontal="center" vertical="center"/>
    </xf>
    <xf numFmtId="0" fontId="13" fillId="0" borderId="34" xfId="0" applyFont="1" applyBorder="1" applyAlignment="1">
      <alignment horizontal="center" vertical="center"/>
    </xf>
    <xf numFmtId="0" fontId="0" fillId="0" borderId="11" xfId="0" applyBorder="1" applyAlignment="1">
      <alignment horizontal="center"/>
    </xf>
    <xf numFmtId="9" fontId="0" fillId="0" borderId="10" xfId="274" applyFont="1" applyBorder="1" applyAlignment="1">
      <alignment horizontal="center"/>
    </xf>
    <xf numFmtId="0" fontId="0" fillId="0" borderId="34" xfId="0" applyBorder="1" applyAlignment="1">
      <alignment horizontal="center"/>
    </xf>
    <xf numFmtId="0" fontId="0" fillId="0" borderId="30" xfId="0" applyBorder="1" applyAlignment="1">
      <alignment horizontal="center"/>
    </xf>
    <xf numFmtId="9" fontId="0" fillId="0" borderId="30" xfId="274" applyFont="1" applyBorder="1" applyAlignment="1">
      <alignment horizontal="center"/>
    </xf>
    <xf numFmtId="0" fontId="9" fillId="0" borderId="12" xfId="0" applyFont="1" applyFill="1" applyBorder="1" applyAlignment="1">
      <alignment horizontal="justify" vertical="center" wrapText="1"/>
    </xf>
    <xf numFmtId="15" fontId="9" fillId="0" borderId="12" xfId="0" applyNumberFormat="1"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21" xfId="0" applyFont="1" applyFill="1" applyBorder="1" applyAlignment="1">
      <alignment horizontal="center" vertical="center" wrapText="1"/>
    </xf>
    <xf numFmtId="9" fontId="9" fillId="0" borderId="12" xfId="274" applyFont="1" applyFill="1" applyBorder="1" applyAlignment="1">
      <alignment horizontal="center" vertical="center" wrapText="1"/>
    </xf>
    <xf numFmtId="0" fontId="9" fillId="0" borderId="12" xfId="218" applyNumberFormat="1" applyFont="1" applyFill="1" applyBorder="1" applyAlignment="1">
      <alignment horizontal="center" vertical="center" wrapText="1"/>
    </xf>
    <xf numFmtId="49" fontId="9" fillId="0" borderId="12" xfId="218" applyNumberFormat="1" applyFont="1" applyFill="1" applyBorder="1" applyAlignment="1">
      <alignment horizontal="justify" vertical="center" wrapText="1"/>
    </xf>
    <xf numFmtId="166" fontId="9" fillId="0" borderId="12" xfId="246" applyNumberFormat="1" applyFont="1" applyFill="1" applyBorder="1" applyAlignment="1" applyProtection="1">
      <alignment horizontal="center" vertical="center" wrapText="1"/>
      <protection locked="0"/>
    </xf>
    <xf numFmtId="0" fontId="43" fillId="0" borderId="12" xfId="0" applyFont="1" applyFill="1" applyBorder="1" applyAlignment="1">
      <alignment horizontal="justify" vertical="center" wrapText="1"/>
    </xf>
    <xf numFmtId="0" fontId="9" fillId="0" borderId="11" xfId="0" applyFont="1" applyFill="1" applyBorder="1" applyAlignment="1">
      <alignment horizontal="center" vertical="center" wrapText="1"/>
    </xf>
    <xf numFmtId="0" fontId="9" fillId="0" borderId="11" xfId="217" applyFont="1" applyFill="1" applyBorder="1" applyAlignment="1">
      <alignment horizontal="justify" vertical="center" wrapText="1"/>
    </xf>
    <xf numFmtId="0" fontId="0" fillId="0" borderId="11" xfId="0" applyFill="1" applyBorder="1" applyAlignment="1">
      <alignment horizontal="center" vertical="center"/>
    </xf>
    <xf numFmtId="166" fontId="8" fillId="0" borderId="11" xfId="246" applyNumberFormat="1" applyFont="1" applyFill="1" applyBorder="1" applyAlignment="1" applyProtection="1">
      <alignment horizontal="center" vertical="center" wrapText="1"/>
      <protection locked="0"/>
    </xf>
    <xf numFmtId="9" fontId="51" fillId="0" borderId="10" xfId="274" applyFont="1" applyFill="1" applyBorder="1" applyAlignment="1">
      <alignment horizontal="center" vertical="center" wrapText="1"/>
    </xf>
    <xf numFmtId="0" fontId="53" fillId="0" borderId="0" xfId="0" applyFont="1" applyFill="1" applyAlignment="1">
      <alignment wrapText="1"/>
    </xf>
    <xf numFmtId="0" fontId="52" fillId="0" borderId="0" xfId="0" applyFont="1" applyFill="1" applyAlignment="1">
      <alignment vertical="top" wrapText="1"/>
    </xf>
    <xf numFmtId="49" fontId="8" fillId="0" borderId="11" xfId="217" applyNumberFormat="1" applyFont="1" applyFill="1" applyBorder="1" applyAlignment="1">
      <alignment horizontal="justify" vertical="center" wrapText="1"/>
    </xf>
    <xf numFmtId="49" fontId="8" fillId="0" borderId="11" xfId="218" applyNumberFormat="1" applyFont="1" applyFill="1" applyBorder="1" applyAlignment="1">
      <alignment horizontal="justify" vertical="center" wrapText="1"/>
    </xf>
    <xf numFmtId="9" fontId="62" fillId="0" borderId="11" xfId="218" applyNumberFormat="1" applyFont="1" applyFill="1" applyBorder="1" applyAlignment="1">
      <alignment horizontal="center" vertical="center"/>
    </xf>
    <xf numFmtId="9" fontId="62" fillId="0" borderId="11" xfId="337" applyFont="1" applyFill="1" applyBorder="1" applyAlignment="1">
      <alignment horizontal="center" vertical="center"/>
    </xf>
    <xf numFmtId="0" fontId="62" fillId="0" borderId="11" xfId="218" applyNumberFormat="1" applyFont="1" applyFill="1" applyBorder="1" applyAlignment="1">
      <alignment horizontal="justify" vertical="center" wrapText="1"/>
    </xf>
    <xf numFmtId="0" fontId="62" fillId="0" borderId="10" xfId="218" applyNumberFormat="1" applyFont="1" applyFill="1" applyBorder="1" applyAlignment="1">
      <alignment horizontal="justify" vertical="center" wrapText="1"/>
    </xf>
    <xf numFmtId="49" fontId="8" fillId="0" borderId="10" xfId="217" applyNumberFormat="1" applyFont="1" applyFill="1" applyBorder="1" applyAlignment="1">
      <alignment horizontal="justify" vertical="center" wrapText="1"/>
    </xf>
    <xf numFmtId="1" fontId="8" fillId="0" borderId="11" xfId="217" applyNumberFormat="1" applyFont="1" applyFill="1" applyBorder="1" applyAlignment="1">
      <alignment horizontal="center" vertical="center"/>
    </xf>
    <xf numFmtId="49" fontId="8" fillId="0" borderId="11" xfId="217" applyNumberFormat="1" applyFont="1" applyFill="1" applyBorder="1" applyAlignment="1">
      <alignment horizontal="left" vertical="center" wrapText="1"/>
    </xf>
    <xf numFmtId="49" fontId="8" fillId="0" borderId="11" xfId="217" applyNumberFormat="1" applyFont="1" applyFill="1" applyBorder="1" applyAlignment="1">
      <alignment horizontal="center" vertical="center" wrapText="1"/>
    </xf>
    <xf numFmtId="9" fontId="8" fillId="0" borderId="10" xfId="337" applyFont="1" applyFill="1" applyBorder="1" applyAlignment="1">
      <alignment horizontal="center" vertical="center" wrapText="1"/>
    </xf>
    <xf numFmtId="0" fontId="8" fillId="0" borderId="11" xfId="217" applyFont="1" applyFill="1" applyBorder="1" applyAlignment="1">
      <alignment horizontal="center" vertical="center" wrapText="1"/>
    </xf>
    <xf numFmtId="0" fontId="8" fillId="0" borderId="11" xfId="217" applyFont="1" applyFill="1" applyBorder="1" applyAlignment="1">
      <alignment horizontal="justify" vertical="center" wrapText="1"/>
    </xf>
    <xf numFmtId="49" fontId="8" fillId="0" borderId="10" xfId="217" applyNumberFormat="1" applyFont="1" applyFill="1" applyBorder="1" applyAlignment="1">
      <alignment horizontal="center" vertical="center" wrapText="1"/>
    </xf>
    <xf numFmtId="49" fontId="8" fillId="0" borderId="21" xfId="217" applyNumberFormat="1" applyFont="1" applyFill="1" applyBorder="1" applyAlignment="1">
      <alignment horizontal="justify" vertical="center" wrapText="1"/>
    </xf>
    <xf numFmtId="0" fontId="53" fillId="0" borderId="19" xfId="0" applyFont="1" applyFill="1" applyBorder="1" applyAlignment="1">
      <alignment wrapText="1"/>
    </xf>
    <xf numFmtId="0" fontId="53" fillId="0" borderId="10" xfId="0" applyFont="1" applyFill="1" applyBorder="1" applyAlignment="1">
      <alignment wrapText="1"/>
    </xf>
    <xf numFmtId="0" fontId="6" fillId="0" borderId="10" xfId="217" applyFont="1" applyFill="1" applyBorder="1" applyAlignment="1">
      <alignment horizontal="center" vertical="center" wrapText="1"/>
    </xf>
    <xf numFmtId="0" fontId="5" fillId="0" borderId="22" xfId="217" applyFont="1" applyFill="1" applyBorder="1" applyAlignment="1">
      <alignment horizontal="left" vertical="center"/>
    </xf>
    <xf numFmtId="0" fontId="5" fillId="0" borderId="23" xfId="217" applyFont="1" applyFill="1" applyBorder="1" applyAlignment="1">
      <alignment horizontal="left" vertical="center"/>
    </xf>
    <xf numFmtId="0" fontId="5" fillId="0" borderId="24" xfId="217" applyFont="1" applyFill="1" applyBorder="1" applyAlignment="1">
      <alignment horizontal="left" vertical="center"/>
    </xf>
    <xf numFmtId="0" fontId="5" fillId="0" borderId="22" xfId="217" applyFont="1" applyFill="1" applyBorder="1" applyAlignment="1">
      <alignment horizontal="left" vertical="center" wrapText="1"/>
    </xf>
    <xf numFmtId="0" fontId="5" fillId="0" borderId="23" xfId="217" applyFont="1" applyFill="1" applyBorder="1" applyAlignment="1">
      <alignment horizontal="left" vertical="center" wrapText="1"/>
    </xf>
    <xf numFmtId="0" fontId="5" fillId="0" borderId="24" xfId="217" applyFont="1" applyFill="1" applyBorder="1" applyAlignment="1">
      <alignment horizontal="left" vertical="center" wrapText="1"/>
    </xf>
    <xf numFmtId="0" fontId="5" fillId="0" borderId="10" xfId="217" applyFont="1" applyFill="1" applyBorder="1" applyAlignment="1">
      <alignment horizontal="left" vertical="center"/>
    </xf>
    <xf numFmtId="0" fontId="5" fillId="0" borderId="22" xfId="217" applyFont="1" applyFill="1" applyBorder="1" applyAlignment="1">
      <alignment horizontal="center" vertical="center" wrapText="1"/>
    </xf>
    <xf numFmtId="0" fontId="5" fillId="0" borderId="23" xfId="217" applyFont="1" applyFill="1" applyBorder="1" applyAlignment="1">
      <alignment horizontal="center" vertical="center" wrapText="1"/>
    </xf>
    <xf numFmtId="0" fontId="5" fillId="0" borderId="24" xfId="217" applyFont="1" applyFill="1" applyBorder="1" applyAlignment="1">
      <alignment horizontal="center" vertical="center" wrapText="1"/>
    </xf>
    <xf numFmtId="0" fontId="7" fillId="0" borderId="22" xfId="217" applyFont="1" applyFill="1" applyBorder="1" applyAlignment="1">
      <alignment horizontal="center" vertical="center"/>
    </xf>
    <xf numFmtId="0" fontId="7" fillId="0" borderId="24" xfId="217" applyFont="1" applyFill="1" applyBorder="1" applyAlignment="1">
      <alignment horizontal="center" vertical="center"/>
    </xf>
    <xf numFmtId="0" fontId="7" fillId="0" borderId="22" xfId="217" applyFont="1" applyFill="1" applyBorder="1" applyAlignment="1">
      <alignment horizontal="center" vertical="center" wrapText="1"/>
    </xf>
    <xf numFmtId="0" fontId="45" fillId="0" borderId="24" xfId="217" applyFont="1" applyFill="1" applyBorder="1" applyAlignment="1">
      <alignment horizontal="center" vertical="center" wrapText="1"/>
    </xf>
    <xf numFmtId="0" fontId="7" fillId="0" borderId="12" xfId="217" applyFont="1" applyFill="1" applyBorder="1" applyAlignment="1">
      <alignment horizontal="center" vertical="center" wrapText="1"/>
    </xf>
    <xf numFmtId="0" fontId="7" fillId="0" borderId="11" xfId="217" applyFont="1" applyFill="1" applyBorder="1" applyAlignment="1">
      <alignment horizontal="center" vertical="center" wrapText="1"/>
    </xf>
    <xf numFmtId="0" fontId="7" fillId="0" borderId="24" xfId="217" applyFont="1" applyFill="1" applyBorder="1" applyAlignment="1">
      <alignment horizontal="center" vertical="center" wrapText="1"/>
    </xf>
    <xf numFmtId="0" fontId="7" fillId="0" borderId="10" xfId="217" applyFont="1" applyFill="1" applyBorder="1" applyAlignment="1">
      <alignment horizontal="center" vertical="center" wrapText="1"/>
    </xf>
    <xf numFmtId="0" fontId="7" fillId="0" borderId="12" xfId="217" applyFont="1" applyFill="1" applyBorder="1" applyAlignment="1">
      <alignment horizontal="center" vertical="center"/>
    </xf>
    <xf numFmtId="0" fontId="7" fillId="0" borderId="11" xfId="217" applyFont="1" applyFill="1" applyBorder="1" applyAlignment="1">
      <alignment horizontal="center" vertical="center"/>
    </xf>
    <xf numFmtId="0" fontId="9" fillId="0" borderId="12" xfId="0" applyFont="1" applyFill="1" applyBorder="1" applyAlignment="1">
      <alignment horizontal="justify" vertical="center" wrapText="1"/>
    </xf>
    <xf numFmtId="0" fontId="9" fillId="0" borderId="21" xfId="0" applyFont="1" applyFill="1" applyBorder="1" applyAlignment="1">
      <alignment horizontal="justify" vertical="center" wrapText="1"/>
    </xf>
    <xf numFmtId="0" fontId="9" fillId="0" borderId="11" xfId="0" applyFont="1" applyFill="1" applyBorder="1" applyAlignment="1">
      <alignment horizontal="justify" vertical="center" wrapText="1"/>
    </xf>
    <xf numFmtId="15" fontId="9" fillId="0" borderId="12" xfId="0" applyNumberFormat="1" applyFont="1" applyFill="1" applyBorder="1" applyAlignment="1">
      <alignment horizontal="center" vertical="center" wrapText="1"/>
    </xf>
    <xf numFmtId="15" fontId="9" fillId="0" borderId="21" xfId="0" applyNumberFormat="1"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4" fillId="0" borderId="21" xfId="0" applyFont="1" applyFill="1" applyBorder="1" applyAlignment="1">
      <alignment horizontal="justify" vertical="center"/>
    </xf>
    <xf numFmtId="9" fontId="9" fillId="0" borderId="12" xfId="274" applyFont="1" applyFill="1" applyBorder="1" applyAlignment="1">
      <alignment horizontal="center" vertical="center" wrapText="1"/>
    </xf>
    <xf numFmtId="9" fontId="9" fillId="0" borderId="21" xfId="274" applyFont="1" applyFill="1" applyBorder="1" applyAlignment="1">
      <alignment horizontal="center" vertical="center" wrapText="1"/>
    </xf>
    <xf numFmtId="0" fontId="9" fillId="0" borderId="12" xfId="218" applyNumberFormat="1" applyFont="1" applyFill="1" applyBorder="1" applyAlignment="1">
      <alignment horizontal="center" vertical="center" wrapText="1"/>
    </xf>
    <xf numFmtId="0" fontId="9" fillId="0" borderId="21" xfId="218" applyNumberFormat="1" applyFont="1" applyFill="1" applyBorder="1" applyAlignment="1">
      <alignment horizontal="center" vertical="center" wrapText="1"/>
    </xf>
    <xf numFmtId="0" fontId="10" fillId="0" borderId="22" xfId="217" applyFont="1" applyFill="1" applyBorder="1" applyAlignment="1">
      <alignment horizontal="left" vertical="center" wrapText="1"/>
    </xf>
    <xf numFmtId="0" fontId="10" fillId="0" borderId="23" xfId="217" applyFont="1" applyFill="1" applyBorder="1" applyAlignment="1">
      <alignment horizontal="left" vertical="center" wrapText="1"/>
    </xf>
    <xf numFmtId="0" fontId="10" fillId="0" borderId="24" xfId="217" applyFont="1" applyFill="1" applyBorder="1" applyAlignment="1">
      <alignment horizontal="left" vertical="center" wrapText="1"/>
    </xf>
    <xf numFmtId="0" fontId="5" fillId="0" borderId="12" xfId="217" applyFont="1" applyFill="1" applyBorder="1" applyAlignment="1">
      <alignment horizontal="center" vertical="center" wrapText="1"/>
    </xf>
    <xf numFmtId="15" fontId="43" fillId="0" borderId="12" xfId="0" applyNumberFormat="1" applyFont="1" applyFill="1" applyBorder="1" applyAlignment="1">
      <alignment horizontal="center" vertical="center" wrapText="1"/>
    </xf>
    <xf numFmtId="0" fontId="0" fillId="0" borderId="21" xfId="0" applyFill="1" applyBorder="1" applyAlignment="1">
      <alignment horizontal="center" vertical="center" wrapText="1"/>
    </xf>
    <xf numFmtId="0" fontId="0" fillId="0" borderId="11" xfId="0" applyFill="1" applyBorder="1" applyAlignment="1">
      <alignment horizontal="center" vertical="center" wrapText="1"/>
    </xf>
    <xf numFmtId="49" fontId="9" fillId="0" borderId="12" xfId="218" applyNumberFormat="1" applyFont="1" applyFill="1" applyBorder="1" applyAlignment="1">
      <alignment horizontal="justify" vertical="center" wrapText="1"/>
    </xf>
    <xf numFmtId="49" fontId="9" fillId="0" borderId="21" xfId="218" applyNumberFormat="1" applyFont="1" applyFill="1" applyBorder="1" applyAlignment="1">
      <alignment horizontal="justify" vertical="center" wrapText="1"/>
    </xf>
    <xf numFmtId="166" fontId="9" fillId="0" borderId="12" xfId="246" applyNumberFormat="1" applyFont="1" applyFill="1" applyBorder="1" applyAlignment="1" applyProtection="1">
      <alignment horizontal="center" vertical="center" wrapText="1"/>
      <protection locked="0"/>
    </xf>
    <xf numFmtId="166" fontId="9" fillId="0" borderId="21" xfId="246" applyNumberFormat="1" applyFont="1" applyFill="1" applyBorder="1" applyAlignment="1" applyProtection="1">
      <alignment horizontal="center" vertical="center" wrapText="1"/>
      <protection locked="0"/>
    </xf>
    <xf numFmtId="0" fontId="43" fillId="0" borderId="12" xfId="0" applyFont="1" applyFill="1" applyBorder="1" applyAlignment="1">
      <alignment horizontal="justify" vertical="center" wrapText="1"/>
    </xf>
    <xf numFmtId="0" fontId="43" fillId="0" borderId="21" xfId="0" applyFont="1" applyFill="1" applyBorder="1" applyAlignment="1">
      <alignment horizontal="justify" vertical="center" wrapText="1"/>
    </xf>
    <xf numFmtId="0" fontId="43" fillId="0" borderId="11" xfId="0" applyFont="1" applyFill="1" applyBorder="1" applyAlignment="1">
      <alignment horizontal="justify" vertical="center" wrapText="1"/>
    </xf>
    <xf numFmtId="15" fontId="9" fillId="0" borderId="11" xfId="0" applyNumberFormat="1" applyFont="1" applyFill="1" applyBorder="1" applyAlignment="1">
      <alignment horizontal="center" vertical="center" wrapText="1"/>
    </xf>
    <xf numFmtId="15" fontId="9" fillId="0" borderId="12" xfId="0" applyNumberFormat="1" applyFont="1" applyFill="1" applyBorder="1" applyAlignment="1">
      <alignment horizontal="center" vertical="center"/>
    </xf>
    <xf numFmtId="15" fontId="9" fillId="0" borderId="21" xfId="0" applyNumberFormat="1" applyFont="1" applyFill="1" applyBorder="1" applyAlignment="1">
      <alignment horizontal="center" vertical="center"/>
    </xf>
    <xf numFmtId="15" fontId="9" fillId="0" borderId="11" xfId="0" applyNumberFormat="1" applyFont="1" applyFill="1" applyBorder="1" applyAlignment="1">
      <alignment horizontal="center" vertical="center"/>
    </xf>
    <xf numFmtId="0" fontId="9" fillId="0" borderId="11" xfId="0" applyFont="1" applyFill="1" applyBorder="1" applyAlignment="1">
      <alignment horizontal="center" vertical="center" wrapText="1"/>
    </xf>
    <xf numFmtId="15" fontId="9" fillId="0" borderId="12" xfId="217" applyNumberFormat="1" applyFont="1" applyFill="1" applyBorder="1" applyAlignment="1">
      <alignment horizontal="center" vertical="center" wrapText="1"/>
    </xf>
    <xf numFmtId="15" fontId="9" fillId="0" borderId="21" xfId="217" applyNumberFormat="1" applyFont="1" applyFill="1" applyBorder="1" applyAlignment="1">
      <alignment horizontal="center" vertical="center" wrapText="1"/>
    </xf>
    <xf numFmtId="15" fontId="9" fillId="0" borderId="11" xfId="217" applyNumberFormat="1" applyFont="1" applyFill="1" applyBorder="1" applyAlignment="1">
      <alignment horizontal="center" vertical="center" wrapText="1"/>
    </xf>
    <xf numFmtId="15" fontId="9" fillId="0" borderId="12" xfId="217" applyNumberFormat="1" applyFont="1" applyFill="1" applyBorder="1" applyAlignment="1">
      <alignment horizontal="center" vertical="center"/>
    </xf>
    <xf numFmtId="15" fontId="9" fillId="0" borderId="21" xfId="217" applyNumberFormat="1" applyFont="1" applyFill="1" applyBorder="1" applyAlignment="1">
      <alignment horizontal="center" vertical="center"/>
    </xf>
    <xf numFmtId="15" fontId="9" fillId="0" borderId="11" xfId="217" applyNumberFormat="1" applyFont="1" applyFill="1" applyBorder="1" applyAlignment="1">
      <alignment horizontal="center" vertical="center"/>
    </xf>
    <xf numFmtId="0" fontId="9" fillId="0" borderId="12" xfId="217" applyFont="1" applyFill="1" applyBorder="1" applyAlignment="1">
      <alignment horizontal="justify" vertical="center" wrapText="1"/>
    </xf>
    <xf numFmtId="0" fontId="9" fillId="0" borderId="21" xfId="217" applyFont="1" applyFill="1" applyBorder="1" applyAlignment="1">
      <alignment horizontal="justify" vertical="center" wrapText="1"/>
    </xf>
    <xf numFmtId="0" fontId="9" fillId="0" borderId="11" xfId="217" applyFont="1" applyFill="1" applyBorder="1" applyAlignment="1">
      <alignment horizontal="justify" vertical="center" wrapText="1"/>
    </xf>
    <xf numFmtId="0" fontId="9" fillId="0" borderId="12" xfId="217" applyFont="1" applyFill="1" applyBorder="1" applyAlignment="1">
      <alignment horizontal="center" vertical="center" wrapText="1"/>
    </xf>
    <xf numFmtId="0" fontId="9" fillId="0" borderId="21" xfId="217" applyFont="1" applyFill="1" applyBorder="1" applyAlignment="1">
      <alignment horizontal="center" vertical="center" wrapText="1"/>
    </xf>
    <xf numFmtId="0" fontId="4" fillId="0" borderId="21" xfId="217" applyFont="1" applyFill="1" applyBorder="1" applyAlignment="1">
      <alignment horizontal="justify" vertical="center"/>
    </xf>
    <xf numFmtId="15" fontId="43" fillId="0" borderId="12" xfId="217" applyNumberFormat="1" applyFont="1" applyFill="1" applyBorder="1" applyAlignment="1">
      <alignment horizontal="center" vertical="center" wrapText="1"/>
    </xf>
    <xf numFmtId="0" fontId="4" fillId="0" borderId="21" xfId="217" applyFill="1" applyBorder="1" applyAlignment="1">
      <alignment horizontal="center" vertical="center" wrapText="1"/>
    </xf>
    <xf numFmtId="0" fontId="4" fillId="0" borderId="11" xfId="217" applyFill="1" applyBorder="1" applyAlignment="1">
      <alignment horizontal="center" vertical="center" wrapText="1"/>
    </xf>
    <xf numFmtId="0" fontId="9" fillId="0" borderId="11" xfId="217" applyFont="1" applyFill="1" applyBorder="1" applyAlignment="1">
      <alignment horizontal="center" vertical="center" wrapText="1"/>
    </xf>
    <xf numFmtId="166" fontId="9" fillId="0" borderId="12" xfId="331" applyNumberFormat="1" applyFont="1" applyFill="1" applyBorder="1" applyAlignment="1" applyProtection="1">
      <alignment horizontal="center" vertical="center" wrapText="1"/>
      <protection locked="0"/>
    </xf>
    <xf numFmtId="166" fontId="9" fillId="0" borderId="21" xfId="331" applyNumberFormat="1" applyFont="1" applyFill="1" applyBorder="1" applyAlignment="1" applyProtection="1">
      <alignment horizontal="center" vertical="center" wrapText="1"/>
      <protection locked="0"/>
    </xf>
    <xf numFmtId="0" fontId="43" fillId="0" borderId="12" xfId="217" applyFont="1" applyFill="1" applyBorder="1" applyAlignment="1">
      <alignment horizontal="justify" vertical="center" wrapText="1"/>
    </xf>
    <xf numFmtId="0" fontId="43" fillId="0" borderId="21" xfId="217" applyFont="1" applyFill="1" applyBorder="1" applyAlignment="1">
      <alignment horizontal="justify" vertical="center" wrapText="1"/>
    </xf>
    <xf numFmtId="0" fontId="43" fillId="0" borderId="11" xfId="217" applyFont="1" applyFill="1" applyBorder="1" applyAlignment="1">
      <alignment horizontal="justify" vertical="center" wrapText="1"/>
    </xf>
    <xf numFmtId="0" fontId="9" fillId="0" borderId="12" xfId="226" applyFont="1" applyFill="1" applyBorder="1" applyAlignment="1">
      <alignment horizontal="justify" vertical="center" wrapText="1"/>
    </xf>
    <xf numFmtId="0" fontId="9" fillId="0" borderId="11" xfId="226" applyFont="1" applyFill="1" applyBorder="1" applyAlignment="1">
      <alignment horizontal="justify" vertical="center" wrapText="1"/>
    </xf>
    <xf numFmtId="15" fontId="9" fillId="0" borderId="12" xfId="226" applyNumberFormat="1" applyFont="1" applyFill="1" applyBorder="1" applyAlignment="1">
      <alignment horizontal="center" vertical="center" wrapText="1"/>
    </xf>
    <xf numFmtId="15" fontId="9" fillId="0" borderId="11" xfId="226" applyNumberFormat="1" applyFont="1" applyFill="1" applyBorder="1" applyAlignment="1">
      <alignment horizontal="center" vertical="center" wrapText="1"/>
    </xf>
    <xf numFmtId="0" fontId="9" fillId="0" borderId="12" xfId="226" applyFont="1" applyFill="1" applyBorder="1" applyAlignment="1">
      <alignment horizontal="center" vertical="center" wrapText="1"/>
    </xf>
    <xf numFmtId="0" fontId="9" fillId="0" borderId="11" xfId="226" applyFont="1" applyFill="1" applyBorder="1" applyAlignment="1">
      <alignment horizontal="center" vertical="center" wrapText="1"/>
    </xf>
    <xf numFmtId="0" fontId="9" fillId="0" borderId="21" xfId="226" applyFont="1" applyFill="1" applyBorder="1" applyAlignment="1">
      <alignment horizontal="justify" vertical="center" wrapText="1"/>
    </xf>
    <xf numFmtId="15" fontId="9" fillId="0" borderId="21" xfId="226" applyNumberFormat="1" applyFont="1" applyFill="1" applyBorder="1" applyAlignment="1">
      <alignment horizontal="center" vertical="center" wrapText="1"/>
    </xf>
    <xf numFmtId="0" fontId="9" fillId="0" borderId="21" xfId="226" applyFont="1" applyFill="1" applyBorder="1" applyAlignment="1">
      <alignment horizontal="center" vertical="center" wrapText="1"/>
    </xf>
    <xf numFmtId="0" fontId="4" fillId="0" borderId="21" xfId="226" applyFont="1" applyFill="1" applyBorder="1" applyAlignment="1">
      <alignment horizontal="justify" vertical="center" wrapText="1"/>
    </xf>
    <xf numFmtId="0" fontId="4" fillId="0" borderId="11" xfId="226" applyFont="1" applyFill="1" applyBorder="1" applyAlignment="1">
      <alignment horizontal="justify" vertical="center" wrapText="1"/>
    </xf>
    <xf numFmtId="0" fontId="9" fillId="0" borderId="12"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0" xfId="226" applyFont="1" applyFill="1" applyBorder="1" applyAlignment="1">
      <alignment horizontal="justify" vertical="center" wrapText="1"/>
    </xf>
    <xf numFmtId="15" fontId="9" fillId="0" borderId="10" xfId="226" applyNumberFormat="1" applyFont="1" applyFill="1" applyBorder="1" applyAlignment="1">
      <alignment horizontal="center" vertical="center" wrapText="1"/>
    </xf>
    <xf numFmtId="0" fontId="0" fillId="0" borderId="21" xfId="0" applyFill="1" applyBorder="1" applyAlignment="1">
      <alignment horizontal="center" vertical="center"/>
    </xf>
    <xf numFmtId="0" fontId="0" fillId="0" borderId="11" xfId="0" applyFill="1" applyBorder="1" applyAlignment="1">
      <alignment horizontal="center" vertical="center"/>
    </xf>
    <xf numFmtId="0" fontId="4" fillId="0" borderId="10" xfId="226" applyFont="1" applyFill="1" applyBorder="1" applyAlignment="1">
      <alignment horizontal="justify" vertical="center" wrapText="1"/>
    </xf>
    <xf numFmtId="0" fontId="9" fillId="0" borderId="10" xfId="226" applyFont="1" applyFill="1" applyBorder="1" applyAlignment="1">
      <alignment horizontal="center" vertical="center" wrapText="1"/>
    </xf>
    <xf numFmtId="0" fontId="9" fillId="0" borderId="21" xfId="0" applyFont="1" applyFill="1" applyBorder="1" applyAlignment="1">
      <alignment horizontal="center" vertical="center"/>
    </xf>
    <xf numFmtId="15" fontId="0" fillId="0" borderId="21" xfId="0" applyNumberFormat="1" applyFill="1" applyBorder="1" applyAlignment="1">
      <alignment horizontal="center" vertical="center" wrapText="1"/>
    </xf>
    <xf numFmtId="15" fontId="0" fillId="0" borderId="11" xfId="0" applyNumberFormat="1" applyFill="1" applyBorder="1" applyAlignment="1">
      <alignment horizontal="center" vertical="center" wrapText="1"/>
    </xf>
    <xf numFmtId="0" fontId="42" fillId="0" borderId="12" xfId="0" applyFont="1" applyFill="1" applyBorder="1" applyAlignment="1">
      <alignment horizontal="justify" vertical="center" wrapText="1"/>
    </xf>
    <xf numFmtId="0" fontId="42" fillId="0" borderId="21" xfId="0" applyFont="1" applyFill="1" applyBorder="1" applyAlignment="1">
      <alignment horizontal="justify" vertical="center" wrapText="1"/>
    </xf>
    <xf numFmtId="0" fontId="0" fillId="0" borderId="21" xfId="0" applyFill="1" applyBorder="1" applyAlignment="1">
      <alignment horizontal="justify" vertical="center" wrapText="1"/>
    </xf>
    <xf numFmtId="0" fontId="0" fillId="0" borderId="11" xfId="0" applyFill="1" applyBorder="1" applyAlignment="1">
      <alignment horizontal="justify" vertical="center" wrapText="1"/>
    </xf>
    <xf numFmtId="49" fontId="9" fillId="0" borderId="12" xfId="0" applyNumberFormat="1" applyFont="1" applyFill="1" applyBorder="1" applyAlignment="1">
      <alignment horizontal="center" vertical="center" wrapText="1"/>
    </xf>
    <xf numFmtId="49" fontId="9" fillId="0" borderId="21" xfId="0" applyNumberFormat="1" applyFont="1" applyFill="1" applyBorder="1" applyAlignment="1">
      <alignment horizontal="center" vertical="center" wrapText="1"/>
    </xf>
    <xf numFmtId="49" fontId="9" fillId="0" borderId="11" xfId="0" applyNumberFormat="1" applyFont="1" applyFill="1" applyBorder="1" applyAlignment="1">
      <alignment horizontal="center" vertical="center" wrapText="1"/>
    </xf>
    <xf numFmtId="0" fontId="8" fillId="0" borderId="12" xfId="217" applyFont="1" applyFill="1" applyBorder="1" applyAlignment="1">
      <alignment horizontal="center" vertical="center" wrapText="1"/>
    </xf>
    <xf numFmtId="166" fontId="8" fillId="0" borderId="12" xfId="246" applyNumberFormat="1" applyFont="1" applyFill="1" applyBorder="1" applyAlignment="1" applyProtection="1">
      <alignment horizontal="center" vertical="center" wrapText="1"/>
      <protection locked="0"/>
    </xf>
    <xf numFmtId="1" fontId="8" fillId="0" borderId="12" xfId="217" applyNumberFormat="1" applyFont="1" applyFill="1" applyBorder="1" applyAlignment="1">
      <alignment horizontal="center" vertical="center" wrapText="1"/>
    </xf>
    <xf numFmtId="49" fontId="8" fillId="0" borderId="12" xfId="217" applyNumberFormat="1" applyFont="1" applyFill="1" applyBorder="1" applyAlignment="1">
      <alignment horizontal="justify" vertical="center" wrapText="1"/>
    </xf>
    <xf numFmtId="0" fontId="8" fillId="0" borderId="21" xfId="217" applyFont="1" applyFill="1" applyBorder="1" applyAlignment="1">
      <alignment horizontal="center" vertical="center" wrapText="1"/>
    </xf>
    <xf numFmtId="166" fontId="8" fillId="0" borderId="21" xfId="246" applyNumberFormat="1" applyFont="1" applyFill="1" applyBorder="1" applyAlignment="1" applyProtection="1">
      <alignment horizontal="center" vertical="center" wrapText="1"/>
      <protection locked="0"/>
    </xf>
    <xf numFmtId="49" fontId="8" fillId="0" borderId="12" xfId="217" applyNumberFormat="1" applyFont="1" applyFill="1" applyBorder="1" applyAlignment="1">
      <alignment horizontal="center" vertical="center" wrapText="1"/>
    </xf>
    <xf numFmtId="49" fontId="8" fillId="0" borderId="11" xfId="217" applyNumberFormat="1" applyFont="1" applyFill="1" applyBorder="1" applyAlignment="1">
      <alignment horizontal="center" vertical="center" wrapText="1"/>
    </xf>
    <xf numFmtId="49" fontId="8" fillId="0" borderId="11" xfId="217" applyNumberFormat="1" applyFont="1" applyFill="1" applyBorder="1" applyAlignment="1">
      <alignment horizontal="justify" vertical="center" wrapText="1"/>
    </xf>
    <xf numFmtId="166" fontId="8" fillId="0" borderId="11" xfId="246" applyNumberFormat="1" applyFont="1" applyFill="1" applyBorder="1" applyAlignment="1" applyProtection="1">
      <alignment horizontal="center" vertical="center" wrapText="1"/>
      <protection locked="0"/>
    </xf>
    <xf numFmtId="1" fontId="8" fillId="0" borderId="21" xfId="217" applyNumberFormat="1" applyFont="1" applyFill="1" applyBorder="1" applyAlignment="1">
      <alignment horizontal="center" vertical="center" wrapText="1"/>
    </xf>
    <xf numFmtId="49" fontId="8" fillId="0" borderId="21" xfId="217" applyNumberFormat="1" applyFont="1" applyFill="1" applyBorder="1" applyAlignment="1">
      <alignment horizontal="justify" vertical="center" wrapText="1"/>
    </xf>
    <xf numFmtId="0" fontId="8" fillId="0" borderId="12" xfId="217" applyFont="1" applyFill="1" applyBorder="1" applyAlignment="1">
      <alignment horizontal="justify" vertical="center" wrapText="1"/>
    </xf>
    <xf numFmtId="1" fontId="8" fillId="0" borderId="12" xfId="217" applyNumberFormat="1" applyFont="1" applyFill="1" applyBorder="1" applyAlignment="1">
      <alignment horizontal="center" vertical="center"/>
    </xf>
    <xf numFmtId="1" fontId="8" fillId="0" borderId="21" xfId="217" applyNumberFormat="1" applyFont="1" applyFill="1" applyBorder="1" applyAlignment="1">
      <alignment horizontal="center" vertical="center"/>
    </xf>
    <xf numFmtId="1" fontId="8" fillId="0" borderId="11" xfId="217" applyNumberFormat="1" applyFont="1" applyFill="1" applyBorder="1" applyAlignment="1">
      <alignment horizontal="center" vertical="center"/>
    </xf>
    <xf numFmtId="49" fontId="8" fillId="0" borderId="12" xfId="217" applyNumberFormat="1" applyFont="1" applyFill="1" applyBorder="1" applyAlignment="1">
      <alignment horizontal="left" vertical="center" wrapText="1"/>
    </xf>
    <xf numFmtId="49" fontId="8" fillId="0" borderId="11" xfId="217" applyNumberFormat="1" applyFont="1" applyFill="1" applyBorder="1" applyAlignment="1">
      <alignment horizontal="left" vertical="center" wrapText="1"/>
    </xf>
    <xf numFmtId="49" fontId="8" fillId="0" borderId="21" xfId="217" applyNumberFormat="1" applyFont="1" applyFill="1" applyBorder="1" applyAlignment="1">
      <alignment horizontal="center" vertical="center" wrapText="1"/>
    </xf>
    <xf numFmtId="0" fontId="71" fillId="0" borderId="25" xfId="0" applyFont="1" applyBorder="1" applyAlignment="1">
      <alignment horizontal="center"/>
    </xf>
    <xf numFmtId="0" fontId="71" fillId="0" borderId="39" xfId="0" applyFont="1" applyBorder="1" applyAlignment="1">
      <alignment horizontal="center"/>
    </xf>
    <xf numFmtId="0" fontId="71" fillId="0" borderId="26" xfId="0" applyFont="1" applyBorder="1" applyAlignment="1">
      <alignment horizontal="center"/>
    </xf>
    <xf numFmtId="0" fontId="71" fillId="0" borderId="42" xfId="0" applyFont="1" applyBorder="1" applyAlignment="1">
      <alignment horizontal="center"/>
    </xf>
    <xf numFmtId="0" fontId="71" fillId="0" borderId="0" xfId="0" applyFont="1" applyBorder="1" applyAlignment="1">
      <alignment horizontal="center"/>
    </xf>
    <xf numFmtId="0" fontId="71" fillId="0" borderId="43" xfId="0" applyFont="1" applyBorder="1" applyAlignment="1">
      <alignment horizontal="center"/>
    </xf>
    <xf numFmtId="0" fontId="71" fillId="0" borderId="35" xfId="0" applyFont="1" applyFill="1" applyBorder="1" applyAlignment="1">
      <alignment horizontal="center" vertical="center" wrapText="1"/>
    </xf>
    <xf numFmtId="0" fontId="71" fillId="0" borderId="31" xfId="0" applyFont="1" applyFill="1" applyBorder="1" applyAlignment="1">
      <alignment horizontal="center" vertical="center" wrapText="1"/>
    </xf>
    <xf numFmtId="0" fontId="71" fillId="0" borderId="36" xfId="0" applyFont="1" applyBorder="1" applyAlignment="1">
      <alignment horizontal="center" vertical="center"/>
    </xf>
    <xf numFmtId="0" fontId="71" fillId="0" borderId="38" xfId="0" applyFont="1" applyBorder="1" applyAlignment="1">
      <alignment horizontal="center" vertical="center"/>
    </xf>
    <xf numFmtId="0" fontId="71" fillId="0" borderId="37" xfId="0" applyFont="1" applyBorder="1" applyAlignment="1">
      <alignment horizontal="center" vertical="center"/>
    </xf>
    <xf numFmtId="0" fontId="71" fillId="0" borderId="32" xfId="0" applyFont="1" applyBorder="1" applyAlignment="1">
      <alignment horizontal="center" vertical="center"/>
    </xf>
    <xf numFmtId="0" fontId="71" fillId="0" borderId="35" xfId="0" applyFont="1" applyBorder="1" applyAlignment="1">
      <alignment horizontal="center" vertical="center"/>
    </xf>
    <xf numFmtId="0" fontId="71" fillId="0" borderId="31" xfId="0" applyFont="1" applyBorder="1" applyAlignment="1">
      <alignment horizontal="center" vertical="center"/>
    </xf>
    <xf numFmtId="0" fontId="71" fillId="0" borderId="36" xfId="0" applyFont="1" applyBorder="1" applyAlignment="1">
      <alignment horizontal="center"/>
    </xf>
    <xf numFmtId="0" fontId="71" fillId="0" borderId="37" xfId="0" applyFont="1" applyBorder="1" applyAlignment="1">
      <alignment horizontal="center"/>
    </xf>
    <xf numFmtId="0" fontId="0" fillId="0" borderId="11" xfId="0" applyBorder="1" applyAlignment="1">
      <alignment horizontal="center" vertical="center" wrapText="1"/>
    </xf>
    <xf numFmtId="166" fontId="8" fillId="24" borderId="12" xfId="246" applyNumberFormat="1" applyFont="1" applyFill="1" applyBorder="1" applyAlignment="1" applyProtection="1">
      <alignment horizontal="center" vertical="center" wrapText="1"/>
      <protection locked="0"/>
    </xf>
    <xf numFmtId="166" fontId="8" fillId="24" borderId="21" xfId="246" applyNumberFormat="1" applyFont="1" applyFill="1" applyBorder="1" applyAlignment="1" applyProtection="1">
      <alignment horizontal="center" vertical="center" wrapText="1"/>
      <protection locked="0"/>
    </xf>
    <xf numFmtId="0" fontId="0" fillId="0" borderId="11" xfId="0" applyBorder="1" applyAlignment="1">
      <alignment horizontal="justify" vertical="center" wrapText="1"/>
    </xf>
    <xf numFmtId="0" fontId="49" fillId="0" borderId="10" xfId="0" applyFont="1" applyBorder="1" applyAlignment="1">
      <alignment horizontal="center" vertical="center" wrapText="1"/>
    </xf>
    <xf numFmtId="0" fontId="4" fillId="0" borderId="10" xfId="0" applyFont="1" applyFill="1" applyBorder="1" applyAlignment="1">
      <alignment vertical="center" wrapText="1"/>
    </xf>
    <xf numFmtId="0" fontId="0" fillId="0" borderId="10" xfId="0" applyBorder="1" applyAlignment="1">
      <alignment vertical="center" wrapText="1"/>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cellXfs>
  <cellStyles count="339">
    <cellStyle name="20% - Accent1" xfId="1"/>
    <cellStyle name="20% - Accent2" xfId="2"/>
    <cellStyle name="20% - Accent3" xfId="3"/>
    <cellStyle name="20% - Accent4" xfId="4"/>
    <cellStyle name="20% - Accent5" xfId="5"/>
    <cellStyle name="20% - Accent6" xfId="6"/>
    <cellStyle name="20% - Énfasis1 2" xfId="7"/>
    <cellStyle name="20% - Énfasis1 2 2" xfId="8"/>
    <cellStyle name="20% - Énfasis1 2_7720 vigencias_futuras aguas de uraba 2010" xfId="9"/>
    <cellStyle name="20% - Énfasis1 3" xfId="10"/>
    <cellStyle name="20% - Énfasis1 4" xfId="11"/>
    <cellStyle name="20% - Énfasis2 2" xfId="12"/>
    <cellStyle name="20% - Énfasis2 2 2" xfId="13"/>
    <cellStyle name="20% - Énfasis2 2_7720 vigencias_futuras aguas de uraba 2010" xfId="14"/>
    <cellStyle name="20% - Énfasis2 3" xfId="15"/>
    <cellStyle name="20% - Énfasis2 4" xfId="16"/>
    <cellStyle name="20% - Énfasis3 2" xfId="17"/>
    <cellStyle name="20% - Énfasis3 2 2" xfId="18"/>
    <cellStyle name="20% - Énfasis3 2_7720 vigencias_futuras aguas de uraba 2010" xfId="19"/>
    <cellStyle name="20% - Énfasis3 3" xfId="20"/>
    <cellStyle name="20% - Énfasis3 4" xfId="21"/>
    <cellStyle name="20% - Énfasis4 2" xfId="22"/>
    <cellStyle name="20% - Énfasis4 2 2" xfId="23"/>
    <cellStyle name="20% - Énfasis4 2_7720 vigencias_futuras aguas de uraba 2010" xfId="24"/>
    <cellStyle name="20% - Énfasis4 3" xfId="25"/>
    <cellStyle name="20% - Énfasis4 4" xfId="26"/>
    <cellStyle name="20% - Énfasis5 2" xfId="27"/>
    <cellStyle name="20% - Énfasis5 2 2" xfId="28"/>
    <cellStyle name="20% - Énfasis5 2_7720 vigencias_futuras aguas de uraba 2010" xfId="29"/>
    <cellStyle name="20% - Énfasis5 3" xfId="30"/>
    <cellStyle name="20% - Énfasis5 4" xfId="31"/>
    <cellStyle name="20% - Énfasis6 2" xfId="32"/>
    <cellStyle name="20% - Énfasis6 2 2" xfId="33"/>
    <cellStyle name="20% - Énfasis6 2_7720 vigencias_futuras aguas de uraba 2010" xfId="34"/>
    <cellStyle name="20% - Énfasis6 3" xfId="35"/>
    <cellStyle name="20% - Énfasis6 4" xfId="36"/>
    <cellStyle name="40% - Accent1" xfId="37"/>
    <cellStyle name="40% - Accent2" xfId="38"/>
    <cellStyle name="40% - Accent3" xfId="39"/>
    <cellStyle name="40% - Accent4" xfId="40"/>
    <cellStyle name="40% - Accent5" xfId="41"/>
    <cellStyle name="40% - Accent6" xfId="42"/>
    <cellStyle name="40% - Énfasis1 2" xfId="43"/>
    <cellStyle name="40% - Énfasis1 2 2" xfId="44"/>
    <cellStyle name="40% - Énfasis1 2_7720 vigencias_futuras aguas de uraba 2010" xfId="45"/>
    <cellStyle name="40% - Énfasis1 3" xfId="46"/>
    <cellStyle name="40% - Énfasis1 4" xfId="47"/>
    <cellStyle name="40% - Énfasis2 2" xfId="48"/>
    <cellStyle name="40% - Énfasis2 2 2" xfId="49"/>
    <cellStyle name="40% - Énfasis2 2_7720 vigencias_futuras aguas de uraba 2010" xfId="50"/>
    <cellStyle name="40% - Énfasis2 3" xfId="51"/>
    <cellStyle name="40% - Énfasis2 4" xfId="52"/>
    <cellStyle name="40% - Énfasis3 2" xfId="53"/>
    <cellStyle name="40% - Énfasis3 2 2" xfId="54"/>
    <cellStyle name="40% - Énfasis3 2_7720 vigencias_futuras aguas de uraba 2010" xfId="55"/>
    <cellStyle name="40% - Énfasis3 3" xfId="56"/>
    <cellStyle name="40% - Énfasis3 4" xfId="57"/>
    <cellStyle name="40% - Énfasis4 2" xfId="58"/>
    <cellStyle name="40% - Énfasis4 2 2" xfId="59"/>
    <cellStyle name="40% - Énfasis4 2_7720 vigencias_futuras aguas de uraba 2010" xfId="60"/>
    <cellStyle name="40% - Énfasis4 3" xfId="61"/>
    <cellStyle name="40% - Énfasis4 4" xfId="62"/>
    <cellStyle name="40% - Énfasis5 2" xfId="63"/>
    <cellStyle name="40% - Énfasis5 2 2" xfId="64"/>
    <cellStyle name="40% - Énfasis5 2_7720 vigencias_futuras aguas de uraba 2010" xfId="65"/>
    <cellStyle name="40% - Énfasis5 3" xfId="66"/>
    <cellStyle name="40% - Énfasis5 4" xfId="67"/>
    <cellStyle name="40% - Énfasis6 2" xfId="68"/>
    <cellStyle name="40% - Énfasis6 2 2" xfId="69"/>
    <cellStyle name="40% - Énfasis6 2_7720 vigencias_futuras aguas de uraba 2010" xfId="70"/>
    <cellStyle name="40% - Énfasis6 3" xfId="71"/>
    <cellStyle name="40% - Énfasis6 4" xfId="72"/>
    <cellStyle name="60% - Accent1" xfId="73"/>
    <cellStyle name="60% - Accent2" xfId="74"/>
    <cellStyle name="60% - Accent3" xfId="75"/>
    <cellStyle name="60% - Accent4" xfId="76"/>
    <cellStyle name="60% - Accent5" xfId="77"/>
    <cellStyle name="60% - Accent6" xfId="78"/>
    <cellStyle name="60% - Énfasis1 2" xfId="79"/>
    <cellStyle name="60% - Énfasis1 2 2" xfId="80"/>
    <cellStyle name="60% - Énfasis1 2_Libro1" xfId="81"/>
    <cellStyle name="60% - Énfasis1 3" xfId="82"/>
    <cellStyle name="60% - Énfasis1 4" xfId="83"/>
    <cellStyle name="60% - Énfasis2 2" xfId="84"/>
    <cellStyle name="60% - Énfasis2 2 2" xfId="85"/>
    <cellStyle name="60% - Énfasis2 2_Libro1" xfId="86"/>
    <cellStyle name="60% - Énfasis2 3" xfId="87"/>
    <cellStyle name="60% - Énfasis2 4" xfId="88"/>
    <cellStyle name="60% - Énfasis3 2" xfId="89"/>
    <cellStyle name="60% - Énfasis3 2 2" xfId="90"/>
    <cellStyle name="60% - Énfasis3 2_Libro1" xfId="91"/>
    <cellStyle name="60% - Énfasis3 3" xfId="92"/>
    <cellStyle name="60% - Énfasis3 4" xfId="93"/>
    <cellStyle name="60% - Énfasis4 2" xfId="94"/>
    <cellStyle name="60% - Énfasis4 2 2" xfId="95"/>
    <cellStyle name="60% - Énfasis4 2_Libro1" xfId="96"/>
    <cellStyle name="60% - Énfasis4 3" xfId="97"/>
    <cellStyle name="60% - Énfasis4 4" xfId="98"/>
    <cellStyle name="60% - Énfasis5 2" xfId="99"/>
    <cellStyle name="60% - Énfasis5 2 2" xfId="100"/>
    <cellStyle name="60% - Énfasis5 2_Libro1" xfId="101"/>
    <cellStyle name="60% - Énfasis5 3" xfId="102"/>
    <cellStyle name="60% - Énfasis5 4" xfId="103"/>
    <cellStyle name="60% - Énfasis6 2" xfId="104"/>
    <cellStyle name="60% - Énfasis6 2 2" xfId="105"/>
    <cellStyle name="60% - Énfasis6 2_Libro1" xfId="106"/>
    <cellStyle name="60% - Énfasis6 3" xfId="107"/>
    <cellStyle name="60% - Énfasis6 4" xfId="108"/>
    <cellStyle name="Accent1" xfId="109"/>
    <cellStyle name="Accent2" xfId="110"/>
    <cellStyle name="Accent3" xfId="111"/>
    <cellStyle name="Accent4" xfId="112"/>
    <cellStyle name="Accent5" xfId="113"/>
    <cellStyle name="Accent6" xfId="114"/>
    <cellStyle name="Bad" xfId="115"/>
    <cellStyle name="Buena 2" xfId="116"/>
    <cellStyle name="Buena 2 2" xfId="117"/>
    <cellStyle name="Buena 2_Libro1" xfId="118"/>
    <cellStyle name="Buena 3" xfId="119"/>
    <cellStyle name="Buena 4" xfId="120"/>
    <cellStyle name="Calculation" xfId="121"/>
    <cellStyle name="Cálculo 2" xfId="122"/>
    <cellStyle name="Cálculo 2 2" xfId="123"/>
    <cellStyle name="Cálculo 2_2. 2 F21 Fenecimientos 2010 AGR" xfId="124"/>
    <cellStyle name="Cálculo 3" xfId="125"/>
    <cellStyle name="Cálculo 4" xfId="126"/>
    <cellStyle name="Celda de comprobación 2" xfId="127"/>
    <cellStyle name="Celda de comprobación 2 2" xfId="128"/>
    <cellStyle name="Celda de comprobación 2_2. 2 F21 Fenecimientos 2010 AGR" xfId="129"/>
    <cellStyle name="Celda de comprobación 3" xfId="130"/>
    <cellStyle name="Celda de comprobación 4" xfId="131"/>
    <cellStyle name="Celda vinculada 2" xfId="132"/>
    <cellStyle name="Celda vinculada 2 2" xfId="133"/>
    <cellStyle name="Celda vinculada 2_2. 2 F21 Fenecimientos 2010 AGR" xfId="134"/>
    <cellStyle name="Celda vinculada 3" xfId="135"/>
    <cellStyle name="Celda vinculada 4" xfId="136"/>
    <cellStyle name="Check Cell" xfId="137"/>
    <cellStyle name="Diseño" xfId="138"/>
    <cellStyle name="Encabezado 4 2" xfId="139"/>
    <cellStyle name="Encabezado 4 2 2" xfId="140"/>
    <cellStyle name="Encabezado 4 2_Libro1" xfId="141"/>
    <cellStyle name="Encabezado 4 3" xfId="142"/>
    <cellStyle name="Encabezado 4 4" xfId="143"/>
    <cellStyle name="Énfasis1 2" xfId="144"/>
    <cellStyle name="Énfasis1 2 2" xfId="145"/>
    <cellStyle name="Énfasis1 2_Libro1" xfId="146"/>
    <cellStyle name="Énfasis1 3" xfId="147"/>
    <cellStyle name="Énfasis1 4" xfId="148"/>
    <cellStyle name="Énfasis2 2" xfId="149"/>
    <cellStyle name="Énfasis2 2 2" xfId="150"/>
    <cellStyle name="Énfasis2 2_Libro1" xfId="151"/>
    <cellStyle name="Énfasis2 3" xfId="152"/>
    <cellStyle name="Énfasis2 4" xfId="153"/>
    <cellStyle name="Énfasis3 2" xfId="154"/>
    <cellStyle name="Énfasis3 2 2" xfId="155"/>
    <cellStyle name="Énfasis3 2_Libro1" xfId="156"/>
    <cellStyle name="Énfasis3 3" xfId="157"/>
    <cellStyle name="Énfasis3 4" xfId="158"/>
    <cellStyle name="Énfasis4 2" xfId="159"/>
    <cellStyle name="Énfasis4 2 2" xfId="160"/>
    <cellStyle name="Énfasis4 2_Libro1" xfId="161"/>
    <cellStyle name="Énfasis4 3" xfId="162"/>
    <cellStyle name="Énfasis4 4" xfId="163"/>
    <cellStyle name="Énfasis5 2" xfId="164"/>
    <cellStyle name="Énfasis5 2 2" xfId="165"/>
    <cellStyle name="Énfasis5 2_Libro1" xfId="166"/>
    <cellStyle name="Énfasis5 3" xfId="167"/>
    <cellStyle name="Énfasis5 4" xfId="168"/>
    <cellStyle name="Énfasis6 2" xfId="169"/>
    <cellStyle name="Énfasis6 2 2" xfId="170"/>
    <cellStyle name="Énfasis6 2_Libro1" xfId="171"/>
    <cellStyle name="Énfasis6 3" xfId="172"/>
    <cellStyle name="Énfasis6 4" xfId="173"/>
    <cellStyle name="Entrada 2" xfId="174"/>
    <cellStyle name="Entrada 2 2" xfId="175"/>
    <cellStyle name="Entrada 2_2. 2 F21 Fenecimientos 2010 AGR" xfId="176"/>
    <cellStyle name="Entrada 3" xfId="177"/>
    <cellStyle name="Entrada 4" xfId="178"/>
    <cellStyle name="Euro" xfId="179"/>
    <cellStyle name="Euro 2" xfId="180"/>
    <cellStyle name="Euro 3" xfId="181"/>
    <cellStyle name="Euro_1 7715 vigencias_futuras MUNICIPIO MEDELLÍN" xfId="182"/>
    <cellStyle name="Explanatory Text" xfId="183"/>
    <cellStyle name="Good" xfId="184"/>
    <cellStyle name="Heading 1" xfId="185"/>
    <cellStyle name="Heading 2" xfId="186"/>
    <cellStyle name="Heading 3" xfId="187"/>
    <cellStyle name="Heading 4" xfId="188"/>
    <cellStyle name="Hipervínculo 2" xfId="189"/>
    <cellStyle name="Incorrecto 2" xfId="190"/>
    <cellStyle name="Incorrecto 2 2" xfId="191"/>
    <cellStyle name="Incorrecto 2_Libro1" xfId="192"/>
    <cellStyle name="Incorrecto 3" xfId="193"/>
    <cellStyle name="Incorrecto 4" xfId="194"/>
    <cellStyle name="Input" xfId="195"/>
    <cellStyle name="Linked Cell" xfId="196"/>
    <cellStyle name="Millares 2" xfId="197"/>
    <cellStyle name="Millares 2 2" xfId="198"/>
    <cellStyle name="Millares 2 3" xfId="199"/>
    <cellStyle name="Millares 2 4" xfId="200"/>
    <cellStyle name="Millares 2 5" xfId="201"/>
    <cellStyle name="Millares 2 6" xfId="202"/>
    <cellStyle name="Millares 2 7" xfId="328"/>
    <cellStyle name="Millares 2_1 7715 vigencias_futuras MUNICIPIO MEDELLÍN" xfId="203"/>
    <cellStyle name="Millares 3" xfId="204"/>
    <cellStyle name="Millares 3 2" xfId="329"/>
    <cellStyle name="Millares 4" xfId="205"/>
    <cellStyle name="Millares 4 4" xfId="206"/>
    <cellStyle name="Millares 4 4 2" xfId="330"/>
    <cellStyle name="Millares 5" xfId="207"/>
    <cellStyle name="Moneda 2" xfId="208"/>
    <cellStyle name="Moneda 2 2" xfId="209"/>
    <cellStyle name="Moneda 2 3" xfId="210"/>
    <cellStyle name="Moneda 3" xfId="211"/>
    <cellStyle name="Neutral 2" xfId="212"/>
    <cellStyle name="Neutral 2 2" xfId="213"/>
    <cellStyle name="Neutral 2_Libro1" xfId="214"/>
    <cellStyle name="Neutral 3" xfId="215"/>
    <cellStyle name="Neutral 4" xfId="216"/>
    <cellStyle name="Normal" xfId="0" builtinId="0"/>
    <cellStyle name="Normal 10" xfId="217"/>
    <cellStyle name="Normal 10 2" xfId="218"/>
    <cellStyle name="Normal 11" xfId="219"/>
    <cellStyle name="Normal 12" xfId="220"/>
    <cellStyle name="Normal 13" xfId="221"/>
    <cellStyle name="Normal 14" xfId="222"/>
    <cellStyle name="Normal 15" xfId="223"/>
    <cellStyle name="Normal 16" xfId="333"/>
    <cellStyle name="Normal 17" xfId="224"/>
    <cellStyle name="Normal 18" xfId="336"/>
    <cellStyle name="Normal 19" xfId="225"/>
    <cellStyle name="Normal 2" xfId="226"/>
    <cellStyle name="Normal 2 2" xfId="227"/>
    <cellStyle name="Normal 2 2 2" xfId="228"/>
    <cellStyle name="Normal 2 2 3" xfId="229"/>
    <cellStyle name="Normal 2 2 4" xfId="230"/>
    <cellStyle name="Normal 2 2 5" xfId="231"/>
    <cellStyle name="Normal 2 2_1 7715 vigencias_futuras MUNICIPIO MEDELLÍN" xfId="232"/>
    <cellStyle name="Normal 2 3" xfId="233"/>
    <cellStyle name="Normal 2 4" xfId="234"/>
    <cellStyle name="Normal 2 5" xfId="235"/>
    <cellStyle name="Normal 2 6" xfId="236"/>
    <cellStyle name="Normal 2 7" xfId="237"/>
    <cellStyle name="Normal 2_1 7715 vigencias_futuras MUNICIPIO MEDELLÍN" xfId="238"/>
    <cellStyle name="Normal 20" xfId="239"/>
    <cellStyle name="Normal 22" xfId="240"/>
    <cellStyle name="Normal 24" xfId="241"/>
    <cellStyle name="Normal 26" xfId="242"/>
    <cellStyle name="Normal 27" xfId="243"/>
    <cellStyle name="Normal 28" xfId="244"/>
    <cellStyle name="Normal 29" xfId="245"/>
    <cellStyle name="Normal 3" xfId="246"/>
    <cellStyle name="Normal 3 2" xfId="247"/>
    <cellStyle name="Normal 3 3" xfId="248"/>
    <cellStyle name="Normal 3 4" xfId="331"/>
    <cellStyle name="Normal 3 5" xfId="335"/>
    <cellStyle name="Normal 3 6" xfId="338"/>
    <cellStyle name="Normal 3_Consolidado Vigencias Futuras 2010" xfId="249"/>
    <cellStyle name="Normal 4" xfId="250"/>
    <cellStyle name="Normal 4 2" xfId="251"/>
    <cellStyle name="Normal 4 3" xfId="252"/>
    <cellStyle name="Normal 4 4" xfId="253"/>
    <cellStyle name="Normal 4 5" xfId="254"/>
    <cellStyle name="Normal 4_1 7715 vigencias_futuras MUNICIPIO MEDELLÍN" xfId="255"/>
    <cellStyle name="Normal 5" xfId="256"/>
    <cellStyle name="Normal 5 2" xfId="257"/>
    <cellStyle name="Normal 5 3" xfId="258"/>
    <cellStyle name="Normal 5 4" xfId="259"/>
    <cellStyle name="Normal 6" xfId="260"/>
    <cellStyle name="Normal 7" xfId="261"/>
    <cellStyle name="Normal 8" xfId="262"/>
    <cellStyle name="Normal 9" xfId="263"/>
    <cellStyle name="Notas 2" xfId="264"/>
    <cellStyle name="Notas 2 2" xfId="265"/>
    <cellStyle name="Notas 2 3" xfId="266"/>
    <cellStyle name="Notas 2 4" xfId="267"/>
    <cellStyle name="Notas 2_7718  F24 Contratación AGR listoCARMEN" xfId="268"/>
    <cellStyle name="Notas 3" xfId="269"/>
    <cellStyle name="Notas 4" xfId="270"/>
    <cellStyle name="Note" xfId="271"/>
    <cellStyle name="Output" xfId="272"/>
    <cellStyle name="Porcentaje" xfId="274" builtinId="5"/>
    <cellStyle name="Porcentaje 2" xfId="273"/>
    <cellStyle name="Porcentaje 3" xfId="334"/>
    <cellStyle name="Porcentaje 4" xfId="337"/>
    <cellStyle name="Porcentual 2" xfId="275"/>
    <cellStyle name="Porcentual 2 2" xfId="276"/>
    <cellStyle name="Porcentual 2 3" xfId="277"/>
    <cellStyle name="Porcentual 2 4" xfId="278"/>
    <cellStyle name="Porcentual 2 5" xfId="279"/>
    <cellStyle name="Porcentual 3" xfId="280"/>
    <cellStyle name="Porcentual 3 2" xfId="281"/>
    <cellStyle name="Porcentual 3 3" xfId="282"/>
    <cellStyle name="Porcentual 4" xfId="283"/>
    <cellStyle name="Porcentual 5" xfId="284"/>
    <cellStyle name="Porcentual 6" xfId="285"/>
    <cellStyle name="Porcentual 6 2" xfId="332"/>
    <cellStyle name="Salida 2" xfId="286"/>
    <cellStyle name="Salida 2 2" xfId="287"/>
    <cellStyle name="Salida 2_2. 2 F21 Fenecimientos 2010 AGR" xfId="288"/>
    <cellStyle name="Salida 3" xfId="289"/>
    <cellStyle name="Salida 4" xfId="290"/>
    <cellStyle name="Texto de advertencia 2" xfId="291"/>
    <cellStyle name="Texto de advertencia 2 2" xfId="292"/>
    <cellStyle name="Texto de advertencia 2_Libro1" xfId="293"/>
    <cellStyle name="Texto de advertencia 3" xfId="294"/>
    <cellStyle name="Texto de advertencia 4" xfId="295"/>
    <cellStyle name="Texto explicativo 2" xfId="296"/>
    <cellStyle name="Texto explicativo 2 2" xfId="297"/>
    <cellStyle name="Texto explicativo 2_Libro1" xfId="298"/>
    <cellStyle name="Texto explicativo 3" xfId="299"/>
    <cellStyle name="Texto explicativo 4" xfId="300"/>
    <cellStyle name="Title" xfId="301"/>
    <cellStyle name="Título 1 2" xfId="302"/>
    <cellStyle name="Título 1 2 2" xfId="303"/>
    <cellStyle name="Título 1 2_2. 2 F21 Fenecimientos 2010 AGR" xfId="304"/>
    <cellStyle name="Título 1 3" xfId="305"/>
    <cellStyle name="Título 1 4" xfId="306"/>
    <cellStyle name="Título 2 2" xfId="307"/>
    <cellStyle name="Título 2 2 2" xfId="308"/>
    <cellStyle name="Título 2 2_2. 2 F21 Fenecimientos 2010 AGR" xfId="309"/>
    <cellStyle name="Título 2 3" xfId="310"/>
    <cellStyle name="Título 2 4" xfId="311"/>
    <cellStyle name="Título 3 2" xfId="312"/>
    <cellStyle name="Título 3 2 2" xfId="313"/>
    <cellStyle name="Título 3 2_2. 2 F21 Fenecimientos 2010 AGR" xfId="314"/>
    <cellStyle name="Título 3 3" xfId="315"/>
    <cellStyle name="Título 3 4" xfId="316"/>
    <cellStyle name="Título 4" xfId="317"/>
    <cellStyle name="Título 4 2" xfId="318"/>
    <cellStyle name="Título 4_Libro1" xfId="319"/>
    <cellStyle name="Título 5" xfId="320"/>
    <cellStyle name="Título 6" xfId="321"/>
    <cellStyle name="Total 2" xfId="322"/>
    <cellStyle name="Total 2 2" xfId="323"/>
    <cellStyle name="Total 2_2. 2 F21 Fenecimientos 2010 AGR" xfId="324"/>
    <cellStyle name="Total 3" xfId="325"/>
    <cellStyle name="Total 4" xfId="326"/>
    <cellStyle name="Warning Text" xfId="327"/>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tyles" Target="styles.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sz="1000" b="1" i="0" u="none" strike="noStrike" baseline="0">
                <a:solidFill>
                  <a:srgbClr val="000000"/>
                </a:solidFill>
                <a:latin typeface="Calibri"/>
                <a:ea typeface="Calibri"/>
                <a:cs typeface="Calibri"/>
              </a:defRPr>
            </a:pPr>
            <a:r>
              <a:rPr lang="es-ES"/>
              <a:t>Comparativo por Años del % Cumplimiento a Planes de Mejora Presentados a la Contraloria</a:t>
            </a:r>
          </a:p>
        </c:rich>
      </c:tx>
      <c:layout/>
      <c:overlay val="0"/>
    </c:title>
    <c:autoTitleDeleted val="0"/>
    <c:plotArea>
      <c:layout/>
      <c:barChart>
        <c:barDir val="col"/>
        <c:grouping val="clustered"/>
        <c:varyColors val="0"/>
        <c:ser>
          <c:idx val="0"/>
          <c:order val="0"/>
          <c:tx>
            <c:strRef>
              <c:f>Tendencia!$C$6</c:f>
              <c:strCache>
                <c:ptCount val="1"/>
                <c:pt idx="0">
                  <c:v>% Cumplimiento Segumiento realizado por control interno</c:v>
                </c:pt>
              </c:strCache>
            </c:strRef>
          </c:tx>
          <c:invertIfNegative val="0"/>
          <c:dLbls>
            <c:spPr>
              <a:noFill/>
              <a:ln>
                <a:noFill/>
              </a:ln>
              <a:effectLst/>
            </c:spPr>
            <c:txPr>
              <a:bodyPr/>
              <a:lstStyle/>
              <a:p>
                <a:pPr>
                  <a:defRPr sz="11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trendline>
            <c:trendlineType val="linear"/>
            <c:dispRSqr val="0"/>
            <c:dispEq val="0"/>
          </c:trendline>
          <c:cat>
            <c:strRef>
              <c:f>Tendencia!$B$13:$B$17</c:f>
              <c:strCache>
                <c:ptCount val="5"/>
                <c:pt idx="0">
                  <c:v>Año 2015 Feb 15</c:v>
                </c:pt>
                <c:pt idx="1">
                  <c:v>Año 2015 1 Sem</c:v>
                </c:pt>
                <c:pt idx="2">
                  <c:v>Año 2015 Feb 2016</c:v>
                </c:pt>
                <c:pt idx="3">
                  <c:v>Año 2016 Agosto</c:v>
                </c:pt>
                <c:pt idx="4">
                  <c:v>Año 2016 Feb 2017</c:v>
                </c:pt>
              </c:strCache>
            </c:strRef>
          </c:cat>
          <c:val>
            <c:numRef>
              <c:f>Tendencia!$C$13:$C$17</c:f>
              <c:numCache>
                <c:formatCode>0.0%</c:formatCode>
                <c:ptCount val="5"/>
                <c:pt idx="0">
                  <c:v>0.86399999999999999</c:v>
                </c:pt>
                <c:pt idx="1">
                  <c:v>0.73</c:v>
                </c:pt>
                <c:pt idx="2">
                  <c:v>0.84523809523809523</c:v>
                </c:pt>
                <c:pt idx="3">
                  <c:v>0.87559139784946238</c:v>
                </c:pt>
                <c:pt idx="4">
                  <c:v>0.7397305263157895</c:v>
                </c:pt>
              </c:numCache>
            </c:numRef>
          </c:val>
        </c:ser>
        <c:dLbls>
          <c:showLegendKey val="0"/>
          <c:showVal val="0"/>
          <c:showCatName val="0"/>
          <c:showSerName val="0"/>
          <c:showPercent val="0"/>
          <c:showBubbleSize val="0"/>
        </c:dLbls>
        <c:gapWidth val="150"/>
        <c:axId val="341102344"/>
        <c:axId val="341102736"/>
      </c:barChart>
      <c:catAx>
        <c:axId val="34110234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341102736"/>
        <c:crosses val="autoZero"/>
        <c:auto val="1"/>
        <c:lblAlgn val="ctr"/>
        <c:lblOffset val="100"/>
        <c:noMultiLvlLbl val="0"/>
      </c:catAx>
      <c:valAx>
        <c:axId val="341102736"/>
        <c:scaling>
          <c:orientation val="minMax"/>
        </c:scaling>
        <c:delete val="0"/>
        <c:axPos val="l"/>
        <c:majorGridlines/>
        <c:numFmt formatCode="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34110234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233" l="0.70000000000000062" r="0.70000000000000062" t="0.7500000000000023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 de Hallazgos Cerrados</a:t>
            </a:r>
          </a:p>
        </c:rich>
      </c:tx>
      <c:overlay val="0"/>
    </c:title>
    <c:autoTitleDeleted val="0"/>
    <c:plotArea>
      <c:layout/>
      <c:pieChart>
        <c:varyColors val="1"/>
        <c:ser>
          <c:idx val="0"/>
          <c:order val="0"/>
          <c:dPt>
            <c:idx val="0"/>
            <c:bubble3D val="0"/>
            <c:spPr>
              <a:solidFill>
                <a:srgbClr val="00B050"/>
              </a:solidFill>
            </c:spPr>
          </c:dPt>
          <c:dPt>
            <c:idx val="1"/>
            <c:bubble3D val="0"/>
            <c:spPr>
              <a:solidFill>
                <a:srgbClr val="FF0000"/>
              </a:solidFill>
            </c:spPr>
          </c:dPt>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Grafica!$C$9:$C$10</c:f>
              <c:strCache>
                <c:ptCount val="2"/>
                <c:pt idx="0">
                  <c:v>N° de Hallazgos Cerrados</c:v>
                </c:pt>
                <c:pt idx="1">
                  <c:v>N° de Hallazgos No Cerrados</c:v>
                </c:pt>
              </c:strCache>
            </c:strRef>
          </c:cat>
          <c:val>
            <c:numRef>
              <c:f>Grafica!$D$9:$D$10</c:f>
              <c:numCache>
                <c:formatCode>General</c:formatCode>
                <c:ptCount val="2"/>
                <c:pt idx="0">
                  <c:v>22</c:v>
                </c:pt>
                <c:pt idx="1">
                  <c:v>15</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a:t>% de Actividades Cerradas</a:t>
            </a:r>
          </a:p>
        </c:rich>
      </c:tx>
      <c:layout>
        <c:manualLayout>
          <c:xMode val="edge"/>
          <c:yMode val="edge"/>
          <c:x val="0.18727077865266842"/>
          <c:y val="2.3148148148148147E-2"/>
        </c:manualLayout>
      </c:layout>
      <c:overlay val="0"/>
    </c:title>
    <c:autoTitleDeleted val="0"/>
    <c:plotArea>
      <c:layout/>
      <c:pieChart>
        <c:varyColors val="1"/>
        <c:ser>
          <c:idx val="0"/>
          <c:order val="0"/>
          <c:spPr>
            <a:solidFill>
              <a:srgbClr val="FF0000"/>
            </a:solidFill>
          </c:spPr>
          <c:dPt>
            <c:idx val="0"/>
            <c:bubble3D val="0"/>
            <c:spPr>
              <a:solidFill>
                <a:srgbClr val="00B050"/>
              </a:solidFill>
            </c:spPr>
          </c:dPt>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Grafica!$C$24:$C$25</c:f>
              <c:strCache>
                <c:ptCount val="2"/>
                <c:pt idx="0">
                  <c:v>N° de Actividades cumplidas</c:v>
                </c:pt>
                <c:pt idx="1">
                  <c:v>N° de Actividades No cumplidas</c:v>
                </c:pt>
              </c:strCache>
            </c:strRef>
          </c:cat>
          <c:val>
            <c:numRef>
              <c:f>Grafica!$D$24:$D$25</c:f>
              <c:numCache>
                <c:formatCode>General</c:formatCode>
                <c:ptCount val="2"/>
                <c:pt idx="0">
                  <c:v>34</c:v>
                </c:pt>
                <c:pt idx="1">
                  <c:v>14</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a:pPr>
            <a:r>
              <a:rPr lang="es-ES" sz="1000"/>
              <a:t>Comparativo del cumplimiento de las acciones propuestas en el plan de mejora de la Contraloria Dic 2016 </a:t>
            </a:r>
          </a:p>
        </c:rich>
      </c:tx>
      <c:layout/>
      <c:overlay val="0"/>
    </c:title>
    <c:autoTitleDeleted val="0"/>
    <c:plotArea>
      <c:layout>
        <c:manualLayout>
          <c:layoutTarget val="inner"/>
          <c:xMode val="edge"/>
          <c:yMode val="edge"/>
          <c:x val="0.29903652668416447"/>
          <c:y val="0.3629611402741324"/>
          <c:w val="0.36303805774278208"/>
          <c:h val="0.60506342957130355"/>
        </c:manualLayout>
      </c:layout>
      <c:pieChart>
        <c:varyColors val="1"/>
        <c:ser>
          <c:idx val="0"/>
          <c:order val="0"/>
          <c:explosion val="25"/>
          <c:dPt>
            <c:idx val="0"/>
            <c:bubble3D val="0"/>
            <c:spPr>
              <a:solidFill>
                <a:srgbClr val="92D050"/>
              </a:solidFill>
            </c:spPr>
          </c:dPt>
          <c:dPt>
            <c:idx val="1"/>
            <c:bubble3D val="0"/>
            <c:spPr>
              <a:solidFill>
                <a:srgbClr val="FFC000"/>
              </a:solidFill>
            </c:spPr>
          </c:dPt>
          <c:dPt>
            <c:idx val="2"/>
            <c:bubble3D val="0"/>
            <c:spPr>
              <a:solidFill>
                <a:srgbClr val="FF0000"/>
              </a:solidFill>
            </c:spPr>
          </c:dPt>
          <c:dLbls>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Tendencia!$C$45:$C$47</c:f>
              <c:strCache>
                <c:ptCount val="3"/>
                <c:pt idx="0">
                  <c:v>Cumple</c:v>
                </c:pt>
                <c:pt idx="1">
                  <c:v>Cumple Parcialmente</c:v>
                </c:pt>
                <c:pt idx="2">
                  <c:v>No cumple</c:v>
                </c:pt>
              </c:strCache>
            </c:strRef>
          </c:cat>
          <c:val>
            <c:numRef>
              <c:f>Tendencia!$D$45:$D$47</c:f>
              <c:numCache>
                <c:formatCode>0</c:formatCode>
                <c:ptCount val="3"/>
                <c:pt idx="0">
                  <c:v>9</c:v>
                </c:pt>
                <c:pt idx="1">
                  <c:v>31</c:v>
                </c:pt>
                <c:pt idx="2" formatCode="General">
                  <c:v>0</c:v>
                </c:pt>
              </c:numCache>
            </c:numRef>
          </c:val>
        </c:ser>
        <c:dLbls>
          <c:showLegendKey val="0"/>
          <c:showVal val="0"/>
          <c:showCatName val="0"/>
          <c:showSerName val="0"/>
          <c:showPercent val="1"/>
          <c:showBubbleSize val="0"/>
          <c:showLeaderLines val="0"/>
        </c:dLbls>
        <c:firstSliceAng val="0"/>
      </c:pieChart>
    </c:plotArea>
    <c:legend>
      <c:legendPos val="t"/>
      <c:layout/>
      <c:overlay val="0"/>
    </c:legend>
    <c:plotVisOnly val="1"/>
    <c:dispBlanksAs val="gap"/>
    <c:showDLblsOverMax val="0"/>
  </c:chart>
  <c:printSettings>
    <c:headerFooter/>
    <c:pageMargins b="0.75000000000000222" l="0.70000000000000062" r="0.70000000000000062" t="0.750000000000002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65000"/>
                    <a:lumOff val="35000"/>
                  </a:schemeClr>
                </a:solidFill>
                <a:effectLst/>
                <a:latin typeface="+mn-lt"/>
                <a:ea typeface="+mn-ea"/>
                <a:cs typeface="+mn-cs"/>
              </a:defRPr>
            </a:pPr>
            <a:r>
              <a:rPr lang="en-US" sz="1200" b="1"/>
              <a:t>Tendencia por años del Puntaje Atribuido </a:t>
            </a:r>
          </a:p>
          <a:p>
            <a:pPr>
              <a:defRPr sz="1200" b="1"/>
            </a:pPr>
            <a:r>
              <a:rPr lang="en-US" sz="1200" b="1"/>
              <a:t>Plan de Mejora Seguimiento</a:t>
            </a:r>
            <a:r>
              <a:rPr lang="en-US" sz="1200" b="1" baseline="0"/>
              <a:t> realizado por Contraloria</a:t>
            </a:r>
            <a:endParaRPr lang="en-US" sz="1200" b="1"/>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65000"/>
                  <a:lumOff val="35000"/>
                </a:schemeClr>
              </a:solidFill>
              <a:effectLst/>
              <a:latin typeface="+mn-lt"/>
              <a:ea typeface="+mn-ea"/>
              <a:cs typeface="+mn-cs"/>
            </a:defRPr>
          </a:pPr>
          <a:endParaRPr lang="es-CO"/>
        </a:p>
      </c:txPr>
    </c:title>
    <c:autoTitleDeleted val="0"/>
    <c:plotArea>
      <c:layout/>
      <c:barChart>
        <c:barDir val="col"/>
        <c:grouping val="clustered"/>
        <c:varyColors val="0"/>
        <c:ser>
          <c:idx val="0"/>
          <c:order val="0"/>
          <c:tx>
            <c:strRef>
              <c:f>Tendencia!$K$6</c:f>
              <c:strCache>
                <c:ptCount val="1"/>
                <c:pt idx="0">
                  <c:v>Puntaje Atribuido</c:v>
                </c:pt>
              </c:strCache>
            </c:strRef>
          </c:tx>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Tendencia!$H$12:$H$15</c:f>
              <c:strCache>
                <c:ptCount val="4"/>
                <c:pt idx="0">
                  <c:v>Aud F y F Año 2014 Alcance 2013</c:v>
                </c:pt>
                <c:pt idx="1">
                  <c:v>Aud Regular Año 2015 Alcance 2014</c:v>
                </c:pt>
                <c:pt idx="2">
                  <c:v>Aud Regular Año 2016 Alcance 2015</c:v>
                </c:pt>
                <c:pt idx="3">
                  <c:v>Aud Regular Año 2017 Alcance 2016</c:v>
                </c:pt>
              </c:strCache>
            </c:strRef>
          </c:cat>
          <c:val>
            <c:numRef>
              <c:f>Tendencia!$K$12:$K$15</c:f>
              <c:numCache>
                <c:formatCode>0.00</c:formatCode>
                <c:ptCount val="4"/>
                <c:pt idx="0">
                  <c:v>77.212000000000003</c:v>
                </c:pt>
                <c:pt idx="1">
                  <c:v>78.84</c:v>
                </c:pt>
                <c:pt idx="2">
                  <c:v>77.040000000000006</c:v>
                </c:pt>
                <c:pt idx="3">
                  <c:v>79.099999999999994</c:v>
                </c:pt>
              </c:numCache>
            </c:numRef>
          </c:val>
        </c:ser>
        <c:dLbls>
          <c:dLblPos val="inEnd"/>
          <c:showLegendKey val="0"/>
          <c:showVal val="1"/>
          <c:showCatName val="0"/>
          <c:showSerName val="0"/>
          <c:showPercent val="0"/>
          <c:showBubbleSize val="0"/>
        </c:dLbls>
        <c:gapWidth val="41"/>
        <c:axId val="341105088"/>
        <c:axId val="341103128"/>
      </c:barChart>
      <c:catAx>
        <c:axId val="34110508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s-CO"/>
          </a:p>
        </c:txPr>
        <c:crossAx val="341103128"/>
        <c:crosses val="autoZero"/>
        <c:auto val="1"/>
        <c:lblAlgn val="ctr"/>
        <c:lblOffset val="100"/>
        <c:noMultiLvlLbl val="0"/>
      </c:catAx>
      <c:valAx>
        <c:axId val="341103128"/>
        <c:scaling>
          <c:orientation val="minMax"/>
        </c:scaling>
        <c:delete val="1"/>
        <c:axPos val="l"/>
        <c:numFmt formatCode="0.00" sourceLinked="1"/>
        <c:majorTickMark val="none"/>
        <c:minorTickMark val="none"/>
        <c:tickLblPos val="nextTo"/>
        <c:crossAx val="34110508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baseline="0">
                <a:solidFill>
                  <a:schemeClr val="dk1">
                    <a:lumMod val="65000"/>
                    <a:lumOff val="35000"/>
                  </a:schemeClr>
                </a:solidFill>
                <a:effectLst/>
                <a:latin typeface="+mn-lt"/>
                <a:ea typeface="+mn-ea"/>
                <a:cs typeface="+mn-cs"/>
              </a:defRPr>
            </a:pPr>
            <a:r>
              <a:rPr lang="es-CO" sz="1200"/>
              <a:t>Seguimiento Plan de Mejora Contraloria Año 2017</a:t>
            </a:r>
          </a:p>
        </c:rich>
      </c:tx>
      <c:layou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effectLst/>
              <a:latin typeface="+mn-lt"/>
              <a:ea typeface="+mn-ea"/>
              <a:cs typeface="+mn-cs"/>
            </a:defRPr>
          </a:pPr>
          <a:endParaRPr lang="es-CO"/>
        </a:p>
      </c:txPr>
    </c:title>
    <c:autoTitleDeleted val="0"/>
    <c:plotArea>
      <c:layout/>
      <c:barChart>
        <c:barDir val="col"/>
        <c:grouping val="clustered"/>
        <c:varyColors val="0"/>
        <c:ser>
          <c:idx val="0"/>
          <c:order val="0"/>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Tendencia!$H$50:$H$52</c:f>
              <c:strCache>
                <c:ptCount val="3"/>
                <c:pt idx="0">
                  <c:v>% de cumplimiento Plan de Mejoramiento 
Ponderación (0,20)</c:v>
                </c:pt>
                <c:pt idx="1">
                  <c:v>Efectividad de las acciones 
Ponderación (0,80)</c:v>
                </c:pt>
                <c:pt idx="2">
                  <c:v>Puntaje Atribuido</c:v>
                </c:pt>
              </c:strCache>
            </c:strRef>
          </c:cat>
          <c:val>
            <c:numRef>
              <c:f>Tendencia!$K$50:$K$52</c:f>
              <c:numCache>
                <c:formatCode>0%</c:formatCode>
                <c:ptCount val="3"/>
                <c:pt idx="0">
                  <c:v>0.95057142857142862</c:v>
                </c:pt>
                <c:pt idx="1">
                  <c:v>0.90628571428571425</c:v>
                </c:pt>
                <c:pt idx="2" formatCode="0.0%">
                  <c:v>0.91514285714285726</c:v>
                </c:pt>
              </c:numCache>
            </c:numRef>
          </c:val>
        </c:ser>
        <c:dLbls>
          <c:dLblPos val="inEnd"/>
          <c:showLegendKey val="0"/>
          <c:showVal val="1"/>
          <c:showCatName val="0"/>
          <c:showSerName val="0"/>
          <c:showPercent val="0"/>
          <c:showBubbleSize val="0"/>
        </c:dLbls>
        <c:gapWidth val="41"/>
        <c:axId val="341105480"/>
        <c:axId val="341107832"/>
      </c:barChart>
      <c:catAx>
        <c:axId val="34110548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s-CO"/>
          </a:p>
        </c:txPr>
        <c:crossAx val="341107832"/>
        <c:crosses val="autoZero"/>
        <c:auto val="1"/>
        <c:lblAlgn val="ctr"/>
        <c:lblOffset val="100"/>
        <c:noMultiLvlLbl val="0"/>
      </c:catAx>
      <c:valAx>
        <c:axId val="341107832"/>
        <c:scaling>
          <c:orientation val="minMax"/>
        </c:scaling>
        <c:delete val="1"/>
        <c:axPos val="l"/>
        <c:numFmt formatCode="0%" sourceLinked="1"/>
        <c:majorTickMark val="none"/>
        <c:minorTickMark val="none"/>
        <c:tickLblPos val="nextTo"/>
        <c:crossAx val="341105480"/>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s-CO" sz="1050" b="0" i="0" baseline="0">
                <a:effectLst/>
              </a:rPr>
              <a:t>Tendencia del Cumplimiento Seguimiento Plan de Mejora Contraloria Año 2017</a:t>
            </a:r>
            <a:endParaRPr lang="es-CO"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Tendencia!$H$43</c:f>
              <c:strCache>
                <c:ptCount val="1"/>
                <c:pt idx="0">
                  <c:v>Seguimiento Control interno Diciembre 2015</c:v>
                </c:pt>
              </c:strCache>
            </c:strRef>
          </c:tx>
          <c:spPr>
            <a:solidFill>
              <a:schemeClr val="accent1"/>
            </a:solidFill>
            <a:ln>
              <a:noFill/>
            </a:ln>
            <a:effectLst/>
            <a:scene3d>
              <a:camera prst="orthographicFront"/>
              <a:lightRig rig="threePt" dir="t"/>
            </a:scene3d>
            <a:sp3d>
              <a:bevelT w="190500" h="381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Tendencia!$I$42:$K$42</c:f>
              <c:strCache>
                <c:ptCount val="3"/>
                <c:pt idx="0">
                  <c:v>% de cumplimiento Plan de Mejoramiento 
Ponderación (0,20)</c:v>
                </c:pt>
                <c:pt idx="1">
                  <c:v>Efectividad de las acciones 
Ponderación (0,80)</c:v>
                </c:pt>
                <c:pt idx="2">
                  <c:v>Puntaje Atribuido</c:v>
                </c:pt>
              </c:strCache>
            </c:strRef>
          </c:cat>
          <c:val>
            <c:numRef>
              <c:f>Tendencia!$I$43:$K$43</c:f>
              <c:numCache>
                <c:formatCode>0%</c:formatCode>
                <c:ptCount val="3"/>
                <c:pt idx="0">
                  <c:v>0.84523809523809523</c:v>
                </c:pt>
                <c:pt idx="1">
                  <c:v>0.72499999999999998</c:v>
                </c:pt>
                <c:pt idx="2">
                  <c:v>0.74904761904761896</c:v>
                </c:pt>
              </c:numCache>
            </c:numRef>
          </c:val>
        </c:ser>
        <c:ser>
          <c:idx val="1"/>
          <c:order val="1"/>
          <c:tx>
            <c:strRef>
              <c:f>Tendencia!$H$44</c:f>
              <c:strCache>
                <c:ptCount val="1"/>
                <c:pt idx="0">
                  <c:v>Seguimiento Control interno Julio de 2016</c:v>
                </c:pt>
              </c:strCache>
            </c:strRef>
          </c:tx>
          <c:spPr>
            <a:solidFill>
              <a:srgbClr val="00B050"/>
            </a:solidFill>
            <a:ln>
              <a:noFill/>
            </a:ln>
            <a:effectLst/>
            <a:scene3d>
              <a:camera prst="orthographicFront"/>
              <a:lightRig rig="threePt" dir="t"/>
            </a:scene3d>
            <a:sp3d>
              <a:bevelT w="190500" h="381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Tendencia!$I$42:$K$42</c:f>
              <c:strCache>
                <c:ptCount val="3"/>
                <c:pt idx="0">
                  <c:v>% de cumplimiento Plan de Mejoramiento 
Ponderación (0,20)</c:v>
                </c:pt>
                <c:pt idx="1">
                  <c:v>Efectividad de las acciones 
Ponderación (0,80)</c:v>
                </c:pt>
                <c:pt idx="2">
                  <c:v>Puntaje Atribuido</c:v>
                </c:pt>
              </c:strCache>
            </c:strRef>
          </c:cat>
          <c:val>
            <c:numRef>
              <c:f>Tendencia!$I$44:$K$44</c:f>
              <c:numCache>
                <c:formatCode>0%</c:formatCode>
                <c:ptCount val="3"/>
                <c:pt idx="0">
                  <c:v>0.91129032258064513</c:v>
                </c:pt>
                <c:pt idx="1">
                  <c:v>0.8666666666666667</c:v>
                </c:pt>
                <c:pt idx="2" formatCode="0.0%">
                  <c:v>0.87559139784946238</c:v>
                </c:pt>
              </c:numCache>
            </c:numRef>
          </c:val>
        </c:ser>
        <c:ser>
          <c:idx val="2"/>
          <c:order val="2"/>
          <c:tx>
            <c:strRef>
              <c:f>Tendencia!$H$45</c:f>
              <c:strCache>
                <c:ptCount val="1"/>
                <c:pt idx="0">
                  <c:v>Seguimiento Control interno Diciembre 2016</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Tendencia!$I$42:$K$42</c:f>
              <c:strCache>
                <c:ptCount val="3"/>
                <c:pt idx="0">
                  <c:v>% de cumplimiento Plan de Mejoramiento 
Ponderación (0,20)</c:v>
                </c:pt>
                <c:pt idx="1">
                  <c:v>Efectividad de las acciones 
Ponderación (0,80)</c:v>
                </c:pt>
                <c:pt idx="2">
                  <c:v>Puntaje Atribuido</c:v>
                </c:pt>
              </c:strCache>
            </c:strRef>
          </c:cat>
          <c:val>
            <c:numRef>
              <c:f>Tendencia!$I$45:$K$45</c:f>
              <c:numCache>
                <c:formatCode>0%</c:formatCode>
                <c:ptCount val="3"/>
                <c:pt idx="0">
                  <c:v>0.83789473684210514</c:v>
                </c:pt>
                <c:pt idx="1">
                  <c:v>0.71518947368421049</c:v>
                </c:pt>
                <c:pt idx="2" formatCode="0.0%">
                  <c:v>0.7397305263157895</c:v>
                </c:pt>
              </c:numCache>
            </c:numRef>
          </c:val>
        </c:ser>
        <c:ser>
          <c:idx val="3"/>
          <c:order val="3"/>
          <c:tx>
            <c:strRef>
              <c:f>Tendencia!$H$46</c:f>
              <c:strCache>
                <c:ptCount val="1"/>
                <c:pt idx="0">
                  <c:v>Seguimiento Control interno Agosto 2017</c:v>
                </c:pt>
              </c:strCache>
            </c:strRef>
          </c:tx>
          <c:spPr>
            <a:solidFill>
              <a:schemeClr val="accent4"/>
            </a:solidFill>
            <a:ln>
              <a:noFill/>
            </a:ln>
            <a:effectLst/>
          </c:spPr>
          <c:invertIfNegative val="0"/>
          <c:cat>
            <c:strRef>
              <c:f>Tendencia!$I$42:$K$42</c:f>
              <c:strCache>
                <c:ptCount val="3"/>
                <c:pt idx="0">
                  <c:v>% de cumplimiento Plan de Mejoramiento 
Ponderación (0,20)</c:v>
                </c:pt>
                <c:pt idx="1">
                  <c:v>Efectividad de las acciones 
Ponderación (0,80)</c:v>
                </c:pt>
                <c:pt idx="2">
                  <c:v>Puntaje Atribuido</c:v>
                </c:pt>
              </c:strCache>
            </c:strRef>
          </c:cat>
          <c:val>
            <c:numRef>
              <c:f>Tendencia!$I$46:$K$46</c:f>
              <c:numCache>
                <c:formatCode>0.0%</c:formatCode>
                <c:ptCount val="3"/>
                <c:pt idx="0" formatCode="0%">
                  <c:v>0.86145833333333333</c:v>
                </c:pt>
                <c:pt idx="1">
                  <c:v>0.71173913043478254</c:v>
                </c:pt>
                <c:pt idx="2">
                  <c:v>0.74168297101449276</c:v>
                </c:pt>
              </c:numCache>
            </c:numRef>
          </c:val>
        </c:ser>
        <c:ser>
          <c:idx val="4"/>
          <c:order val="4"/>
          <c:tx>
            <c:strRef>
              <c:f>Tendencia!$H$47</c:f>
              <c:strCache>
                <c:ptCount val="1"/>
                <c:pt idx="0">
                  <c:v>Seguimiento Control interno Dic 2017</c:v>
                </c:pt>
              </c:strCache>
            </c:strRef>
          </c:tx>
          <c:spPr>
            <a:solidFill>
              <a:schemeClr val="accent5"/>
            </a:solidFill>
            <a:ln>
              <a:noFill/>
            </a:ln>
            <a:effectLst/>
          </c:spPr>
          <c:invertIfNegative val="0"/>
          <c:cat>
            <c:strRef>
              <c:f>Tendencia!$I$42:$K$42</c:f>
              <c:strCache>
                <c:ptCount val="3"/>
                <c:pt idx="0">
                  <c:v>% de cumplimiento Plan de Mejoramiento 
Ponderación (0,20)</c:v>
                </c:pt>
                <c:pt idx="1">
                  <c:v>Efectividad de las acciones 
Ponderación (0,80)</c:v>
                </c:pt>
                <c:pt idx="2">
                  <c:v>Puntaje Atribuido</c:v>
                </c:pt>
              </c:strCache>
            </c:strRef>
          </c:cat>
          <c:val>
            <c:numRef>
              <c:f>Tendencia!$I$47:$K$47</c:f>
              <c:numCache>
                <c:formatCode>0%</c:formatCode>
                <c:ptCount val="3"/>
                <c:pt idx="0">
                  <c:v>0.95057142857142862</c:v>
                </c:pt>
                <c:pt idx="1">
                  <c:v>0.90628571428571425</c:v>
                </c:pt>
                <c:pt idx="2" formatCode="0.0%">
                  <c:v>0.91514285714285726</c:v>
                </c:pt>
              </c:numCache>
            </c:numRef>
          </c:val>
        </c:ser>
        <c:dLbls>
          <c:showLegendKey val="0"/>
          <c:showVal val="0"/>
          <c:showCatName val="0"/>
          <c:showSerName val="0"/>
          <c:showPercent val="0"/>
          <c:showBubbleSize val="0"/>
        </c:dLbls>
        <c:gapWidth val="219"/>
        <c:overlap val="-27"/>
        <c:axId val="341106656"/>
        <c:axId val="342711784"/>
      </c:barChart>
      <c:catAx>
        <c:axId val="341106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42711784"/>
        <c:crosses val="autoZero"/>
        <c:auto val="1"/>
        <c:lblAlgn val="ctr"/>
        <c:lblOffset val="100"/>
        <c:noMultiLvlLbl val="0"/>
      </c:catAx>
      <c:valAx>
        <c:axId val="3427117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41106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es-CO" sz="1200"/>
              <a:t>Tendencia del Cumplimiento Seguimiento Plan de Mejora Contraloria Año 2017</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lineChart>
        <c:grouping val="standard"/>
        <c:varyColors val="0"/>
        <c:ser>
          <c:idx val="0"/>
          <c:order val="0"/>
          <c:tx>
            <c:strRef>
              <c:f>Tendencia!$K$42</c:f>
              <c:strCache>
                <c:ptCount val="1"/>
                <c:pt idx="0">
                  <c:v>Puntaje Atribuido</c:v>
                </c:pt>
              </c:strCache>
            </c:strRef>
          </c:tx>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Tendencia!$H$43:$H$47</c:f>
              <c:strCache>
                <c:ptCount val="5"/>
                <c:pt idx="0">
                  <c:v>Seguimiento Control interno Diciembre 2015</c:v>
                </c:pt>
                <c:pt idx="1">
                  <c:v>Seguimiento Control interno Julio de 2016</c:v>
                </c:pt>
                <c:pt idx="2">
                  <c:v>Seguimiento Control interno Diciembre 2016</c:v>
                </c:pt>
                <c:pt idx="3">
                  <c:v>Seguimiento Control interno Agosto 2017</c:v>
                </c:pt>
                <c:pt idx="4">
                  <c:v>Seguimiento Control interno Dic 2017</c:v>
                </c:pt>
              </c:strCache>
            </c:strRef>
          </c:cat>
          <c:val>
            <c:numRef>
              <c:f>Tendencia!$K$43:$K$47</c:f>
              <c:numCache>
                <c:formatCode>0.0%</c:formatCode>
                <c:ptCount val="5"/>
                <c:pt idx="0" formatCode="0%">
                  <c:v>0.74904761904761896</c:v>
                </c:pt>
                <c:pt idx="1">
                  <c:v>0.87559139784946238</c:v>
                </c:pt>
                <c:pt idx="2">
                  <c:v>0.7397305263157895</c:v>
                </c:pt>
                <c:pt idx="3">
                  <c:v>0.74168297101449276</c:v>
                </c:pt>
                <c:pt idx="4">
                  <c:v>0.91514285714285726</c:v>
                </c:pt>
              </c:numCache>
            </c:numRef>
          </c:val>
          <c:smooth val="0"/>
        </c:ser>
        <c:dLbls>
          <c:dLblPos val="ctr"/>
          <c:showLegendKey val="0"/>
          <c:showVal val="1"/>
          <c:showCatName val="0"/>
          <c:showSerName val="0"/>
          <c:showPercent val="0"/>
          <c:showBubbleSize val="0"/>
        </c:dLbls>
        <c:marker val="1"/>
        <c:smooth val="0"/>
        <c:axId val="342715312"/>
        <c:axId val="342713744"/>
      </c:lineChart>
      <c:catAx>
        <c:axId val="34271531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342713744"/>
        <c:crosses val="autoZero"/>
        <c:auto val="1"/>
        <c:lblAlgn val="ctr"/>
        <c:lblOffset val="100"/>
        <c:noMultiLvlLbl val="0"/>
      </c:catAx>
      <c:valAx>
        <c:axId val="34271374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4271531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Century Gothic" panose="020B0502020202020204" pitchFamily="34" charset="0"/>
                <a:ea typeface="+mn-ea"/>
                <a:cs typeface="+mn-cs"/>
              </a:defRPr>
            </a:pPr>
            <a:r>
              <a:rPr lang="es-CO"/>
              <a:t>Tendencia del Cumplimiento Seguimiento Plan de Mejora Contraloria Año 2017</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s-CO"/>
        </a:p>
      </c:txPr>
    </c:title>
    <c:autoTitleDeleted val="0"/>
    <c:plotArea>
      <c:layout/>
      <c:lineChart>
        <c:grouping val="standard"/>
        <c:varyColors val="0"/>
        <c:ser>
          <c:idx val="0"/>
          <c:order val="0"/>
          <c:tx>
            <c:strRef>
              <c:f>Tendencia!$K$42</c:f>
              <c:strCache>
                <c:ptCount val="1"/>
                <c:pt idx="0">
                  <c:v>Puntaje Atribuido</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Century Gothic" panose="020B0502020202020204" pitchFamily="34" charset="0"/>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Tendencia!$H$43:$H$47</c:f>
              <c:strCache>
                <c:ptCount val="5"/>
                <c:pt idx="0">
                  <c:v>Seguimiento Control interno Diciembre 2015</c:v>
                </c:pt>
                <c:pt idx="1">
                  <c:v>Seguimiento Control interno Julio de 2016</c:v>
                </c:pt>
                <c:pt idx="2">
                  <c:v>Seguimiento Control interno Diciembre 2016</c:v>
                </c:pt>
                <c:pt idx="3">
                  <c:v>Seguimiento Control interno Agosto 2017</c:v>
                </c:pt>
                <c:pt idx="4">
                  <c:v>Seguimiento Control interno Dic 2017</c:v>
                </c:pt>
              </c:strCache>
            </c:strRef>
          </c:cat>
          <c:val>
            <c:numRef>
              <c:f>Tendencia!$K$43:$K$47</c:f>
              <c:numCache>
                <c:formatCode>0.0%</c:formatCode>
                <c:ptCount val="5"/>
                <c:pt idx="0" formatCode="0%">
                  <c:v>0.74904761904761896</c:v>
                </c:pt>
                <c:pt idx="1">
                  <c:v>0.87559139784946238</c:v>
                </c:pt>
                <c:pt idx="2">
                  <c:v>0.7397305263157895</c:v>
                </c:pt>
                <c:pt idx="3">
                  <c:v>0.74168297101449276</c:v>
                </c:pt>
                <c:pt idx="4">
                  <c:v>0.91514285714285726</c:v>
                </c:pt>
              </c:numCache>
            </c:numRef>
          </c:val>
          <c:smooth val="0"/>
        </c:ser>
        <c:dLbls>
          <c:showLegendKey val="0"/>
          <c:showVal val="0"/>
          <c:showCatName val="0"/>
          <c:showSerName val="0"/>
          <c:showPercent val="0"/>
          <c:showBubbleSize val="0"/>
        </c:dLbls>
        <c:smooth val="0"/>
        <c:axId val="342714136"/>
        <c:axId val="342710216"/>
      </c:lineChart>
      <c:catAx>
        <c:axId val="342714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Century Gothic" panose="020B0502020202020204" pitchFamily="34" charset="0"/>
                <a:ea typeface="+mn-ea"/>
                <a:cs typeface="+mn-cs"/>
              </a:defRPr>
            </a:pPr>
            <a:endParaRPr lang="es-CO"/>
          </a:p>
        </c:txPr>
        <c:crossAx val="342710216"/>
        <c:crosses val="autoZero"/>
        <c:auto val="1"/>
        <c:lblAlgn val="ctr"/>
        <c:lblOffset val="100"/>
        <c:noMultiLvlLbl val="0"/>
      </c:catAx>
      <c:valAx>
        <c:axId val="342710216"/>
        <c:scaling>
          <c:orientation val="minMax"/>
        </c:scaling>
        <c:delete val="0"/>
        <c:axPos val="l"/>
        <c:majorGridlines>
          <c:spPr>
            <a:ln w="9525" cap="flat" cmpd="sng" algn="ctr">
              <a:solidFill>
                <a:schemeClr val="tx1">
                  <a:lumMod val="15000"/>
                  <a:lumOff val="85000"/>
                </a:schemeClr>
              </a:solidFill>
              <a:round/>
            </a:ln>
            <a:effectLst/>
          </c:spPr>
        </c:majorGridlines>
        <c:title>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Century Gothic" panose="020B0502020202020204" pitchFamily="34" charset="0"/>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Century Gothic" panose="020B0502020202020204" pitchFamily="34" charset="0"/>
                <a:ea typeface="+mn-ea"/>
                <a:cs typeface="+mn-cs"/>
              </a:defRPr>
            </a:pPr>
            <a:endParaRPr lang="es-CO"/>
          </a:p>
        </c:txPr>
        <c:crossAx val="34271413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Century Gothic" panose="020B0502020202020204" pitchFamily="34" charset="0"/>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Century Gothic" panose="020B0502020202020204" pitchFamily="34" charset="0"/>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s-CO" sz="1800"/>
              <a:t>Comparativo Hallazgos Cerrados VS No Cerrados</a:t>
            </a:r>
          </a:p>
        </c:rich>
      </c:tx>
      <c:layout>
        <c:manualLayout>
          <c:xMode val="edge"/>
          <c:yMode val="edge"/>
          <c:x val="0.1511596675415573"/>
          <c:y val="2.181500872600349E-2"/>
        </c:manualLayout>
      </c:layout>
      <c:overlay val="0"/>
    </c:title>
    <c:autoTitleDeleted val="0"/>
    <c:plotArea>
      <c:layout/>
      <c:barChart>
        <c:barDir val="col"/>
        <c:grouping val="clustered"/>
        <c:varyColors val="0"/>
        <c:ser>
          <c:idx val="0"/>
          <c:order val="0"/>
          <c:spPr>
            <a:solidFill>
              <a:srgbClr val="FF0000"/>
            </a:solidFill>
          </c:spPr>
          <c:invertIfNegative val="0"/>
          <c:dPt>
            <c:idx val="0"/>
            <c:invertIfNegative val="0"/>
            <c:bubble3D val="0"/>
            <c:spPr>
              <a:solidFill>
                <a:srgbClr val="00B05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Grafica!$C$9:$C$10</c:f>
              <c:strCache>
                <c:ptCount val="2"/>
                <c:pt idx="0">
                  <c:v>N° de Hallazgos Cerrados</c:v>
                </c:pt>
                <c:pt idx="1">
                  <c:v>N° de Hallazgos No Cerrados</c:v>
                </c:pt>
              </c:strCache>
            </c:strRef>
          </c:cat>
          <c:val>
            <c:numRef>
              <c:f>Grafica!$D$9:$D$10</c:f>
              <c:numCache>
                <c:formatCode>General</c:formatCode>
                <c:ptCount val="2"/>
                <c:pt idx="0">
                  <c:v>22</c:v>
                </c:pt>
                <c:pt idx="1">
                  <c:v>15</c:v>
                </c:pt>
              </c:numCache>
            </c:numRef>
          </c:val>
        </c:ser>
        <c:dLbls>
          <c:showLegendKey val="0"/>
          <c:showVal val="0"/>
          <c:showCatName val="0"/>
          <c:showSerName val="0"/>
          <c:showPercent val="0"/>
          <c:showBubbleSize val="0"/>
        </c:dLbls>
        <c:gapWidth val="150"/>
        <c:axId val="342714528"/>
        <c:axId val="342712176"/>
      </c:barChart>
      <c:catAx>
        <c:axId val="342714528"/>
        <c:scaling>
          <c:orientation val="minMax"/>
        </c:scaling>
        <c:delete val="0"/>
        <c:axPos val="b"/>
        <c:numFmt formatCode="General" sourceLinked="0"/>
        <c:majorTickMark val="none"/>
        <c:minorTickMark val="none"/>
        <c:tickLblPos val="nextTo"/>
        <c:crossAx val="342712176"/>
        <c:crosses val="autoZero"/>
        <c:auto val="1"/>
        <c:lblAlgn val="ctr"/>
        <c:lblOffset val="100"/>
        <c:noMultiLvlLbl val="0"/>
      </c:catAx>
      <c:valAx>
        <c:axId val="342712176"/>
        <c:scaling>
          <c:orientation val="minMax"/>
        </c:scaling>
        <c:delete val="0"/>
        <c:axPos val="l"/>
        <c:majorGridlines/>
        <c:numFmt formatCode="General" sourceLinked="1"/>
        <c:majorTickMark val="none"/>
        <c:minorTickMark val="none"/>
        <c:tickLblPos val="nextTo"/>
        <c:crossAx val="342714528"/>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a:t>Actividades Cerradas VS No Cerradas</a:t>
            </a:r>
          </a:p>
        </c:rich>
      </c:tx>
      <c:overlay val="0"/>
    </c:title>
    <c:autoTitleDeleted val="0"/>
    <c:plotArea>
      <c:layout/>
      <c:barChart>
        <c:barDir val="col"/>
        <c:grouping val="clustered"/>
        <c:varyColors val="0"/>
        <c:ser>
          <c:idx val="0"/>
          <c:order val="0"/>
          <c:invertIfNegative val="0"/>
          <c:dPt>
            <c:idx val="0"/>
            <c:invertIfNegative val="0"/>
            <c:bubble3D val="0"/>
            <c:spPr>
              <a:solidFill>
                <a:srgbClr val="00B050"/>
              </a:solidFill>
            </c:spPr>
          </c:dPt>
          <c:dPt>
            <c:idx val="1"/>
            <c:invertIfNegative val="0"/>
            <c:bubble3D val="0"/>
            <c:spPr>
              <a:solidFill>
                <a:srgbClr val="FF0000"/>
              </a:solidFill>
            </c:spPr>
          </c:dPt>
          <c:cat>
            <c:strRef>
              <c:f>Grafica!$C$24:$C$25</c:f>
              <c:strCache>
                <c:ptCount val="2"/>
                <c:pt idx="0">
                  <c:v>N° de Actividades cumplidas</c:v>
                </c:pt>
                <c:pt idx="1">
                  <c:v>N° de Actividades No cumplidas</c:v>
                </c:pt>
              </c:strCache>
            </c:strRef>
          </c:cat>
          <c:val>
            <c:numRef>
              <c:f>Grafica!$D$24:$D$25</c:f>
              <c:numCache>
                <c:formatCode>General</c:formatCode>
                <c:ptCount val="2"/>
                <c:pt idx="0">
                  <c:v>34</c:v>
                </c:pt>
                <c:pt idx="1">
                  <c:v>14</c:v>
                </c:pt>
              </c:numCache>
            </c:numRef>
          </c:val>
        </c:ser>
        <c:dLbls>
          <c:showLegendKey val="0"/>
          <c:showVal val="0"/>
          <c:showCatName val="0"/>
          <c:showSerName val="0"/>
          <c:showPercent val="0"/>
          <c:showBubbleSize val="0"/>
        </c:dLbls>
        <c:gapWidth val="150"/>
        <c:axId val="342716488"/>
        <c:axId val="342711000"/>
      </c:barChart>
      <c:catAx>
        <c:axId val="342716488"/>
        <c:scaling>
          <c:orientation val="minMax"/>
        </c:scaling>
        <c:delete val="0"/>
        <c:axPos val="b"/>
        <c:numFmt formatCode="General" sourceLinked="0"/>
        <c:majorTickMark val="none"/>
        <c:minorTickMark val="none"/>
        <c:tickLblPos val="nextTo"/>
        <c:crossAx val="342711000"/>
        <c:crosses val="autoZero"/>
        <c:auto val="1"/>
        <c:lblAlgn val="ctr"/>
        <c:lblOffset val="100"/>
        <c:noMultiLvlLbl val="0"/>
      </c:catAx>
      <c:valAx>
        <c:axId val="342711000"/>
        <c:scaling>
          <c:orientation val="minMax"/>
        </c:scaling>
        <c:delete val="0"/>
        <c:axPos val="l"/>
        <c:majorGridlines/>
        <c:numFmt formatCode="General" sourceLinked="1"/>
        <c:majorTickMark val="none"/>
        <c:minorTickMark val="none"/>
        <c:tickLblPos val="nextTo"/>
        <c:crossAx val="342716488"/>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chart" Target="../charts/chart1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11.emf"/><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14</xdr:col>
      <xdr:colOff>161925</xdr:colOff>
      <xdr:row>0</xdr:row>
      <xdr:rowOff>123825</xdr:rowOff>
    </xdr:from>
    <xdr:to>
      <xdr:col>27</xdr:col>
      <xdr:colOff>159400</xdr:colOff>
      <xdr:row>0</xdr:row>
      <xdr:rowOff>971550</xdr:rowOff>
    </xdr:to>
    <xdr:pic>
      <xdr:nvPicPr>
        <xdr:cNvPr id="2" name="1 Imagen"/>
        <xdr:cNvPicPr>
          <a:picLocks noChangeAspect="1"/>
        </xdr:cNvPicPr>
      </xdr:nvPicPr>
      <xdr:blipFill>
        <a:blip xmlns:r="http://schemas.openxmlformats.org/officeDocument/2006/relationships" r:embed="rId1"/>
        <a:srcRect/>
        <a:stretch>
          <a:fillRect/>
        </a:stretch>
      </xdr:blipFill>
      <xdr:spPr bwMode="auto">
        <a:xfrm>
          <a:off x="16773525" y="123825"/>
          <a:ext cx="1988200" cy="8477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46</xdr:row>
          <xdr:rowOff>571500</xdr:rowOff>
        </xdr:from>
        <xdr:to>
          <xdr:col>5</xdr:col>
          <xdr:colOff>1285875</xdr:colOff>
          <xdr:row>88</xdr:row>
          <xdr:rowOff>19050</xdr:rowOff>
        </xdr:to>
        <xdr:sp macro="" textlink="">
          <xdr:nvSpPr>
            <xdr:cNvPr id="17409" name="Object 1" hidden="1">
              <a:extLst>
                <a:ext uri="{63B3BB69-23CF-44E3-9099-C40C66FF867C}">
                  <a14:compatExt spid="_x0000_s1740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1466850</xdr:colOff>
          <xdr:row>47</xdr:row>
          <xdr:rowOff>9525</xdr:rowOff>
        </xdr:from>
        <xdr:to>
          <xdr:col>11</xdr:col>
          <xdr:colOff>247650</xdr:colOff>
          <xdr:row>74</xdr:row>
          <xdr:rowOff>66675</xdr:rowOff>
        </xdr:to>
        <xdr:sp macro="" textlink="">
          <xdr:nvSpPr>
            <xdr:cNvPr id="17410" name="Object 2" hidden="1">
              <a:extLst>
                <a:ext uri="{63B3BB69-23CF-44E3-9099-C40C66FF867C}">
                  <a14:compatExt spid="_x0000_s1741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0.xml><?xml version="1.0" encoding="utf-8"?>
<c:userShapes xmlns:c="http://schemas.openxmlformats.org/drawingml/2006/chart">
  <cdr:relSizeAnchor xmlns:cdr="http://schemas.openxmlformats.org/drawingml/2006/chartDrawing">
    <cdr:from>
      <cdr:x>0.69397</cdr:x>
      <cdr:y>0.59566</cdr:y>
    </cdr:from>
    <cdr:to>
      <cdr:x>0.77802</cdr:x>
      <cdr:y>0.65672</cdr:y>
    </cdr:to>
    <cdr:sp macro="" textlink="">
      <cdr:nvSpPr>
        <cdr:cNvPr id="2" name="CuadroTexto 1"/>
        <cdr:cNvSpPr txBox="1"/>
      </cdr:nvSpPr>
      <cdr:spPr>
        <a:xfrm xmlns:a="http://schemas.openxmlformats.org/drawingml/2006/main">
          <a:off x="3067050" y="1672590"/>
          <a:ext cx="37147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800">
              <a:latin typeface="Times New Roman" panose="02020603050405020304" pitchFamily="18" charset="0"/>
              <a:cs typeface="Times New Roman" panose="02020603050405020304" pitchFamily="18" charset="0"/>
            </a:rPr>
            <a:t>14</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14</xdr:col>
      <xdr:colOff>161925</xdr:colOff>
      <xdr:row>0</xdr:row>
      <xdr:rowOff>123825</xdr:rowOff>
    </xdr:from>
    <xdr:to>
      <xdr:col>15</xdr:col>
      <xdr:colOff>1426985</xdr:colOff>
      <xdr:row>0</xdr:row>
      <xdr:rowOff>971550</xdr:rowOff>
    </xdr:to>
    <xdr:pic>
      <xdr:nvPicPr>
        <xdr:cNvPr id="2" name="1 Imagen"/>
        <xdr:cNvPicPr>
          <a:picLocks noChangeAspect="1"/>
        </xdr:cNvPicPr>
      </xdr:nvPicPr>
      <xdr:blipFill>
        <a:blip xmlns:r="http://schemas.openxmlformats.org/officeDocument/2006/relationships" r:embed="rId1"/>
        <a:srcRect/>
        <a:stretch>
          <a:fillRect/>
        </a:stretch>
      </xdr:blipFill>
      <xdr:spPr bwMode="auto">
        <a:xfrm>
          <a:off x="18002250" y="123825"/>
          <a:ext cx="1989643" cy="8477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47</xdr:row>
          <xdr:rowOff>571500</xdr:rowOff>
        </xdr:from>
        <xdr:to>
          <xdr:col>4</xdr:col>
          <xdr:colOff>381000</xdr:colOff>
          <xdr:row>106</xdr:row>
          <xdr:rowOff>123825</xdr:rowOff>
        </xdr:to>
        <xdr:sp macro="" textlink="">
          <xdr:nvSpPr>
            <xdr:cNvPr id="11265" name="Object 1" hidden="1">
              <a:extLst>
                <a:ext uri="{63B3BB69-23CF-44E3-9099-C40C66FF867C}">
                  <a14:compatExt spid="_x0000_s1126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1466850</xdr:colOff>
          <xdr:row>48</xdr:row>
          <xdr:rowOff>9525</xdr:rowOff>
        </xdr:from>
        <xdr:to>
          <xdr:col>11</xdr:col>
          <xdr:colOff>266700</xdr:colOff>
          <xdr:row>93</xdr:row>
          <xdr:rowOff>19050</xdr:rowOff>
        </xdr:to>
        <xdr:sp macro="" textlink="">
          <xdr:nvSpPr>
            <xdr:cNvPr id="11266" name="Object 2" hidden="1">
              <a:extLst>
                <a:ext uri="{63B3BB69-23CF-44E3-9099-C40C66FF867C}">
                  <a14:compatExt spid="_x0000_s1126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oneCellAnchor>
    <xdr:from>
      <xdr:col>17</xdr:col>
      <xdr:colOff>161925</xdr:colOff>
      <xdr:row>0</xdr:row>
      <xdr:rowOff>123825</xdr:rowOff>
    </xdr:from>
    <xdr:ext cx="1992963" cy="847725"/>
    <xdr:pic>
      <xdr:nvPicPr>
        <xdr:cNvPr id="5" name="1 Imagen"/>
        <xdr:cNvPicPr>
          <a:picLocks noChangeAspect="1"/>
        </xdr:cNvPicPr>
      </xdr:nvPicPr>
      <xdr:blipFill>
        <a:blip xmlns:r="http://schemas.openxmlformats.org/officeDocument/2006/relationships" r:embed="rId1"/>
        <a:srcRect/>
        <a:stretch>
          <a:fillRect/>
        </a:stretch>
      </xdr:blipFill>
      <xdr:spPr bwMode="auto">
        <a:xfrm>
          <a:off x="16764000" y="123825"/>
          <a:ext cx="1992963" cy="847725"/>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14</xdr:col>
      <xdr:colOff>161925</xdr:colOff>
      <xdr:row>0</xdr:row>
      <xdr:rowOff>123825</xdr:rowOff>
    </xdr:from>
    <xdr:to>
      <xdr:col>15</xdr:col>
      <xdr:colOff>1151443</xdr:colOff>
      <xdr:row>0</xdr:row>
      <xdr:rowOff>971550</xdr:rowOff>
    </xdr:to>
    <xdr:pic>
      <xdr:nvPicPr>
        <xdr:cNvPr id="2" name="1 Imagen"/>
        <xdr:cNvPicPr>
          <a:picLocks noChangeAspect="1"/>
        </xdr:cNvPicPr>
      </xdr:nvPicPr>
      <xdr:blipFill>
        <a:blip xmlns:r="http://schemas.openxmlformats.org/officeDocument/2006/relationships" r:embed="rId1"/>
        <a:srcRect/>
        <a:stretch>
          <a:fillRect/>
        </a:stretch>
      </xdr:blipFill>
      <xdr:spPr bwMode="auto">
        <a:xfrm>
          <a:off x="19821525" y="123825"/>
          <a:ext cx="1990725" cy="8477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77</xdr:row>
          <xdr:rowOff>571500</xdr:rowOff>
        </xdr:from>
        <xdr:to>
          <xdr:col>5</xdr:col>
          <xdr:colOff>1285875</xdr:colOff>
          <xdr:row>109</xdr:row>
          <xdr:rowOff>38100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78</xdr:row>
          <xdr:rowOff>28575</xdr:rowOff>
        </xdr:from>
        <xdr:to>
          <xdr:col>13</xdr:col>
          <xdr:colOff>647700</xdr:colOff>
          <xdr:row>108</xdr:row>
          <xdr:rowOff>104775</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14</xdr:col>
      <xdr:colOff>161925</xdr:colOff>
      <xdr:row>0</xdr:row>
      <xdr:rowOff>123825</xdr:rowOff>
    </xdr:from>
    <xdr:to>
      <xdr:col>24</xdr:col>
      <xdr:colOff>160843</xdr:colOff>
      <xdr:row>0</xdr:row>
      <xdr:rowOff>971550</xdr:rowOff>
    </xdr:to>
    <xdr:pic>
      <xdr:nvPicPr>
        <xdr:cNvPr id="2" name="1 Imagen"/>
        <xdr:cNvPicPr>
          <a:picLocks noChangeAspect="1"/>
        </xdr:cNvPicPr>
      </xdr:nvPicPr>
      <xdr:blipFill>
        <a:blip xmlns:r="http://schemas.openxmlformats.org/officeDocument/2006/relationships" r:embed="rId1"/>
        <a:srcRect/>
        <a:stretch>
          <a:fillRect/>
        </a:stretch>
      </xdr:blipFill>
      <xdr:spPr bwMode="auto">
        <a:xfrm>
          <a:off x="10220325" y="123825"/>
          <a:ext cx="1989643" cy="8477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52</xdr:row>
          <xdr:rowOff>571500</xdr:rowOff>
        </xdr:from>
        <xdr:to>
          <xdr:col>5</xdr:col>
          <xdr:colOff>1285875</xdr:colOff>
          <xdr:row>84</xdr:row>
          <xdr:rowOff>38100</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1857375</xdr:colOff>
          <xdr:row>53</xdr:row>
          <xdr:rowOff>66675</xdr:rowOff>
        </xdr:from>
        <xdr:to>
          <xdr:col>24</xdr:col>
          <xdr:colOff>2905125</xdr:colOff>
          <xdr:row>83</xdr:row>
          <xdr:rowOff>133350</xdr:rowOff>
        </xdr:to>
        <xdr:sp macro="" textlink="">
          <xdr:nvSpPr>
            <xdr:cNvPr id="7170" name="Object 2" hidden="1">
              <a:extLst>
                <a:ext uri="{63B3BB69-23CF-44E3-9099-C40C66FF867C}">
                  <a14:compatExt spid="_x0000_s717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14</xdr:col>
      <xdr:colOff>161925</xdr:colOff>
      <xdr:row>0</xdr:row>
      <xdr:rowOff>123825</xdr:rowOff>
    </xdr:from>
    <xdr:to>
      <xdr:col>21</xdr:col>
      <xdr:colOff>167986</xdr:colOff>
      <xdr:row>0</xdr:row>
      <xdr:rowOff>971550</xdr:rowOff>
    </xdr:to>
    <xdr:pic>
      <xdr:nvPicPr>
        <xdr:cNvPr id="2" name="1 Imagen"/>
        <xdr:cNvPicPr>
          <a:picLocks noChangeAspect="1"/>
        </xdr:cNvPicPr>
      </xdr:nvPicPr>
      <xdr:blipFill>
        <a:blip xmlns:r="http://schemas.openxmlformats.org/officeDocument/2006/relationships" r:embed="rId1"/>
        <a:srcRect/>
        <a:stretch>
          <a:fillRect/>
        </a:stretch>
      </xdr:blipFill>
      <xdr:spPr bwMode="auto">
        <a:xfrm>
          <a:off x="15954375" y="123825"/>
          <a:ext cx="1996786" cy="8477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72</xdr:row>
          <xdr:rowOff>571500</xdr:rowOff>
        </xdr:from>
        <xdr:to>
          <xdr:col>5</xdr:col>
          <xdr:colOff>85725</xdr:colOff>
          <xdr:row>104</xdr:row>
          <xdr:rowOff>38100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73</xdr:row>
          <xdr:rowOff>28575</xdr:rowOff>
        </xdr:from>
        <xdr:to>
          <xdr:col>21</xdr:col>
          <xdr:colOff>838200</xdr:colOff>
          <xdr:row>103</xdr:row>
          <xdr:rowOff>104775</xdr:rowOff>
        </xdr:to>
        <xdr:sp macro="" textlink="">
          <xdr:nvSpPr>
            <xdr:cNvPr id="4098" name="Object 2" hidden="1">
              <a:extLst>
                <a:ext uri="{63B3BB69-23CF-44E3-9099-C40C66FF867C}">
                  <a14:compatExt spid="_x0000_s409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14</xdr:col>
      <xdr:colOff>161925</xdr:colOff>
      <xdr:row>0</xdr:row>
      <xdr:rowOff>123825</xdr:rowOff>
    </xdr:from>
    <xdr:to>
      <xdr:col>15</xdr:col>
      <xdr:colOff>1152525</xdr:colOff>
      <xdr:row>0</xdr:row>
      <xdr:rowOff>971550</xdr:rowOff>
    </xdr:to>
    <xdr:pic>
      <xdr:nvPicPr>
        <xdr:cNvPr id="1087" name="1 Imagen"/>
        <xdr:cNvPicPr>
          <a:picLocks noChangeAspect="1"/>
        </xdr:cNvPicPr>
      </xdr:nvPicPr>
      <xdr:blipFill>
        <a:blip xmlns:r="http://schemas.openxmlformats.org/officeDocument/2006/relationships" r:embed="rId1"/>
        <a:srcRect/>
        <a:stretch>
          <a:fillRect/>
        </a:stretch>
      </xdr:blipFill>
      <xdr:spPr bwMode="auto">
        <a:xfrm>
          <a:off x="19821525" y="123825"/>
          <a:ext cx="1990725" cy="8477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155</xdr:row>
          <xdr:rowOff>571500</xdr:rowOff>
        </xdr:from>
        <xdr:to>
          <xdr:col>5</xdr:col>
          <xdr:colOff>85725</xdr:colOff>
          <xdr:row>239</xdr:row>
          <xdr:rowOff>133350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156</xdr:row>
          <xdr:rowOff>28575</xdr:rowOff>
        </xdr:from>
        <xdr:to>
          <xdr:col>13</xdr:col>
          <xdr:colOff>409575</xdr:colOff>
          <xdr:row>233</xdr:row>
          <xdr:rowOff>152400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14</xdr:col>
      <xdr:colOff>161925</xdr:colOff>
      <xdr:row>0</xdr:row>
      <xdr:rowOff>123825</xdr:rowOff>
    </xdr:from>
    <xdr:to>
      <xdr:col>38</xdr:col>
      <xdr:colOff>424359</xdr:colOff>
      <xdr:row>0</xdr:row>
      <xdr:rowOff>971550</xdr:rowOff>
    </xdr:to>
    <xdr:pic>
      <xdr:nvPicPr>
        <xdr:cNvPr id="2" name="1 Imagen"/>
        <xdr:cNvPicPr>
          <a:picLocks noChangeAspect="1"/>
        </xdr:cNvPicPr>
      </xdr:nvPicPr>
      <xdr:blipFill>
        <a:blip xmlns:r="http://schemas.openxmlformats.org/officeDocument/2006/relationships" r:embed="rId1"/>
        <a:srcRect/>
        <a:stretch>
          <a:fillRect/>
        </a:stretch>
      </xdr:blipFill>
      <xdr:spPr bwMode="auto">
        <a:xfrm>
          <a:off x="12611100" y="123825"/>
          <a:ext cx="1994154" cy="8477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62</xdr:row>
          <xdr:rowOff>571500</xdr:rowOff>
        </xdr:from>
        <xdr:to>
          <xdr:col>4</xdr:col>
          <xdr:colOff>171450</xdr:colOff>
          <xdr:row>118</xdr:row>
          <xdr:rowOff>28575</xdr:rowOff>
        </xdr:to>
        <xdr:sp macro="" textlink="">
          <xdr:nvSpPr>
            <xdr:cNvPr id="25601" name="Object 1" hidden="1">
              <a:extLst>
                <a:ext uri="{63B3BB69-23CF-44E3-9099-C40C66FF867C}">
                  <a14:compatExt spid="_x0000_s2560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71</xdr:row>
          <xdr:rowOff>0</xdr:rowOff>
        </xdr:from>
        <xdr:to>
          <xdr:col>11</xdr:col>
          <xdr:colOff>895350</xdr:colOff>
          <xdr:row>97</xdr:row>
          <xdr:rowOff>9525</xdr:rowOff>
        </xdr:to>
        <xdr:sp macro="" textlink="">
          <xdr:nvSpPr>
            <xdr:cNvPr id="25602" name="Object 2" hidden="1">
              <a:extLst>
                <a:ext uri="{63B3BB69-23CF-44E3-9099-C40C66FF867C}">
                  <a14:compatExt spid="_x0000_s2560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oneCellAnchor>
    <xdr:from>
      <xdr:col>17</xdr:col>
      <xdr:colOff>161925</xdr:colOff>
      <xdr:row>0</xdr:row>
      <xdr:rowOff>123825</xdr:rowOff>
    </xdr:from>
    <xdr:ext cx="1992963" cy="847725"/>
    <xdr:pic>
      <xdr:nvPicPr>
        <xdr:cNvPr id="5" name="1 Imagen"/>
        <xdr:cNvPicPr>
          <a:picLocks noChangeAspect="1"/>
        </xdr:cNvPicPr>
      </xdr:nvPicPr>
      <xdr:blipFill>
        <a:blip xmlns:r="http://schemas.openxmlformats.org/officeDocument/2006/relationships" r:embed="rId1"/>
        <a:srcRect/>
        <a:stretch>
          <a:fillRect/>
        </a:stretch>
      </xdr:blipFill>
      <xdr:spPr bwMode="auto">
        <a:xfrm>
          <a:off x="12611100" y="123825"/>
          <a:ext cx="1992963" cy="847725"/>
        </a:xfrm>
        <a:prstGeom prst="rect">
          <a:avLst/>
        </a:prstGeom>
        <a:noFill/>
        <a:ln w="9525">
          <a:noFill/>
          <a:miter lim="800000"/>
          <a:headEnd/>
          <a:tailEnd/>
        </a:ln>
      </xdr:spPr>
    </xdr:pic>
    <xdr:clientData/>
  </xdr:oneCellAnchor>
  <xdr:oneCellAnchor>
    <xdr:from>
      <xdr:col>17</xdr:col>
      <xdr:colOff>161925</xdr:colOff>
      <xdr:row>0</xdr:row>
      <xdr:rowOff>123825</xdr:rowOff>
    </xdr:from>
    <xdr:ext cx="2009742" cy="847725"/>
    <xdr:pic>
      <xdr:nvPicPr>
        <xdr:cNvPr id="6" name="1 Imagen"/>
        <xdr:cNvPicPr>
          <a:picLocks noChangeAspect="1"/>
        </xdr:cNvPicPr>
      </xdr:nvPicPr>
      <xdr:blipFill>
        <a:blip xmlns:r="http://schemas.openxmlformats.org/officeDocument/2006/relationships" r:embed="rId1"/>
        <a:srcRect/>
        <a:stretch>
          <a:fillRect/>
        </a:stretch>
      </xdr:blipFill>
      <xdr:spPr bwMode="auto">
        <a:xfrm>
          <a:off x="16139583" y="123825"/>
          <a:ext cx="2009742" cy="847725"/>
        </a:xfrm>
        <a:prstGeom prst="rect">
          <a:avLst/>
        </a:prstGeom>
        <a:noFill/>
        <a:ln w="9525">
          <a:noFill/>
          <a:miter lim="800000"/>
          <a:headEnd/>
          <a:tailEnd/>
        </a:ln>
      </xdr:spPr>
    </xdr:pic>
    <xdr:clientData/>
  </xdr:oneCellAnchor>
  <xdr:oneCellAnchor>
    <xdr:from>
      <xdr:col>20</xdr:col>
      <xdr:colOff>161925</xdr:colOff>
      <xdr:row>0</xdr:row>
      <xdr:rowOff>123825</xdr:rowOff>
    </xdr:from>
    <xdr:ext cx="1992963" cy="847725"/>
    <xdr:pic>
      <xdr:nvPicPr>
        <xdr:cNvPr id="7" name="1 Imagen"/>
        <xdr:cNvPicPr>
          <a:picLocks noChangeAspect="1"/>
        </xdr:cNvPicPr>
      </xdr:nvPicPr>
      <xdr:blipFill>
        <a:blip xmlns:r="http://schemas.openxmlformats.org/officeDocument/2006/relationships" r:embed="rId1"/>
        <a:srcRect/>
        <a:stretch>
          <a:fillRect/>
        </a:stretch>
      </xdr:blipFill>
      <xdr:spPr bwMode="auto">
        <a:xfrm>
          <a:off x="16139583" y="123825"/>
          <a:ext cx="1992963" cy="847725"/>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twoCellAnchor>
    <xdr:from>
      <xdr:col>0</xdr:col>
      <xdr:colOff>0</xdr:colOff>
      <xdr:row>20</xdr:row>
      <xdr:rowOff>142875</xdr:rowOff>
    </xdr:from>
    <xdr:to>
      <xdr:col>5</xdr:col>
      <xdr:colOff>180975</xdr:colOff>
      <xdr:row>37</xdr:row>
      <xdr:rowOff>133350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466725</xdr:colOff>
      <xdr:row>49</xdr:row>
      <xdr:rowOff>19050</xdr:rowOff>
    </xdr:from>
    <xdr:to>
      <xdr:col>5</xdr:col>
      <xdr:colOff>514350</xdr:colOff>
      <xdr:row>66</xdr:row>
      <xdr:rowOff>9525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19049</xdr:colOff>
      <xdr:row>20</xdr:row>
      <xdr:rowOff>100012</xdr:rowOff>
    </xdr:from>
    <xdr:to>
      <xdr:col>10</xdr:col>
      <xdr:colOff>971549</xdr:colOff>
      <xdr:row>37</xdr:row>
      <xdr:rowOff>90487</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157162</xdr:colOff>
      <xdr:row>53</xdr:row>
      <xdr:rowOff>90487</xdr:rowOff>
    </xdr:from>
    <xdr:to>
      <xdr:col>9</xdr:col>
      <xdr:colOff>709612</xdr:colOff>
      <xdr:row>69</xdr:row>
      <xdr:rowOff>242887</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133349</xdr:colOff>
      <xdr:row>71</xdr:row>
      <xdr:rowOff>4761</xdr:rowOff>
    </xdr:from>
    <xdr:to>
      <xdr:col>9</xdr:col>
      <xdr:colOff>771524</xdr:colOff>
      <xdr:row>88</xdr:row>
      <xdr:rowOff>133349</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185737</xdr:colOff>
      <xdr:row>90</xdr:row>
      <xdr:rowOff>23812</xdr:rowOff>
    </xdr:from>
    <xdr:to>
      <xdr:col>9</xdr:col>
      <xdr:colOff>1000125</xdr:colOff>
      <xdr:row>108</xdr:row>
      <xdr:rowOff>76200</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90</xdr:row>
      <xdr:rowOff>0</xdr:rowOff>
    </xdr:from>
    <xdr:to>
      <xdr:col>16</xdr:col>
      <xdr:colOff>119063</xdr:colOff>
      <xdr:row>108</xdr:row>
      <xdr:rowOff>52388</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83820</xdr:colOff>
      <xdr:row>1</xdr:row>
      <xdr:rowOff>140970</xdr:rowOff>
    </xdr:from>
    <xdr:to>
      <xdr:col>10</xdr:col>
      <xdr:colOff>693420</xdr:colOff>
      <xdr:row>19</xdr:row>
      <xdr:rowOff>34290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85725</xdr:colOff>
      <xdr:row>19</xdr:row>
      <xdr:rowOff>118110</xdr:rowOff>
    </xdr:from>
    <xdr:to>
      <xdr:col>10</xdr:col>
      <xdr:colOff>695325</xdr:colOff>
      <xdr:row>37</xdr:row>
      <xdr:rowOff>76200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45720</xdr:colOff>
      <xdr:row>1</xdr:row>
      <xdr:rowOff>156210</xdr:rowOff>
    </xdr:from>
    <xdr:to>
      <xdr:col>16</xdr:col>
      <xdr:colOff>655320</xdr:colOff>
      <xdr:row>19</xdr:row>
      <xdr:rowOff>49530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76200</xdr:colOff>
      <xdr:row>19</xdr:row>
      <xdr:rowOff>104775</xdr:rowOff>
    </xdr:from>
    <xdr:to>
      <xdr:col>16</xdr:col>
      <xdr:colOff>676275</xdr:colOff>
      <xdr:row>37</xdr:row>
      <xdr:rowOff>95250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495300</xdr:colOff>
      <xdr:row>24</xdr:row>
      <xdr:rowOff>104775</xdr:rowOff>
    </xdr:from>
    <xdr:to>
      <xdr:col>7</xdr:col>
      <xdr:colOff>47625</xdr:colOff>
      <xdr:row>26</xdr:row>
      <xdr:rowOff>9525</xdr:rowOff>
    </xdr:to>
    <xdr:sp macro="" textlink="">
      <xdr:nvSpPr>
        <xdr:cNvPr id="6" name="CuadroTexto 5"/>
        <xdr:cNvSpPr txBox="1"/>
      </xdr:nvSpPr>
      <xdr:spPr>
        <a:xfrm>
          <a:off x="6343650" y="3990975"/>
          <a:ext cx="314325"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latin typeface="Times New Roman" panose="02020603050405020304" pitchFamily="18" charset="0"/>
              <a:cs typeface="Times New Roman" panose="02020603050405020304" pitchFamily="18" charset="0"/>
            </a:rPr>
            <a:t>34</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TEMP\Plantilla%20Formatos%20n&#250;mero%201y%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agudelo/Mis%20documentos/Oficina%20Control%20Interno%20y%20Evaluaci&#242;n/Contraloria/Contraloria%202015/Rendici&#242;n%2015%20Febrero/TEMP/Plantilla%20Formatos%20n&#250;mero%201y%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algarcia/Configuraci&#243;n%20local/Archivos%20temporales%20de%20Internet/Content.IE5/EYC197NA/CNC/Formato%20Contralor&#237;a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carrilg/AppData/Local/Microsoft/Windows/Temporary%20Internet%20Files/Content.Outlook/FQ23WZZ2/Copia%20de%20Vigencias%20Futuras%20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EMP/Plantilla%20Formatos%20n&#250;mero%201y%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etrosaluddosi/Documents/Contraloria/Contraloria%202016/Auditoria%20Regular%20Alcance%202015/FPAR03%20Plan%20Mejoramiento%20&#218;nico%20Aud%20Regular%20vig%202015%20Rev%20201611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etrosaluddosi/Documents/Contraloria/Contraloria%202016/Aud%20Gesti&#243;n%20Facturaci&#243;n%20y%20Cartera%20Enero%20Abril%202016/FPAR03%20Plan%20Mejoramiento%20Facturaci&#243;n%20y%20cartera%20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1 (ENERO-SEPT 1998)"/>
      <sheetName val="FORMATO 2 (OCT-DIC 1998)"/>
      <sheetName val="ENER-SEPT"/>
      <sheetName val="OCT-DIC"/>
      <sheetName val="ACTIVIDADES"/>
      <sheetName val="Listado"/>
      <sheetName val="Listados"/>
    </sheetNames>
    <sheetDataSet>
      <sheetData sheetId="0" refreshError="1"/>
      <sheetData sheetId="1" refreshError="1"/>
      <sheetData sheetId="2" refreshError="1">
        <row r="1">
          <cell r="A1" t="str">
            <v>CdeA</v>
          </cell>
          <cell r="B1" t="str">
            <v>Nombre</v>
          </cell>
        </row>
        <row r="3">
          <cell r="A3">
            <v>0</v>
          </cell>
          <cell r="B3" t="str">
            <v>CENTRO DE COSTO NO EXISTE!!!</v>
          </cell>
        </row>
        <row r="4">
          <cell r="A4">
            <v>600</v>
          </cell>
          <cell r="B4" t="str">
            <v>AUDITORIA</v>
          </cell>
        </row>
        <row r="5">
          <cell r="A5">
            <v>601</v>
          </cell>
          <cell r="B5" t="str">
            <v>CENTRO DE COSTO NO EXISTE!!!</v>
          </cell>
        </row>
        <row r="6">
          <cell r="A6">
            <v>700</v>
          </cell>
          <cell r="B6" t="str">
            <v>ORGANISMOS DE CONTROL Y VIGILANCIA</v>
          </cell>
        </row>
        <row r="7">
          <cell r="A7">
            <v>701</v>
          </cell>
          <cell r="B7" t="str">
            <v>CENTRO DE COSTO NO EXISTE!!!</v>
          </cell>
        </row>
        <row r="8">
          <cell r="A8">
            <v>800</v>
          </cell>
          <cell r="B8" t="str">
            <v>JUNTA DIRECTIVA</v>
          </cell>
        </row>
        <row r="9">
          <cell r="A9">
            <v>801</v>
          </cell>
          <cell r="B9" t="str">
            <v>CENTRO DE COSTO NO EXISTE!!!</v>
          </cell>
        </row>
        <row r="10">
          <cell r="A10">
            <v>900</v>
          </cell>
          <cell r="B10" t="str">
            <v>GERENCIA GENERAL</v>
          </cell>
        </row>
        <row r="11">
          <cell r="A11">
            <v>901</v>
          </cell>
          <cell r="B11" t="str">
            <v>CENTRO DE COSTO NO EXISTE!!!</v>
          </cell>
        </row>
        <row r="12">
          <cell r="A12">
            <v>902</v>
          </cell>
          <cell r="B12" t="str">
            <v>GRUPO DE TRANSFORMACIÓN INTERNA</v>
          </cell>
        </row>
        <row r="13">
          <cell r="A13">
            <v>903</v>
          </cell>
          <cell r="B13" t="str">
            <v>SUBPROYECTO FINANZAS</v>
          </cell>
        </row>
        <row r="14">
          <cell r="A14">
            <v>904</v>
          </cell>
          <cell r="B14" t="str">
            <v>SUBPROYECTO COMERCIALIZADORA</v>
          </cell>
        </row>
        <row r="15">
          <cell r="A15">
            <v>905</v>
          </cell>
          <cell r="B15" t="str">
            <v>SUBPROYECTO RRHH</v>
          </cell>
        </row>
        <row r="16">
          <cell r="A16">
            <v>906</v>
          </cell>
          <cell r="B16" t="str">
            <v>SUBPROYECTO ESTRUCTURA</v>
          </cell>
        </row>
        <row r="17">
          <cell r="A17">
            <v>907</v>
          </cell>
          <cell r="B17" t="str">
            <v>SUBPROYECTO PLANEACIÓN ESTRATEGICA</v>
          </cell>
        </row>
        <row r="18">
          <cell r="A18">
            <v>908</v>
          </cell>
          <cell r="B18" t="str">
            <v>SUBPROYECTO ADMINISTRACIÓN DEL CAMBIO</v>
          </cell>
        </row>
        <row r="19">
          <cell r="A19">
            <v>909</v>
          </cell>
          <cell r="B19" t="str">
            <v>SUBPROYECTO CAMBIO CULTURAL</v>
          </cell>
        </row>
        <row r="20">
          <cell r="A20">
            <v>910</v>
          </cell>
          <cell r="B20" t="str">
            <v>DIRECCION PLANEACION</v>
          </cell>
        </row>
        <row r="21">
          <cell r="A21">
            <v>911</v>
          </cell>
          <cell r="B21" t="str">
            <v>CENTRO DE COSTO NO EXISTE!!!</v>
          </cell>
        </row>
        <row r="22">
          <cell r="A22">
            <v>930</v>
          </cell>
          <cell r="B22" t="str">
            <v>UNIDAD COMUNICAC. Y REL. CORPORATIVAS</v>
          </cell>
        </row>
        <row r="23">
          <cell r="A23">
            <v>931</v>
          </cell>
          <cell r="B23" t="str">
            <v>PUBLICIDAD INSTITUCIONAL EEPP</v>
          </cell>
        </row>
        <row r="24">
          <cell r="A24">
            <v>932</v>
          </cell>
          <cell r="B24" t="str">
            <v>CENTRO DE COSTO NO EXISTE!!!</v>
          </cell>
        </row>
        <row r="25">
          <cell r="A25">
            <v>933</v>
          </cell>
          <cell r="B25" t="str">
            <v>CENTRO DE COSTO NO EXISTE!!!</v>
          </cell>
        </row>
        <row r="26">
          <cell r="A26">
            <v>950</v>
          </cell>
          <cell r="B26" t="str">
            <v>DIRECCION DE CONTROL INTERNO</v>
          </cell>
        </row>
        <row r="27">
          <cell r="A27">
            <v>951</v>
          </cell>
          <cell r="B27" t="str">
            <v>UNIDAD DE DEFINICION DE CONTROL</v>
          </cell>
        </row>
        <row r="28">
          <cell r="A28">
            <v>952</v>
          </cell>
          <cell r="B28" t="str">
            <v>UNIDAD DE VERIF DE CONTROL</v>
          </cell>
        </row>
        <row r="29">
          <cell r="A29">
            <v>953</v>
          </cell>
          <cell r="B29" t="str">
            <v>CENTRO DE COSTO NO EXISTE!!!</v>
          </cell>
        </row>
        <row r="30">
          <cell r="A30">
            <v>1000</v>
          </cell>
          <cell r="B30" t="str">
            <v>GERENCIA DE AGUAS</v>
          </cell>
        </row>
        <row r="31">
          <cell r="A31">
            <v>1001</v>
          </cell>
          <cell r="B31" t="str">
            <v>PLAN DESARROLLO INFORMATICA . A. Y A.</v>
          </cell>
        </row>
        <row r="32">
          <cell r="A32">
            <v>1002</v>
          </cell>
          <cell r="B32" t="str">
            <v>PLANEACIÓN AGUAS</v>
          </cell>
        </row>
        <row r="33">
          <cell r="A33">
            <v>1003</v>
          </cell>
          <cell r="B33" t="str">
            <v>UNIDAD SANEAMIENTO HIDRICO</v>
          </cell>
        </row>
        <row r="34">
          <cell r="A34">
            <v>1004</v>
          </cell>
          <cell r="B34" t="str">
            <v>CENTRO DE COSTO NO EXISTE!!!</v>
          </cell>
        </row>
        <row r="35">
          <cell r="A35">
            <v>1010</v>
          </cell>
          <cell r="B35" t="str">
            <v>UNIDAD DESARROLLO ORG. Y GESTION ADMINIST.</v>
          </cell>
        </row>
        <row r="36">
          <cell r="A36">
            <v>1011</v>
          </cell>
          <cell r="B36" t="str">
            <v>CENTRO DE COSTO NO EXISTE!!!</v>
          </cell>
        </row>
        <row r="37">
          <cell r="A37">
            <v>1015</v>
          </cell>
          <cell r="B37" t="str">
            <v>UNIDAD CAPACITACION ACUEDUCTO Y ALCANT.</v>
          </cell>
        </row>
        <row r="38">
          <cell r="A38">
            <v>1016</v>
          </cell>
          <cell r="B38" t="str">
            <v>CENTRO DE COSTO NO EXISTE!!!</v>
          </cell>
        </row>
        <row r="39">
          <cell r="A39">
            <v>1020</v>
          </cell>
          <cell r="B39" t="str">
            <v>UNIDAD DE NEGOCIOS DE ACUEDUCTO Y ALCANT.</v>
          </cell>
        </row>
        <row r="40">
          <cell r="A40">
            <v>1021</v>
          </cell>
          <cell r="B40" t="str">
            <v>CENTRO DE COSTO NO EXISTE!!!</v>
          </cell>
        </row>
        <row r="41">
          <cell r="A41">
            <v>1030</v>
          </cell>
          <cell r="B41" t="str">
            <v>SUMINISTRO AGUA POTABLE SANEAM. CALDAS</v>
          </cell>
        </row>
        <row r="42">
          <cell r="A42">
            <v>1031</v>
          </cell>
          <cell r="B42" t="str">
            <v>CENTRO DE COSTO NO EXISTE!!!</v>
          </cell>
        </row>
        <row r="43">
          <cell r="A43">
            <v>1040</v>
          </cell>
          <cell r="B43" t="str">
            <v>SUMINISTRO AGUA POTABLE SANEAM. BARBOSA</v>
          </cell>
        </row>
        <row r="44">
          <cell r="A44">
            <v>1041</v>
          </cell>
          <cell r="B44" t="str">
            <v>CENTRO DE COSTO NO EXISTE!!!</v>
          </cell>
        </row>
        <row r="45">
          <cell r="A45">
            <v>1100</v>
          </cell>
          <cell r="B45" t="str">
            <v>DIVISION PROYECTOS A Y A</v>
          </cell>
        </row>
        <row r="46">
          <cell r="A46">
            <v>1101</v>
          </cell>
          <cell r="B46" t="str">
            <v>CENTRO DE COSTO NO EXISTE!!!</v>
          </cell>
        </row>
        <row r="47">
          <cell r="A47">
            <v>1160</v>
          </cell>
          <cell r="B47" t="str">
            <v>DPTO. PROYECTOS PLANTAS DE TRATAMIENTO</v>
          </cell>
        </row>
        <row r="48">
          <cell r="A48">
            <v>1161</v>
          </cell>
          <cell r="B48" t="str">
            <v>CENTRO DE COSTO NO EXISTE!!!</v>
          </cell>
        </row>
        <row r="49">
          <cell r="A49">
            <v>1175</v>
          </cell>
          <cell r="B49" t="str">
            <v>HABILITAC. VIVIEND., CORREG. Y VEREDAS</v>
          </cell>
        </row>
        <row r="50">
          <cell r="A50">
            <v>1176</v>
          </cell>
          <cell r="B50" t="str">
            <v>CENTRO DE COSTO NO EXISTE!!!</v>
          </cell>
        </row>
        <row r="51">
          <cell r="A51">
            <v>1180</v>
          </cell>
          <cell r="B51" t="str">
            <v>DPTO. PROYECTOS ACUEDUCTO</v>
          </cell>
        </row>
        <row r="52">
          <cell r="A52">
            <v>1181</v>
          </cell>
          <cell r="B52" t="str">
            <v>CENTRO DE COSTO NO EXISTE!!!</v>
          </cell>
        </row>
        <row r="53">
          <cell r="A53">
            <v>1190</v>
          </cell>
          <cell r="B53" t="str">
            <v>DPTO. PROYECTOS ALCANTARILLADO</v>
          </cell>
        </row>
        <row r="54">
          <cell r="A54">
            <v>1191</v>
          </cell>
          <cell r="B54" t="str">
            <v>CENTRO DE COSTO NO EXISTE!!!</v>
          </cell>
        </row>
        <row r="55">
          <cell r="A55">
            <v>1200</v>
          </cell>
          <cell r="B55" t="str">
            <v>DIVISION PRODUCCION AGUA POTABLE</v>
          </cell>
        </row>
        <row r="56">
          <cell r="A56">
            <v>1201</v>
          </cell>
          <cell r="B56" t="str">
            <v>UNIDAD CONTROL CAL ACUEDUCTO</v>
          </cell>
        </row>
        <row r="57">
          <cell r="A57">
            <v>1202</v>
          </cell>
          <cell r="B57" t="str">
            <v>CENTRO DE COSTO NO EXISTE!!!</v>
          </cell>
        </row>
        <row r="58">
          <cell r="A58">
            <v>1210</v>
          </cell>
          <cell r="B58" t="str">
            <v>DEPTO. OPERACIÓN SISTEMA ACTO.</v>
          </cell>
        </row>
        <row r="59">
          <cell r="A59">
            <v>1211</v>
          </cell>
          <cell r="B59" t="str">
            <v>CENTRO DE COSTO NO EXISTE!!!</v>
          </cell>
        </row>
        <row r="60">
          <cell r="A60">
            <v>1213</v>
          </cell>
          <cell r="B60" t="str">
            <v>TANQUES</v>
          </cell>
        </row>
        <row r="61">
          <cell r="A61">
            <v>1214</v>
          </cell>
          <cell r="B61" t="str">
            <v>CENTRO DE COSTO NO EXISTE!!!</v>
          </cell>
        </row>
        <row r="62">
          <cell r="A62">
            <v>1217</v>
          </cell>
          <cell r="B62" t="str">
            <v>ENERGIA BOMBEOS DISTRIBUCION</v>
          </cell>
        </row>
        <row r="63">
          <cell r="A63">
            <v>1218</v>
          </cell>
          <cell r="B63" t="str">
            <v>ENERGIA PLANTAS TRATAMIENTO</v>
          </cell>
        </row>
        <row r="64">
          <cell r="A64">
            <v>1219</v>
          </cell>
          <cell r="B64" t="str">
            <v>ENERGIA BOMBEOS CAPTACION</v>
          </cell>
        </row>
        <row r="65">
          <cell r="A65">
            <v>1220</v>
          </cell>
          <cell r="B65" t="str">
            <v>DEPTO. MANT. EQUIPOS ACUEDUCTO</v>
          </cell>
        </row>
        <row r="66">
          <cell r="A66">
            <v>1221</v>
          </cell>
          <cell r="B66" t="str">
            <v>CENTRO DE COSTO NO EXISTE!!!</v>
          </cell>
        </row>
        <row r="67">
          <cell r="A67">
            <v>1230</v>
          </cell>
          <cell r="B67" t="str">
            <v>DEPTO. CENTRO DE CONTROL</v>
          </cell>
        </row>
        <row r="68">
          <cell r="A68">
            <v>1231</v>
          </cell>
          <cell r="B68" t="str">
            <v>CENTRO DE COSTO NO EXISTE!!!</v>
          </cell>
        </row>
        <row r="69">
          <cell r="A69">
            <v>1240</v>
          </cell>
          <cell r="B69" t="str">
            <v>DEPTO. TRATAMIENTO AGUA POTABLE</v>
          </cell>
        </row>
        <row r="70">
          <cell r="A70">
            <v>1241</v>
          </cell>
          <cell r="B70" t="str">
            <v>CENTRO DE COSTO NO EXISTE!!!</v>
          </cell>
        </row>
        <row r="71">
          <cell r="A71">
            <v>1250</v>
          </cell>
          <cell r="B71" t="str">
            <v>REPARAC. COND. NIQUIA MANANTIALES</v>
          </cell>
        </row>
        <row r="72">
          <cell r="A72">
            <v>1251</v>
          </cell>
          <cell r="B72" t="str">
            <v>CENTRO DE COSTO NO EXISTE!!!</v>
          </cell>
        </row>
        <row r="73">
          <cell r="A73">
            <v>1260</v>
          </cell>
          <cell r="B73" t="str">
            <v>DPTO. MANTENIMIENTO OBRAS CIVILES</v>
          </cell>
        </row>
        <row r="74">
          <cell r="A74">
            <v>1261</v>
          </cell>
          <cell r="B74" t="str">
            <v>CENTRO DE COSTO NO EXISTE!!!</v>
          </cell>
        </row>
        <row r="75">
          <cell r="A75">
            <v>1310</v>
          </cell>
          <cell r="B75" t="str">
            <v>DEPTO MANTENIMIENTO ACUEDUCTO</v>
          </cell>
        </row>
        <row r="76">
          <cell r="A76">
            <v>1311</v>
          </cell>
          <cell r="B76" t="str">
            <v>CENTRO DE COSTO NO EXISTE!!!</v>
          </cell>
        </row>
        <row r="77">
          <cell r="A77">
            <v>1320</v>
          </cell>
          <cell r="B77" t="str">
            <v>DEPTO ALCANTARILLADO</v>
          </cell>
        </row>
        <row r="78">
          <cell r="A78">
            <v>1321</v>
          </cell>
          <cell r="B78" t="str">
            <v>CENTRO DE COSTO NO EXISTE!!!</v>
          </cell>
        </row>
        <row r="79">
          <cell r="A79">
            <v>1500</v>
          </cell>
          <cell r="B79" t="str">
            <v>DIVISION DISTRIB. AGUA POTABLE</v>
          </cell>
        </row>
        <row r="80">
          <cell r="A80">
            <v>1501</v>
          </cell>
          <cell r="B80" t="str">
            <v>UNIDAD INF. DISTRIB. A. Y A.</v>
          </cell>
        </row>
        <row r="81">
          <cell r="A81">
            <v>1502</v>
          </cell>
          <cell r="B81" t="str">
            <v>CENTRO DE COSTO NO EXISTE!!!</v>
          </cell>
        </row>
        <row r="82">
          <cell r="A82">
            <v>1510</v>
          </cell>
          <cell r="B82" t="str">
            <v>DPTO. INVEST. Y PROG. ACTO.</v>
          </cell>
        </row>
        <row r="83">
          <cell r="A83">
            <v>1511</v>
          </cell>
          <cell r="B83" t="str">
            <v>CENTRO DE COSTO NO EXISTE!!!</v>
          </cell>
        </row>
        <row r="84">
          <cell r="A84">
            <v>1520</v>
          </cell>
          <cell r="B84" t="str">
            <v>DPTO. TECNICO DISTRIB. AGUA POTABLE</v>
          </cell>
        </row>
        <row r="85">
          <cell r="A85">
            <v>1521</v>
          </cell>
          <cell r="B85" t="str">
            <v>CENTRO DE COSTO NO EXISTE!!!</v>
          </cell>
        </row>
        <row r="86">
          <cell r="A86">
            <v>1530</v>
          </cell>
          <cell r="B86" t="str">
            <v>DPTO. INSTALACIONES A Y A</v>
          </cell>
        </row>
        <row r="87">
          <cell r="A87">
            <v>1531</v>
          </cell>
          <cell r="B87" t="str">
            <v>CENTRO DE COSTO NO EXISTE!!!</v>
          </cell>
        </row>
        <row r="88">
          <cell r="A88">
            <v>1540</v>
          </cell>
          <cell r="B88" t="str">
            <v>DPTO. MAMTENIMIENTO ACUEDUCTO</v>
          </cell>
        </row>
        <row r="89">
          <cell r="A89">
            <v>1541</v>
          </cell>
          <cell r="B89" t="str">
            <v>ZONA MANTENIMIENTO PREVENTIVO</v>
          </cell>
        </row>
        <row r="90">
          <cell r="A90">
            <v>1542</v>
          </cell>
          <cell r="B90" t="str">
            <v>DAÑOS ZONA SUR</v>
          </cell>
        </row>
        <row r="91">
          <cell r="A91">
            <v>1543</v>
          </cell>
          <cell r="B91" t="str">
            <v>DAÑOS ZONA CENTRO</v>
          </cell>
        </row>
        <row r="92">
          <cell r="A92">
            <v>1544</v>
          </cell>
          <cell r="B92" t="str">
            <v>DAÑOS ZONA NORTE</v>
          </cell>
        </row>
        <row r="93">
          <cell r="A93">
            <v>1545</v>
          </cell>
          <cell r="B93" t="str">
            <v>DAÑOS ZONA NORTE-NORTE</v>
          </cell>
        </row>
        <row r="94">
          <cell r="A94">
            <v>1546</v>
          </cell>
          <cell r="B94" t="str">
            <v>CENTRO DE COSTO NO EXISTE!!!</v>
          </cell>
        </row>
        <row r="95">
          <cell r="A95">
            <v>1548</v>
          </cell>
          <cell r="B95" t="str">
            <v>APERTURA DE ZANJAS Y APIQUES</v>
          </cell>
        </row>
        <row r="96">
          <cell r="A96">
            <v>1549</v>
          </cell>
          <cell r="B96" t="str">
            <v>REPOSICION REDES VALVULAS E HIDRANTES</v>
          </cell>
        </row>
        <row r="97">
          <cell r="A97">
            <v>1550</v>
          </cell>
          <cell r="B97" t="str">
            <v>DPTO. OPERATIVO PERDIDAS ACTO.</v>
          </cell>
        </row>
        <row r="98">
          <cell r="A98">
            <v>1551</v>
          </cell>
          <cell r="B98" t="str">
            <v>CENTRO DE COSTO NO EXISTE!!!</v>
          </cell>
        </row>
        <row r="99">
          <cell r="A99">
            <v>1552</v>
          </cell>
          <cell r="B99" t="str">
            <v>MEDIDORES</v>
          </cell>
        </row>
        <row r="100">
          <cell r="A100">
            <v>1553</v>
          </cell>
          <cell r="B100" t="str">
            <v>PITOMETRIA</v>
          </cell>
        </row>
        <row r="101">
          <cell r="A101">
            <v>1554</v>
          </cell>
          <cell r="B101" t="str">
            <v>CONTROL Y RECUPERACION</v>
          </cell>
        </row>
        <row r="102">
          <cell r="A102">
            <v>1555</v>
          </cell>
          <cell r="B102" t="str">
            <v>CENTRO DE COSTO NO EXISTE!!!</v>
          </cell>
        </row>
        <row r="103">
          <cell r="A103">
            <v>1600</v>
          </cell>
          <cell r="B103" t="str">
            <v>DIVISION COLECCIÓN AGUA RESIDUAL</v>
          </cell>
        </row>
        <row r="104">
          <cell r="A104">
            <v>1601</v>
          </cell>
          <cell r="B104" t="str">
            <v>CENTRO DE COSTO NO EXISTE!!!</v>
          </cell>
        </row>
        <row r="105">
          <cell r="A105">
            <v>1610</v>
          </cell>
          <cell r="B105" t="str">
            <v>DPTO. TECNICO COLEC. AGUA RESIDUAL</v>
          </cell>
        </row>
        <row r="106">
          <cell r="A106">
            <v>1611</v>
          </cell>
          <cell r="B106" t="str">
            <v>CENTRO DE COSTO NO EXISTE!!!</v>
          </cell>
        </row>
        <row r="107">
          <cell r="A107">
            <v>1620</v>
          </cell>
          <cell r="B107" t="str">
            <v>DPTO. MAMTENIMIENTO ALCANTARILLADO</v>
          </cell>
        </row>
        <row r="108">
          <cell r="A108">
            <v>1621</v>
          </cell>
          <cell r="B108" t="str">
            <v>MANTENIMIENTO ALCANTARILLADO</v>
          </cell>
        </row>
        <row r="109">
          <cell r="A109">
            <v>1622</v>
          </cell>
          <cell r="B109" t="str">
            <v>DAÑOS ZONA SUR</v>
          </cell>
        </row>
        <row r="110">
          <cell r="A110">
            <v>1623</v>
          </cell>
          <cell r="B110" t="str">
            <v>DAÑOS ZONA NORTE</v>
          </cell>
        </row>
        <row r="111">
          <cell r="A111">
            <v>1624</v>
          </cell>
          <cell r="B111" t="str">
            <v>DAÑOS ZONA NORTE-NORTE</v>
          </cell>
        </row>
        <row r="112">
          <cell r="A112">
            <v>1625</v>
          </cell>
          <cell r="B112" t="str">
            <v>CENTRO DE COSTO NO EXISTE!!!</v>
          </cell>
        </row>
        <row r="113">
          <cell r="A113">
            <v>1628</v>
          </cell>
          <cell r="B113" t="str">
            <v>RECONST. Y LIMPIEZA DE SUMIDEROS</v>
          </cell>
        </row>
        <row r="114">
          <cell r="A114">
            <v>1629</v>
          </cell>
          <cell r="B114" t="str">
            <v>REPOSICION REDES APIQUES Y CAMARAS</v>
          </cell>
        </row>
        <row r="115">
          <cell r="A115">
            <v>1630</v>
          </cell>
          <cell r="B115" t="str">
            <v>CPTO. CONTROL VERTIMIENTOS</v>
          </cell>
        </row>
        <row r="116">
          <cell r="A116">
            <v>1631</v>
          </cell>
          <cell r="B116" t="str">
            <v>CENTRO DE COSTO NO EXISTE!!!</v>
          </cell>
        </row>
        <row r="117">
          <cell r="A117">
            <v>1640</v>
          </cell>
          <cell r="B117" t="str">
            <v>CPTO. PAVIMENTOS</v>
          </cell>
        </row>
        <row r="118">
          <cell r="A118">
            <v>1641</v>
          </cell>
          <cell r="B118" t="str">
            <v>CENTRO DE COSTO NO EXISTE!!!</v>
          </cell>
        </row>
        <row r="119">
          <cell r="A119">
            <v>2000</v>
          </cell>
          <cell r="B119" t="str">
            <v>GERENCIA GENERACIÓN ENERGÍA</v>
          </cell>
        </row>
        <row r="120">
          <cell r="A120">
            <v>2001</v>
          </cell>
          <cell r="B120" t="str">
            <v>CENTRO DE COSTO NO EXISTE!!!</v>
          </cell>
        </row>
        <row r="121">
          <cell r="A121">
            <v>2002</v>
          </cell>
          <cell r="B121" t="str">
            <v>SUBGERENCIA PLANEACIÓN GENERACIÓN</v>
          </cell>
        </row>
        <row r="122">
          <cell r="A122">
            <v>2003</v>
          </cell>
          <cell r="B122" t="str">
            <v>CENTRO DE COSTO NO EXISTE!!!</v>
          </cell>
        </row>
        <row r="123">
          <cell r="A123">
            <v>2010</v>
          </cell>
          <cell r="B123" t="str">
            <v>UNIDAD DESARROLLO ORG. GEN. ENERGIA</v>
          </cell>
        </row>
        <row r="124">
          <cell r="A124">
            <v>2011</v>
          </cell>
          <cell r="B124" t="str">
            <v>EST.Y RESCATE ARQUEOLOGICO</v>
          </cell>
        </row>
        <row r="125">
          <cell r="A125">
            <v>2012</v>
          </cell>
          <cell r="B125" t="str">
            <v>ESTUDIOS SOCIOECONOMICOS</v>
          </cell>
        </row>
        <row r="126">
          <cell r="A126">
            <v>2013</v>
          </cell>
          <cell r="B126" t="str">
            <v>ESTUDIO PLANTA TERMICA</v>
          </cell>
        </row>
        <row r="127">
          <cell r="A127">
            <v>2014</v>
          </cell>
          <cell r="B127" t="str">
            <v>CENTRO DE COSTO NO EXISTE!!!</v>
          </cell>
        </row>
        <row r="128">
          <cell r="A128">
            <v>2015</v>
          </cell>
          <cell r="B128" t="str">
            <v>ESTUDIOS EMPRESARIALES</v>
          </cell>
        </row>
        <row r="129">
          <cell r="A129">
            <v>2016</v>
          </cell>
          <cell r="B129" t="str">
            <v>ESTUDIOS NUEVOS NEGOCIOS</v>
          </cell>
        </row>
        <row r="130">
          <cell r="A130">
            <v>2017</v>
          </cell>
          <cell r="B130" t="str">
            <v>CENTRO DE COSTO NO EXISTE!!!</v>
          </cell>
        </row>
        <row r="131">
          <cell r="A131">
            <v>2018</v>
          </cell>
          <cell r="B131" t="str">
            <v>ESTUDIOS TERMO CESAR</v>
          </cell>
        </row>
        <row r="132">
          <cell r="A132">
            <v>2019</v>
          </cell>
          <cell r="B132" t="str">
            <v>CENTRO DE COSTO NO EXISTE!!!</v>
          </cell>
        </row>
        <row r="133">
          <cell r="A133">
            <v>2020</v>
          </cell>
          <cell r="B133" t="str">
            <v>ESTUDIOS RIO SAMANA NORTE</v>
          </cell>
        </row>
        <row r="134">
          <cell r="A134">
            <v>2021</v>
          </cell>
          <cell r="B134" t="str">
            <v>ESTUDIOS SAN BARTOLOME</v>
          </cell>
        </row>
        <row r="135">
          <cell r="A135">
            <v>2022</v>
          </cell>
          <cell r="B135" t="str">
            <v>ESTUDIOS SAN ANDRES</v>
          </cell>
        </row>
        <row r="136">
          <cell r="A136">
            <v>2023</v>
          </cell>
          <cell r="B136" t="str">
            <v>CENTRO DE COSTO NO EXISTE!!!</v>
          </cell>
        </row>
        <row r="137">
          <cell r="A137">
            <v>2025</v>
          </cell>
          <cell r="B137" t="str">
            <v>FACTIBILIDAD PENDERISCO MURRI</v>
          </cell>
        </row>
        <row r="138">
          <cell r="A138">
            <v>2026</v>
          </cell>
          <cell r="B138" t="str">
            <v>PREFACTIBILIDAD SAN JORGE</v>
          </cell>
        </row>
        <row r="139">
          <cell r="A139">
            <v>2027</v>
          </cell>
          <cell r="B139" t="str">
            <v>CENTRO DE COSTO NO EXISTE!!!</v>
          </cell>
        </row>
        <row r="140">
          <cell r="A140">
            <v>2028</v>
          </cell>
          <cell r="B140" t="str">
            <v>FACTIBILIDAD HONDA Y OVEJAS</v>
          </cell>
        </row>
        <row r="141">
          <cell r="A141">
            <v>2029</v>
          </cell>
          <cell r="B141" t="str">
            <v>GASTOS FINANCIEROS NECHI</v>
          </cell>
        </row>
        <row r="142">
          <cell r="A142">
            <v>2030</v>
          </cell>
          <cell r="B142" t="str">
            <v>GASTOS FINANCIEROS PENDERISCO-MURRI</v>
          </cell>
        </row>
        <row r="143">
          <cell r="A143">
            <v>2031</v>
          </cell>
          <cell r="B143" t="str">
            <v>EST. OPTIMIZAC. SIST. GUADALUPE</v>
          </cell>
        </row>
        <row r="144">
          <cell r="A144">
            <v>2032</v>
          </cell>
          <cell r="B144" t="str">
            <v>EST. ISA COLCIENCIAS</v>
          </cell>
        </row>
        <row r="145">
          <cell r="A145">
            <v>2033</v>
          </cell>
          <cell r="B145" t="str">
            <v>GASTOS FINANCIEROS RIACHON</v>
          </cell>
        </row>
        <row r="146">
          <cell r="A146">
            <v>2034</v>
          </cell>
          <cell r="B146" t="str">
            <v>ESTUDIOS RIO ARMA</v>
          </cell>
        </row>
        <row r="147">
          <cell r="A147">
            <v>2035</v>
          </cell>
          <cell r="B147" t="str">
            <v>ESTUDIOS FACTIBIL RIACHON</v>
          </cell>
        </row>
        <row r="148">
          <cell r="A148">
            <v>2036</v>
          </cell>
          <cell r="B148" t="str">
            <v>LEVANTAMIENTO AEROFOTOGRAMETRICO</v>
          </cell>
        </row>
        <row r="149">
          <cell r="A149">
            <v>2037</v>
          </cell>
          <cell r="B149" t="str">
            <v>ESTUDIO FACTIBILIDAD GUAICO</v>
          </cell>
        </row>
        <row r="150">
          <cell r="A150">
            <v>2038</v>
          </cell>
          <cell r="B150" t="str">
            <v>ESTUDIO FACTIBILIDAD NECHI</v>
          </cell>
        </row>
        <row r="151">
          <cell r="A151">
            <v>2039</v>
          </cell>
          <cell r="B151" t="str">
            <v>PREFACTIBILIDAD PENDERISCO MURRI</v>
          </cell>
        </row>
        <row r="152">
          <cell r="A152">
            <v>2040</v>
          </cell>
          <cell r="B152" t="str">
            <v>ESTUDIOS VARIOS DE ORDENACIÓN</v>
          </cell>
        </row>
        <row r="153">
          <cell r="A153">
            <v>2041</v>
          </cell>
          <cell r="B153" t="str">
            <v>QUEBRADA HONDA Y OVEJAS</v>
          </cell>
        </row>
        <row r="154">
          <cell r="A154">
            <v>2042</v>
          </cell>
          <cell r="B154" t="str">
            <v>CENTRO DE COSTO NO EXISTE!!!</v>
          </cell>
        </row>
        <row r="155">
          <cell r="A155">
            <v>2043</v>
          </cell>
          <cell r="B155" t="str">
            <v>ESTUDIOS ERMITANO</v>
          </cell>
        </row>
        <row r="156">
          <cell r="A156">
            <v>2044</v>
          </cell>
          <cell r="B156" t="str">
            <v>CENTRO DE COSTO NO EXISTE!!!</v>
          </cell>
        </row>
        <row r="157">
          <cell r="A157">
            <v>2050</v>
          </cell>
          <cell r="B157" t="str">
            <v>ESTUDIOS PORCE III</v>
          </cell>
        </row>
        <row r="158">
          <cell r="A158">
            <v>2051</v>
          </cell>
          <cell r="B158" t="str">
            <v>CENTRO DE COSTO NO EXISTE!!!</v>
          </cell>
        </row>
        <row r="159">
          <cell r="A159">
            <v>2060</v>
          </cell>
          <cell r="B159" t="str">
            <v>ESTUDIOS DE FACTIBILIDAD</v>
          </cell>
        </row>
        <row r="160">
          <cell r="A160">
            <v>2061</v>
          </cell>
          <cell r="B160" t="str">
            <v>CENTRO DE COSTO NO EXISTE!!!</v>
          </cell>
        </row>
        <row r="161">
          <cell r="A161">
            <v>2091</v>
          </cell>
          <cell r="B161" t="str">
            <v>AJ POR INFL ESTUDIOS</v>
          </cell>
        </row>
        <row r="162">
          <cell r="A162">
            <v>2092</v>
          </cell>
          <cell r="B162" t="str">
            <v>AJ POR INFL ESTUDIOS</v>
          </cell>
        </row>
        <row r="163">
          <cell r="A163">
            <v>2093</v>
          </cell>
          <cell r="B163" t="str">
            <v>AJ POR INFL ESTUDIOS</v>
          </cell>
        </row>
        <row r="164">
          <cell r="A164">
            <v>2094</v>
          </cell>
          <cell r="B164" t="str">
            <v>AJ POR INFL ESTUDIOS</v>
          </cell>
        </row>
        <row r="165">
          <cell r="A165">
            <v>2095</v>
          </cell>
          <cell r="B165" t="str">
            <v>CENTRO DE COSTO NO EXISTE!!!</v>
          </cell>
        </row>
        <row r="166">
          <cell r="A166">
            <v>2100</v>
          </cell>
          <cell r="B166" t="str">
            <v>DIVISION MERCADEO GENERACION</v>
          </cell>
        </row>
        <row r="167">
          <cell r="A167">
            <v>2101</v>
          </cell>
          <cell r="B167" t="str">
            <v>CENTRO DE COSTO NO EXISTE!!!</v>
          </cell>
        </row>
        <row r="168">
          <cell r="A168">
            <v>2300</v>
          </cell>
          <cell r="B168" t="str">
            <v>ÁREA PROYECTO PORCE II</v>
          </cell>
        </row>
        <row r="169">
          <cell r="A169">
            <v>2301</v>
          </cell>
          <cell r="B169" t="str">
            <v>GRUPO EDIFICIO EEPPM</v>
          </cell>
        </row>
        <row r="170">
          <cell r="A170">
            <v>2302</v>
          </cell>
          <cell r="B170" t="str">
            <v>CENTRO DE COSTO NO EXISTE!!!</v>
          </cell>
        </row>
        <row r="171">
          <cell r="A171">
            <v>2305</v>
          </cell>
          <cell r="B171" t="str">
            <v>UNIDAD DE PROGRAMACIÓN Y CONTROL PORCE II</v>
          </cell>
        </row>
        <row r="172">
          <cell r="A172">
            <v>2306</v>
          </cell>
          <cell r="B172" t="str">
            <v>CENTRO DE COSTO NO EXISTE!!!</v>
          </cell>
        </row>
        <row r="173">
          <cell r="A173">
            <v>2310</v>
          </cell>
          <cell r="B173" t="str">
            <v>EQUIPOS PORCE II</v>
          </cell>
        </row>
        <row r="174">
          <cell r="A174">
            <v>2311</v>
          </cell>
          <cell r="B174" t="str">
            <v>CENTRO DE COSTO NO EXISTE!!!</v>
          </cell>
        </row>
        <row r="175">
          <cell r="A175">
            <v>2320</v>
          </cell>
          <cell r="B175" t="str">
            <v>OBRAS CIVILES PORCE II</v>
          </cell>
        </row>
        <row r="176">
          <cell r="A176">
            <v>2321</v>
          </cell>
          <cell r="B176" t="str">
            <v>CENTRO DE COSTO NO EXISTE!!!</v>
          </cell>
        </row>
        <row r="177">
          <cell r="A177">
            <v>2330</v>
          </cell>
          <cell r="B177" t="str">
            <v>SERVICIOS GENERALES PORCE II</v>
          </cell>
        </row>
        <row r="178">
          <cell r="A178">
            <v>2331</v>
          </cell>
          <cell r="B178" t="str">
            <v>CENTRO DE COSTO NO EXISTE!!!</v>
          </cell>
        </row>
        <row r="179">
          <cell r="A179">
            <v>2333</v>
          </cell>
          <cell r="B179" t="str">
            <v>CASINOS PORCE II</v>
          </cell>
        </row>
        <row r="180">
          <cell r="A180">
            <v>2334</v>
          </cell>
          <cell r="B180" t="str">
            <v>ALMACEN PORCE II</v>
          </cell>
        </row>
        <row r="181">
          <cell r="A181">
            <v>2335</v>
          </cell>
          <cell r="B181" t="str">
            <v>CENTRO DE COSTO NO EXISTE!!!</v>
          </cell>
        </row>
        <row r="182">
          <cell r="A182">
            <v>2337</v>
          </cell>
          <cell r="B182" t="str">
            <v>TALLER INDUST Y AUTOM PORCE II</v>
          </cell>
        </row>
        <row r="183">
          <cell r="A183">
            <v>2338</v>
          </cell>
          <cell r="B183" t="str">
            <v>SOSTENIMIENTO VIAS PORCE II</v>
          </cell>
        </row>
        <row r="184">
          <cell r="A184">
            <v>2339</v>
          </cell>
          <cell r="B184" t="str">
            <v>SOSTENIMIENTO GENERAL PORCE II</v>
          </cell>
        </row>
        <row r="185">
          <cell r="A185">
            <v>2340</v>
          </cell>
          <cell r="B185" t="str">
            <v>GESTIÓN AMBIENTAL PORCE II</v>
          </cell>
        </row>
        <row r="186">
          <cell r="A186">
            <v>2341</v>
          </cell>
          <cell r="B186" t="str">
            <v>CENTRO DE COSTO NO EXISTE!!!</v>
          </cell>
        </row>
        <row r="187">
          <cell r="A187">
            <v>2500</v>
          </cell>
          <cell r="B187" t="str">
            <v>DIVISIÓN PROYECTO NECHI</v>
          </cell>
        </row>
        <row r="188">
          <cell r="A188">
            <v>2501</v>
          </cell>
          <cell r="B188" t="str">
            <v>UNIDAD PROGRAM. Y CONTROL NECHI</v>
          </cell>
        </row>
        <row r="189">
          <cell r="A189">
            <v>2502</v>
          </cell>
          <cell r="B189" t="str">
            <v>CENTRO DE COSTO NO EXISTE!!!</v>
          </cell>
        </row>
        <row r="190">
          <cell r="A190">
            <v>2510</v>
          </cell>
          <cell r="B190" t="str">
            <v>DEPTO EQUIPOS NECHI</v>
          </cell>
        </row>
        <row r="191">
          <cell r="A191">
            <v>2511</v>
          </cell>
          <cell r="B191" t="str">
            <v>CENTRO DE COSTO NO EXISTE!!!</v>
          </cell>
        </row>
        <row r="192">
          <cell r="A192">
            <v>2520</v>
          </cell>
          <cell r="B192" t="str">
            <v>DEPTO OBRAS CIVILES NECHI</v>
          </cell>
        </row>
        <row r="193">
          <cell r="A193">
            <v>2521</v>
          </cell>
          <cell r="B193" t="str">
            <v>CENTRO DE COSTO NO EXISTE!!!</v>
          </cell>
        </row>
        <row r="194">
          <cell r="A194">
            <v>2530</v>
          </cell>
          <cell r="B194" t="str">
            <v>DEPTO SERV. GENERALES NECHI</v>
          </cell>
        </row>
        <row r="195">
          <cell r="A195">
            <v>2531</v>
          </cell>
          <cell r="B195" t="str">
            <v>CENTRO DE COSTO NO EXISTE!!!</v>
          </cell>
        </row>
        <row r="196">
          <cell r="A196">
            <v>2600</v>
          </cell>
          <cell r="B196" t="str">
            <v>SUBGERENCIA OPERACIÓN GENERACIÓN</v>
          </cell>
        </row>
        <row r="197">
          <cell r="A197">
            <v>2601</v>
          </cell>
          <cell r="B197" t="str">
            <v>ANALISIS TÉCNICO</v>
          </cell>
        </row>
        <row r="198">
          <cell r="A198">
            <v>2602</v>
          </cell>
          <cell r="B198" t="str">
            <v>CENTRO DE COSTO NO EXISTE!!!</v>
          </cell>
        </row>
        <row r="199">
          <cell r="A199">
            <v>2610</v>
          </cell>
          <cell r="B199" t="str">
            <v>ÁREA METROPOLITANA</v>
          </cell>
        </row>
        <row r="200">
          <cell r="A200">
            <v>2611</v>
          </cell>
          <cell r="B200" t="str">
            <v>OPERACIÓN ÁREA METROPOLITANA</v>
          </cell>
        </row>
        <row r="201">
          <cell r="A201">
            <v>2612</v>
          </cell>
          <cell r="B201" t="str">
            <v>OPERACIÓN Y MTTO AYURA Y PB</v>
          </cell>
        </row>
        <row r="202">
          <cell r="A202">
            <v>2613</v>
          </cell>
          <cell r="B202" t="str">
            <v>CENTRO DE COSTO NO EXISTE!!!</v>
          </cell>
        </row>
        <row r="203">
          <cell r="A203">
            <v>2614</v>
          </cell>
          <cell r="B203" t="str">
            <v>ALMACEN ZONA METROPOLITANA</v>
          </cell>
        </row>
        <row r="204">
          <cell r="A204">
            <v>2615</v>
          </cell>
          <cell r="B204" t="str">
            <v>CENTRO DE COSTO NO EXISTE!!!</v>
          </cell>
        </row>
        <row r="205">
          <cell r="A205">
            <v>2616</v>
          </cell>
          <cell r="B205" t="str">
            <v>AREA SOC. ZONA METROPOLITANA</v>
          </cell>
        </row>
        <row r="206">
          <cell r="A206">
            <v>2617</v>
          </cell>
          <cell r="B206" t="str">
            <v>CENTRO DE COSTO NO EXISTE!!!</v>
          </cell>
        </row>
        <row r="207">
          <cell r="A207">
            <v>2618</v>
          </cell>
          <cell r="B207" t="str">
            <v>SOSTENIMIENTO VIAS ZONA METROP</v>
          </cell>
        </row>
        <row r="208">
          <cell r="A208">
            <v>2619</v>
          </cell>
          <cell r="B208" t="str">
            <v>SERVICIOS DE APOYO ÁREA METROPOLITANA</v>
          </cell>
        </row>
        <row r="209">
          <cell r="A209">
            <v>2620</v>
          </cell>
          <cell r="B209" t="str">
            <v>DEPTO ZONA GUADALUPE</v>
          </cell>
        </row>
        <row r="210">
          <cell r="A210">
            <v>2621</v>
          </cell>
          <cell r="B210" t="str">
            <v>OPERACION Y MANTTO GUADALUPE</v>
          </cell>
        </row>
        <row r="211">
          <cell r="A211">
            <v>2622</v>
          </cell>
          <cell r="B211" t="str">
            <v>SEVICIOS GRALES GUADALUPE</v>
          </cell>
        </row>
        <row r="212">
          <cell r="A212">
            <v>2623</v>
          </cell>
          <cell r="B212" t="str">
            <v>CASINO GUADALUPE</v>
          </cell>
        </row>
        <row r="213">
          <cell r="A213">
            <v>2624</v>
          </cell>
          <cell r="B213" t="str">
            <v>ALMACEN GUADALUPE</v>
          </cell>
        </row>
        <row r="214">
          <cell r="A214">
            <v>2625</v>
          </cell>
          <cell r="B214" t="str">
            <v>PROVEDURIA GUADALUPE</v>
          </cell>
        </row>
        <row r="215">
          <cell r="A215">
            <v>2626</v>
          </cell>
          <cell r="B215" t="str">
            <v>SERV. EXTERNO CASINO GUADALUPE</v>
          </cell>
        </row>
        <row r="216">
          <cell r="A216">
            <v>2627</v>
          </cell>
          <cell r="B216" t="str">
            <v>TALLER IND Y AUTOMOTORES GUAD</v>
          </cell>
        </row>
        <row r="217">
          <cell r="A217">
            <v>2628</v>
          </cell>
          <cell r="B217" t="str">
            <v>SOSTENIMIENTO VIAS GUADALUPE</v>
          </cell>
        </row>
        <row r="218">
          <cell r="A218">
            <v>2629</v>
          </cell>
          <cell r="B218" t="str">
            <v>SOSTENIMIENTO GRAL GUADALUPE</v>
          </cell>
        </row>
        <row r="219">
          <cell r="A219">
            <v>2630</v>
          </cell>
          <cell r="B219" t="str">
            <v>ÁREA GUATAPÉ</v>
          </cell>
        </row>
        <row r="220">
          <cell r="A220">
            <v>2631</v>
          </cell>
          <cell r="B220" t="str">
            <v>OPERACION GUATAPÉ</v>
          </cell>
        </row>
        <row r="221">
          <cell r="A221">
            <v>2632</v>
          </cell>
          <cell r="B221" t="str">
            <v>SERVICIOS GENERALES GUATAPÉ</v>
          </cell>
        </row>
        <row r="222">
          <cell r="A222">
            <v>2633</v>
          </cell>
          <cell r="B222" t="str">
            <v>SERVICIOS DE APOYO GUATAPÉ</v>
          </cell>
        </row>
        <row r="223">
          <cell r="A223">
            <v>2634</v>
          </cell>
          <cell r="B223" t="str">
            <v>ALMACEN GUATAPE</v>
          </cell>
        </row>
        <row r="224">
          <cell r="A224">
            <v>2635</v>
          </cell>
          <cell r="B224" t="str">
            <v>PROVEEDURIA GUATAPE</v>
          </cell>
        </row>
        <row r="225">
          <cell r="A225">
            <v>2636</v>
          </cell>
          <cell r="B225" t="str">
            <v>SERV. EXTERNO CASINO GUATAPE</v>
          </cell>
        </row>
        <row r="226">
          <cell r="A226">
            <v>2637</v>
          </cell>
          <cell r="B226" t="str">
            <v>TALLER IND Y AUTOMOTORES GUATAPE</v>
          </cell>
        </row>
        <row r="227">
          <cell r="A227">
            <v>2638</v>
          </cell>
          <cell r="B227" t="str">
            <v>SOSTENIMIENTO VIAS GUATAPE</v>
          </cell>
        </row>
        <row r="228">
          <cell r="A228">
            <v>2639</v>
          </cell>
          <cell r="B228" t="str">
            <v>MANTENIMIENTO ÁREA GUATAPÉ</v>
          </cell>
        </row>
        <row r="229">
          <cell r="A229">
            <v>2640</v>
          </cell>
          <cell r="B229" t="str">
            <v>SECCION CENTRAL PLAYAS</v>
          </cell>
        </row>
        <row r="230">
          <cell r="A230">
            <v>2641</v>
          </cell>
          <cell r="B230" t="str">
            <v>OPERACION Y MTTO PLAYAS</v>
          </cell>
        </row>
        <row r="231">
          <cell r="A231">
            <v>2642</v>
          </cell>
          <cell r="B231" t="str">
            <v>CENTRO DE COSTO NO EXISTE!!!</v>
          </cell>
        </row>
        <row r="232">
          <cell r="A232">
            <v>2643</v>
          </cell>
          <cell r="B232" t="str">
            <v>CASINO PLAYAS</v>
          </cell>
        </row>
        <row r="233">
          <cell r="A233">
            <v>2644</v>
          </cell>
          <cell r="B233" t="str">
            <v>ALMACEN PLAYAS</v>
          </cell>
        </row>
        <row r="234">
          <cell r="A234">
            <v>2645</v>
          </cell>
          <cell r="B234" t="str">
            <v>CENTRO DE COSTO NO EXISTE!!!</v>
          </cell>
        </row>
        <row r="235">
          <cell r="A235">
            <v>2646</v>
          </cell>
          <cell r="B235" t="str">
            <v>SERV. EXTERNO CASINO PLAYAS</v>
          </cell>
        </row>
        <row r="236">
          <cell r="A236">
            <v>2647</v>
          </cell>
          <cell r="B236" t="str">
            <v>TALLER IND Y AUTOMOTORES PLAYAS</v>
          </cell>
        </row>
        <row r="237">
          <cell r="A237">
            <v>2648</v>
          </cell>
          <cell r="B237" t="str">
            <v>CENTRO DE COSTO NO EXISTE!!!</v>
          </cell>
        </row>
        <row r="238">
          <cell r="A238">
            <v>2649</v>
          </cell>
          <cell r="B238" t="str">
            <v>SOSTTO GENERAL PLAYAS</v>
          </cell>
        </row>
        <row r="239">
          <cell r="A239">
            <v>2650</v>
          </cell>
          <cell r="B239" t="str">
            <v>ÁREA INGENIERÍA</v>
          </cell>
        </row>
        <row r="240">
          <cell r="A240">
            <v>2651</v>
          </cell>
          <cell r="B240" t="str">
            <v>CENTRO DE COSTO NO EXISTE!!!</v>
          </cell>
        </row>
        <row r="241">
          <cell r="A241">
            <v>2660</v>
          </cell>
          <cell r="B241" t="str">
            <v>OPERACIÓN CENTRO DE CONTROL</v>
          </cell>
        </row>
        <row r="242">
          <cell r="A242">
            <v>2661</v>
          </cell>
          <cell r="B242" t="str">
            <v>CENTRO DE COSTO NO EXISTE!!!</v>
          </cell>
        </row>
        <row r="243">
          <cell r="A243">
            <v>2670</v>
          </cell>
          <cell r="B243" t="str">
            <v>DEPTO MANNTTO CENTRO DE CONTROL</v>
          </cell>
        </row>
        <row r="244">
          <cell r="A244">
            <v>2671</v>
          </cell>
          <cell r="B244" t="str">
            <v>CENTRO DE COSTO NO EXISTE!!!</v>
          </cell>
        </row>
        <row r="245">
          <cell r="A245">
            <v>2680</v>
          </cell>
          <cell r="B245" t="str">
            <v>ÁREA GUADALUPE</v>
          </cell>
        </row>
        <row r="246">
          <cell r="A246">
            <v>2681</v>
          </cell>
          <cell r="B246" t="str">
            <v>OPERACION ÁREA GUADALUPE</v>
          </cell>
        </row>
        <row r="247">
          <cell r="A247">
            <v>2682</v>
          </cell>
          <cell r="B247" t="str">
            <v>MANTENIMIENTO ÁREA GUADALUPE</v>
          </cell>
        </row>
        <row r="248">
          <cell r="A248">
            <v>2683</v>
          </cell>
          <cell r="B248" t="str">
            <v>SERVICIOS DE APOYO ÁREA GUADALUPE</v>
          </cell>
        </row>
        <row r="249">
          <cell r="A249">
            <v>2684</v>
          </cell>
          <cell r="B249" t="str">
            <v>CASINOS GUADALUPE-PORCE</v>
          </cell>
        </row>
        <row r="250">
          <cell r="A250">
            <v>2685</v>
          </cell>
          <cell r="B250" t="str">
            <v>PROVEEDURIA GUADALUPE-PORCE</v>
          </cell>
        </row>
        <row r="251">
          <cell r="A251">
            <v>2686</v>
          </cell>
          <cell r="B251" t="str">
            <v>TALLER INDUSTRIAL GUADALUPE-PORCE</v>
          </cell>
        </row>
        <row r="252">
          <cell r="A252">
            <v>2687</v>
          </cell>
          <cell r="B252" t="str">
            <v>TALLER AUTOMOTORES Y TRANSPORTE G-PORCE</v>
          </cell>
        </row>
        <row r="253">
          <cell r="A253">
            <v>2688</v>
          </cell>
          <cell r="B253" t="str">
            <v>SOSTENIMIENTO INSTALACIONES G-PORCE</v>
          </cell>
        </row>
        <row r="254">
          <cell r="A254">
            <v>2689</v>
          </cell>
          <cell r="B254" t="str">
            <v>CENTRO DE COSTO NO EXISTE!!!</v>
          </cell>
        </row>
        <row r="255">
          <cell r="A255">
            <v>2690</v>
          </cell>
          <cell r="B255" t="str">
            <v>ÁREA LA SIERRA</v>
          </cell>
        </row>
        <row r="256">
          <cell r="A256">
            <v>2691</v>
          </cell>
          <cell r="B256" t="str">
            <v>CENTRO DE COSTO NO EXISTE!!!</v>
          </cell>
        </row>
        <row r="257">
          <cell r="A257">
            <v>2700</v>
          </cell>
          <cell r="B257" t="str">
            <v>SUBGERENCIA AMBIENTAL</v>
          </cell>
        </row>
        <row r="258">
          <cell r="A258">
            <v>2701</v>
          </cell>
          <cell r="B258" t="str">
            <v>CENTRO DE COSTO NO EXISTE!!!</v>
          </cell>
        </row>
        <row r="259">
          <cell r="A259">
            <v>2703</v>
          </cell>
          <cell r="B259" t="str">
            <v>ESTUDIOS FUENTES DE ABASTO</v>
          </cell>
        </row>
        <row r="260">
          <cell r="A260">
            <v>2704</v>
          </cell>
          <cell r="B260" t="str">
            <v>CENTRO DE COSTO NO EXISTE!!!</v>
          </cell>
        </row>
        <row r="261">
          <cell r="A261">
            <v>2709</v>
          </cell>
          <cell r="B261" t="str">
            <v>GESTIÓN SOCIAL PORCE II</v>
          </cell>
        </row>
        <row r="262">
          <cell r="A262">
            <v>2710</v>
          </cell>
          <cell r="B262" t="str">
            <v>DEPTO CUENCAS Y MONITOREO</v>
          </cell>
        </row>
        <row r="263">
          <cell r="A263">
            <v>2711</v>
          </cell>
          <cell r="B263" t="str">
            <v>CENTRO DE COSTO NO EXISTE!!!</v>
          </cell>
        </row>
        <row r="264">
          <cell r="A264">
            <v>2720</v>
          </cell>
          <cell r="B264" t="str">
            <v>DEPTO RELACIONES CON LA COMUNIDAD</v>
          </cell>
        </row>
        <row r="265">
          <cell r="A265">
            <v>2721</v>
          </cell>
          <cell r="B265" t="str">
            <v>CENTRO DE COSTO NO EXISTE!!!</v>
          </cell>
        </row>
        <row r="266">
          <cell r="A266">
            <v>2730</v>
          </cell>
          <cell r="B266" t="str">
            <v>ÁREA HIDROMETRIA E INSTRUMENTACIÓN</v>
          </cell>
        </row>
        <row r="267">
          <cell r="A267">
            <v>2731</v>
          </cell>
          <cell r="B267" t="str">
            <v>INVERSIÓN HIDROMETRIA INSTRUM.</v>
          </cell>
        </row>
        <row r="268">
          <cell r="A268">
            <v>2732</v>
          </cell>
          <cell r="B268" t="str">
            <v>SECCIÓN HIDROMETRIA</v>
          </cell>
        </row>
        <row r="269">
          <cell r="A269">
            <v>2733</v>
          </cell>
          <cell r="B269" t="str">
            <v>SECCIÓN HIDROMETRIA</v>
          </cell>
        </row>
        <row r="270">
          <cell r="A270">
            <v>2734</v>
          </cell>
          <cell r="B270" t="str">
            <v>CENTRO DE COSTO NO EXISTE!!!</v>
          </cell>
        </row>
        <row r="271">
          <cell r="A271">
            <v>2735</v>
          </cell>
          <cell r="B271" t="str">
            <v>ESTACIONES HIDROMETEOROLOGICAS</v>
          </cell>
        </row>
        <row r="272">
          <cell r="A272">
            <v>2736</v>
          </cell>
          <cell r="B272" t="str">
            <v>CENTRO DE COSTO NO EXISTE!!!</v>
          </cell>
        </row>
        <row r="273">
          <cell r="A273">
            <v>2799</v>
          </cell>
          <cell r="B273" t="str">
            <v>ANTICIPOS OTROS PROGRAMAS DE GENERACION</v>
          </cell>
        </row>
        <row r="274">
          <cell r="A274">
            <v>2800</v>
          </cell>
          <cell r="B274" t="str">
            <v>GERENCIA DEL GAS</v>
          </cell>
        </row>
        <row r="275">
          <cell r="A275">
            <v>2801</v>
          </cell>
          <cell r="B275" t="str">
            <v>UNIDAD GESTION ADMINISTRATIVA</v>
          </cell>
        </row>
        <row r="276">
          <cell r="A276">
            <v>2802</v>
          </cell>
          <cell r="B276" t="str">
            <v>UNIDAD PLANEACION GAS</v>
          </cell>
        </row>
        <row r="277">
          <cell r="A277">
            <v>2803</v>
          </cell>
          <cell r="B277" t="str">
            <v>DEPARTAMENTO TECNICO GAS</v>
          </cell>
        </row>
        <row r="278">
          <cell r="A278">
            <v>2804</v>
          </cell>
          <cell r="B278" t="str">
            <v>CENTRO DE COSTO NO EXISTE!!!</v>
          </cell>
        </row>
        <row r="279">
          <cell r="A279">
            <v>2805</v>
          </cell>
          <cell r="B279" t="str">
            <v>DEPTO CONSTRUCC Y OPERAC GAS</v>
          </cell>
        </row>
        <row r="280">
          <cell r="A280">
            <v>2806</v>
          </cell>
          <cell r="B280" t="str">
            <v>OPERAC Y MANTENIMIENTO GAS</v>
          </cell>
        </row>
        <row r="281">
          <cell r="A281">
            <v>2807</v>
          </cell>
          <cell r="B281" t="str">
            <v>DEPTO RELAC INSTITUCIONALES GAS</v>
          </cell>
        </row>
        <row r="282">
          <cell r="A282">
            <v>2708</v>
          </cell>
          <cell r="B282" t="str">
            <v>CENTRO DE COSTO NO EXISTE!!!</v>
          </cell>
        </row>
        <row r="283">
          <cell r="A283">
            <v>2809</v>
          </cell>
          <cell r="B283" t="str">
            <v>DEPTO MERCADEO GAS</v>
          </cell>
        </row>
        <row r="284">
          <cell r="A284">
            <v>2810</v>
          </cell>
          <cell r="B284" t="str">
            <v>DIVISION GASODUCTO</v>
          </cell>
        </row>
        <row r="285">
          <cell r="A285">
            <v>2811</v>
          </cell>
          <cell r="B285" t="str">
            <v>PLAN DESARROLLO INFORMATICO GAS</v>
          </cell>
        </row>
        <row r="286">
          <cell r="A286">
            <v>2812</v>
          </cell>
          <cell r="B286" t="str">
            <v>CENTRO DE COSTO NO EXISTE!!!</v>
          </cell>
        </row>
        <row r="287">
          <cell r="A287">
            <v>2820</v>
          </cell>
          <cell r="B287" t="str">
            <v>DIVISION TECNICA GAS</v>
          </cell>
        </row>
        <row r="288">
          <cell r="A288">
            <v>2821</v>
          </cell>
          <cell r="B288" t="str">
            <v>DEPTO CONSTRUCCIONES Y OPERACION GAS</v>
          </cell>
        </row>
        <row r="289">
          <cell r="A289">
            <v>2822</v>
          </cell>
          <cell r="B289" t="str">
            <v>CENTRO DE COSTO NO EXISTE!!!</v>
          </cell>
        </row>
        <row r="290">
          <cell r="A290">
            <v>2830</v>
          </cell>
          <cell r="B290" t="str">
            <v>DIVISION RELACIONES INSTITUCIONALES</v>
          </cell>
        </row>
        <row r="291">
          <cell r="A291">
            <v>2831</v>
          </cell>
          <cell r="B291" t="str">
            <v>DEPTO MERCADEO</v>
          </cell>
        </row>
        <row r="292">
          <cell r="A292">
            <v>2832</v>
          </cell>
          <cell r="B292" t="str">
            <v>CENTRO DE COSTO NO EXISTE!!!</v>
          </cell>
        </row>
        <row r="293">
          <cell r="A293">
            <v>3000</v>
          </cell>
          <cell r="B293" t="str">
            <v>GERENCIA DE TELECOMUNICACIONES</v>
          </cell>
        </row>
        <row r="294">
          <cell r="A294">
            <v>3001</v>
          </cell>
          <cell r="B294" t="str">
            <v>GRUPO PROYECTOS TELECOMUNICACIONES</v>
          </cell>
        </row>
        <row r="295">
          <cell r="A295">
            <v>3002</v>
          </cell>
          <cell r="B295" t="str">
            <v>PROYECTO BOGOTA</v>
          </cell>
        </row>
        <row r="296">
          <cell r="A296">
            <v>3003</v>
          </cell>
          <cell r="B296" t="str">
            <v>GRUPO SERVICIOS TELEVISIÓN</v>
          </cell>
        </row>
        <row r="297">
          <cell r="A297">
            <v>3004</v>
          </cell>
          <cell r="B297" t="str">
            <v>PROYECTO EDA</v>
          </cell>
        </row>
        <row r="298">
          <cell r="A298">
            <v>3005</v>
          </cell>
          <cell r="B298" t="str">
            <v>PLANEACION TELECOMUNICACIONES</v>
          </cell>
        </row>
        <row r="299">
          <cell r="A299">
            <v>3006</v>
          </cell>
          <cell r="B299" t="str">
            <v>SUBGERENCIA NUEVOS NEGOCIOS TELECOMUNICACIONES</v>
          </cell>
        </row>
        <row r="300">
          <cell r="A300">
            <v>3007</v>
          </cell>
          <cell r="B300" t="str">
            <v>CENTRO DE COSTO NO EXISTE!!!</v>
          </cell>
        </row>
        <row r="301">
          <cell r="A301">
            <v>3010</v>
          </cell>
          <cell r="B301" t="str">
            <v>UNID ANALISIS Y GEST TELECOMUNICACIONES</v>
          </cell>
        </row>
        <row r="302">
          <cell r="A302">
            <v>3011</v>
          </cell>
          <cell r="B302" t="str">
            <v>CENTRO DE COSTO NO EXISTE!!!</v>
          </cell>
        </row>
        <row r="303">
          <cell r="A303">
            <v>3020</v>
          </cell>
          <cell r="B303" t="str">
            <v>UNIDAD CAPACITACION TELECOMUNICACIONES</v>
          </cell>
        </row>
        <row r="304">
          <cell r="A304">
            <v>3021</v>
          </cell>
          <cell r="B304" t="str">
            <v>CULTURA DEL SERVICIO</v>
          </cell>
        </row>
        <row r="305">
          <cell r="A305">
            <v>3022</v>
          </cell>
          <cell r="B305" t="str">
            <v>CENTRO DE COSTO NO EXISTE!!!</v>
          </cell>
        </row>
        <row r="306">
          <cell r="A306">
            <v>3080</v>
          </cell>
          <cell r="B306" t="str">
            <v>ESTUDIOS PARA DIF. PLAN MERCADEO</v>
          </cell>
        </row>
        <row r="307">
          <cell r="A307">
            <v>3081</v>
          </cell>
          <cell r="B307" t="str">
            <v>ESTUDIO VR AGREGADO TELEMATICA</v>
          </cell>
        </row>
        <row r="308">
          <cell r="A308">
            <v>3082</v>
          </cell>
          <cell r="B308" t="str">
            <v>ESTUDIO PROYECTO SATELITAL SIMON BOLIVAR</v>
          </cell>
        </row>
        <row r="309">
          <cell r="A309">
            <v>3083</v>
          </cell>
          <cell r="B309" t="str">
            <v>TELEFONIA OTRAS CIUDADES</v>
          </cell>
        </row>
        <row r="310">
          <cell r="A310">
            <v>3084</v>
          </cell>
          <cell r="B310" t="str">
            <v>VALORACION EMPRESA TELS. BUCARAMANGA</v>
          </cell>
        </row>
        <row r="311">
          <cell r="A311">
            <v>3085</v>
          </cell>
          <cell r="B311" t="str">
            <v>CENTRO DE COSTO NO EXISTE!!!</v>
          </cell>
        </row>
        <row r="312">
          <cell r="A312">
            <v>3100</v>
          </cell>
          <cell r="B312" t="str">
            <v>DIV TECNICA REDES TELECOMUNICACIONES</v>
          </cell>
        </row>
        <row r="313">
          <cell r="A313">
            <v>3101</v>
          </cell>
          <cell r="B313" t="str">
            <v>CENTRO DE COSTO NO EXISTE!!!</v>
          </cell>
        </row>
        <row r="314">
          <cell r="A314">
            <v>3110</v>
          </cell>
          <cell r="B314" t="str">
            <v>DEPTO RED DE ABON TELECOMUNICACIONES</v>
          </cell>
        </row>
        <row r="315">
          <cell r="A315">
            <v>3111</v>
          </cell>
          <cell r="B315" t="str">
            <v>CENTRO DE COSTO NO EXISTE!!!</v>
          </cell>
        </row>
        <row r="316">
          <cell r="A316">
            <v>3120</v>
          </cell>
          <cell r="B316" t="str">
            <v>DEPTO CONTRATO TELECOMUNICACIONES</v>
          </cell>
        </row>
        <row r="317">
          <cell r="A317">
            <v>3121</v>
          </cell>
          <cell r="B317" t="str">
            <v>CENTRO DE COSTO NO EXISTE!!!</v>
          </cell>
        </row>
        <row r="318">
          <cell r="A318">
            <v>3130</v>
          </cell>
          <cell r="B318" t="str">
            <v>DPTO INTERVENTORIA TELECOMUNICACIONES</v>
          </cell>
        </row>
        <row r="319">
          <cell r="A319">
            <v>3131</v>
          </cell>
          <cell r="B319" t="str">
            <v>CENTRO DE COSTO NO EXISTE!!!</v>
          </cell>
        </row>
        <row r="320">
          <cell r="A320">
            <v>3140</v>
          </cell>
          <cell r="B320" t="str">
            <v>DEPTO REDES DE DATOS</v>
          </cell>
        </row>
        <row r="321">
          <cell r="A321">
            <v>3141</v>
          </cell>
          <cell r="B321" t="str">
            <v>CENTRO DE COSTO NO EXISTE!!!</v>
          </cell>
        </row>
        <row r="322">
          <cell r="A322">
            <v>3200</v>
          </cell>
          <cell r="B322" t="str">
            <v>DIV OPERATIVA REDES TELECOMUNICACIONES</v>
          </cell>
        </row>
        <row r="323">
          <cell r="A323">
            <v>3201</v>
          </cell>
          <cell r="B323" t="str">
            <v>CENTRO DE COSTO NO EXISTE!!!</v>
          </cell>
        </row>
        <row r="324">
          <cell r="A324">
            <v>3210</v>
          </cell>
          <cell r="B324" t="str">
            <v>DEPTO TELEFONOS PUBLICOS</v>
          </cell>
        </row>
        <row r="325">
          <cell r="A325">
            <v>3211</v>
          </cell>
          <cell r="B325" t="str">
            <v>SECC MTTO TELEFONOS PUBLICOS</v>
          </cell>
        </row>
        <row r="326">
          <cell r="A326">
            <v>3212</v>
          </cell>
          <cell r="B326" t="str">
            <v>CENTRO DE COSTO NO EXISTE!!!</v>
          </cell>
        </row>
        <row r="327">
          <cell r="A327">
            <v>3220</v>
          </cell>
          <cell r="B327" t="str">
            <v>DEPTO MTTO TELECOMUNICACIONES</v>
          </cell>
        </row>
        <row r="328">
          <cell r="A328">
            <v>3221</v>
          </cell>
          <cell r="B328" t="str">
            <v>SECC RECEPCION DANOS</v>
          </cell>
        </row>
        <row r="329">
          <cell r="A329">
            <v>3222</v>
          </cell>
          <cell r="B329" t="str">
            <v>SECC DANOS ZONA NORTE</v>
          </cell>
        </row>
        <row r="330">
          <cell r="A330">
            <v>3223</v>
          </cell>
          <cell r="B330" t="str">
            <v>SECCION DANOS ZONA SUR</v>
          </cell>
        </row>
        <row r="331">
          <cell r="A331">
            <v>3224</v>
          </cell>
          <cell r="B331" t="str">
            <v>SECC DANOS ZONA CENTRO</v>
          </cell>
        </row>
        <row r="332">
          <cell r="A332">
            <v>3225</v>
          </cell>
          <cell r="B332" t="str">
            <v>RURAL Y MONOCANAL</v>
          </cell>
        </row>
        <row r="333">
          <cell r="A333">
            <v>3226</v>
          </cell>
          <cell r="B333" t="str">
            <v>CENTRO DE COSTO NO EXISTE!!!</v>
          </cell>
        </row>
        <row r="334">
          <cell r="A334">
            <v>3230</v>
          </cell>
          <cell r="B334" t="str">
            <v>DEPTO MTTO REDES DE  DATOS</v>
          </cell>
        </row>
        <row r="335">
          <cell r="A335">
            <v>3231</v>
          </cell>
          <cell r="B335" t="str">
            <v>CENTRO DE COSTO NO EXISTE!!!</v>
          </cell>
        </row>
        <row r="336">
          <cell r="A336">
            <v>3240</v>
          </cell>
          <cell r="B336" t="str">
            <v>DPTO MANTTO PREVENTIVO TELECOM</v>
          </cell>
        </row>
        <row r="337">
          <cell r="A337">
            <v>3241</v>
          </cell>
          <cell r="B337" t="str">
            <v>PRESURIZACION</v>
          </cell>
        </row>
        <row r="338">
          <cell r="A338">
            <v>3242</v>
          </cell>
          <cell r="B338" t="str">
            <v>MANTENIMIENTO PREVENTIVO</v>
          </cell>
        </row>
        <row r="339">
          <cell r="A339">
            <v>3243</v>
          </cell>
          <cell r="B339" t="str">
            <v>CENTRO DE COSTO NO EXISTE!!!</v>
          </cell>
        </row>
        <row r="340">
          <cell r="A340">
            <v>3250</v>
          </cell>
          <cell r="B340" t="str">
            <v>DEPTO MTTO TELEFONOS ORIENTE</v>
          </cell>
        </row>
        <row r="341">
          <cell r="A341">
            <v>3251</v>
          </cell>
          <cell r="B341" t="str">
            <v>CENTRO DE COSTO NO EXISTE!!!</v>
          </cell>
        </row>
        <row r="342">
          <cell r="A342">
            <v>3300</v>
          </cell>
          <cell r="B342" t="str">
            <v>DIV TECNICA EQ TELECOMUNICACIONES</v>
          </cell>
        </row>
        <row r="343">
          <cell r="A343">
            <v>3301</v>
          </cell>
          <cell r="B343" t="str">
            <v>CENTRO DE COSTO NO EXISTE!!!</v>
          </cell>
        </row>
        <row r="344">
          <cell r="A344">
            <v>3310</v>
          </cell>
          <cell r="B344" t="str">
            <v>DEPTO DE TRANSMISION</v>
          </cell>
        </row>
        <row r="345">
          <cell r="A345">
            <v>3311</v>
          </cell>
          <cell r="B345" t="str">
            <v>CENTRO DE COSTO NO EXISTE!!!</v>
          </cell>
        </row>
        <row r="346">
          <cell r="A346">
            <v>3320</v>
          </cell>
          <cell r="B346" t="str">
            <v>DEPTO DE CONMUTACION</v>
          </cell>
        </row>
        <row r="347">
          <cell r="A347">
            <v>3321</v>
          </cell>
          <cell r="B347" t="str">
            <v>CENTRO DE COSTO NO EXISTE!!!</v>
          </cell>
        </row>
        <row r="348">
          <cell r="A348">
            <v>3400</v>
          </cell>
          <cell r="B348" t="str">
            <v>DIV OPERATIVA EQ TELECOMUNICACIONES</v>
          </cell>
        </row>
        <row r="349">
          <cell r="A349">
            <v>3401</v>
          </cell>
          <cell r="B349" t="str">
            <v>CENTRO DE COSTO NO EXISTE!!!</v>
          </cell>
        </row>
        <row r="350">
          <cell r="A350">
            <v>3410</v>
          </cell>
          <cell r="B350" t="str">
            <v>DPTO CENTRALES TELECOMUNICACIONES</v>
          </cell>
        </row>
        <row r="351">
          <cell r="A351">
            <v>3411</v>
          </cell>
          <cell r="B351" t="str">
            <v>SISTEMA AGF</v>
          </cell>
        </row>
        <row r="352">
          <cell r="A352">
            <v>3412</v>
          </cell>
          <cell r="B352" t="str">
            <v>SISTEMA ARF</v>
          </cell>
        </row>
        <row r="353">
          <cell r="A353">
            <v>3413</v>
          </cell>
          <cell r="B353" t="str">
            <v>SISTEMA PENTACONTA</v>
          </cell>
        </row>
        <row r="354">
          <cell r="A354">
            <v>3414</v>
          </cell>
          <cell r="B354" t="str">
            <v>SISTEMA ELECTRONICO</v>
          </cell>
        </row>
        <row r="355">
          <cell r="A355">
            <v>3415</v>
          </cell>
          <cell r="B355" t="str">
            <v>SERVICIOS AUXILIARES</v>
          </cell>
        </row>
        <row r="356">
          <cell r="A356">
            <v>3416</v>
          </cell>
          <cell r="B356" t="str">
            <v>EQUIPO ORIENTE</v>
          </cell>
        </row>
        <row r="357">
          <cell r="A357">
            <v>3417</v>
          </cell>
          <cell r="B357" t="str">
            <v>SISTEMA PCM</v>
          </cell>
        </row>
        <row r="358">
          <cell r="A358">
            <v>3418</v>
          </cell>
          <cell r="B358" t="str">
            <v>UHF</v>
          </cell>
        </row>
        <row r="359">
          <cell r="A359">
            <v>3419</v>
          </cell>
          <cell r="B359" t="str">
            <v>CENTRO DE COSTO NO EXISTE!!!</v>
          </cell>
        </row>
        <row r="360">
          <cell r="A360">
            <v>3420</v>
          </cell>
          <cell r="B360" t="str">
            <v>DPTO RADIOCOMUNICACIONES</v>
          </cell>
        </row>
        <row r="361">
          <cell r="A361">
            <v>3421</v>
          </cell>
          <cell r="B361" t="str">
            <v>SECCION MICROONDAS</v>
          </cell>
        </row>
        <row r="362">
          <cell r="A362">
            <v>3422</v>
          </cell>
          <cell r="B362" t="str">
            <v>SECCION VHF</v>
          </cell>
        </row>
        <row r="363">
          <cell r="A363">
            <v>3423</v>
          </cell>
          <cell r="B363" t="str">
            <v>SECCION TRUNKING</v>
          </cell>
        </row>
        <row r="364">
          <cell r="A364">
            <v>3424</v>
          </cell>
          <cell r="B364" t="str">
            <v>CENTRO DE COSTO NO EXISTE!!!</v>
          </cell>
        </row>
        <row r="365">
          <cell r="A365">
            <v>3430</v>
          </cell>
          <cell r="B365" t="str">
            <v>DEPTO EQ AUXILIARES TELECOMUNICACIONES</v>
          </cell>
        </row>
        <row r="366">
          <cell r="A366">
            <v>3431</v>
          </cell>
          <cell r="B366" t="str">
            <v>LABORATORIO</v>
          </cell>
        </row>
        <row r="367">
          <cell r="A367">
            <v>3432</v>
          </cell>
          <cell r="B367" t="str">
            <v>SUMINISTRO DE ENERGIA</v>
          </cell>
        </row>
        <row r="368">
          <cell r="A368">
            <v>3433</v>
          </cell>
          <cell r="B368" t="str">
            <v>AIRES ACONDICIONADOS</v>
          </cell>
        </row>
        <row r="369">
          <cell r="A369">
            <v>3434</v>
          </cell>
          <cell r="B369" t="str">
            <v>EQUIPO DE FUERZA Y RADIO</v>
          </cell>
        </row>
        <row r="370">
          <cell r="A370">
            <v>3435</v>
          </cell>
          <cell r="B370" t="str">
            <v>CENTRO DE COSTO NO EXISTE!!!</v>
          </cell>
        </row>
        <row r="371">
          <cell r="A371">
            <v>3500</v>
          </cell>
          <cell r="B371" t="str">
            <v>DIV. COMERCIALIZACION TELECOMUNIC.</v>
          </cell>
        </row>
        <row r="372">
          <cell r="A372">
            <v>3501</v>
          </cell>
          <cell r="B372" t="str">
            <v>CENTRO DE COSTO NO EXISTE!!!</v>
          </cell>
        </row>
        <row r="373">
          <cell r="A373">
            <v>3510</v>
          </cell>
          <cell r="B373" t="str">
            <v>DEPTO MERCADEO TELECOMUNICACIONES</v>
          </cell>
        </row>
        <row r="374">
          <cell r="A374">
            <v>3511</v>
          </cell>
          <cell r="B374" t="str">
            <v>CENTRO DE COSTO NO EXISTE!!!</v>
          </cell>
        </row>
        <row r="375">
          <cell r="A375">
            <v>3520</v>
          </cell>
          <cell r="B375" t="str">
            <v>DEPTO.SERVICIOS TELECOMUNICACIONES</v>
          </cell>
        </row>
        <row r="376">
          <cell r="A376">
            <v>3521</v>
          </cell>
          <cell r="B376" t="str">
            <v>SECCION ASIGNACIONES</v>
          </cell>
        </row>
        <row r="377">
          <cell r="A377">
            <v>3522</v>
          </cell>
          <cell r="B377" t="str">
            <v>SECCION INSTALACIONES</v>
          </cell>
        </row>
        <row r="378">
          <cell r="A378">
            <v>3523</v>
          </cell>
          <cell r="B378" t="str">
            <v>CENTRO DE COSTO NO EXISTE!!!</v>
          </cell>
        </row>
        <row r="379">
          <cell r="A379">
            <v>3524</v>
          </cell>
          <cell r="B379" t="str">
            <v>SECCION CLIENTES</v>
          </cell>
        </row>
        <row r="380">
          <cell r="A380">
            <v>3525</v>
          </cell>
          <cell r="B380" t="str">
            <v>CENTRO DE COSTO NO EXISTE!!!</v>
          </cell>
        </row>
        <row r="381">
          <cell r="A381">
            <v>3540</v>
          </cell>
          <cell r="B381" t="str">
            <v>DPTO VENTAS Y CLIENTES TELECOMUNICA.</v>
          </cell>
        </row>
        <row r="382">
          <cell r="A382">
            <v>3541</v>
          </cell>
          <cell r="B382" t="str">
            <v>CENTRO DE COSTO NO EXISTE!!!</v>
          </cell>
        </row>
        <row r="383">
          <cell r="A383">
            <v>3543</v>
          </cell>
          <cell r="B383" t="str">
            <v>SECCION INFORMACION</v>
          </cell>
        </row>
        <row r="384">
          <cell r="A384">
            <v>3544</v>
          </cell>
          <cell r="B384" t="str">
            <v>CENTRO DE COSTO NO EXISTE!!!</v>
          </cell>
        </row>
        <row r="385">
          <cell r="A385">
            <v>3550</v>
          </cell>
          <cell r="B385" t="str">
            <v>DEPARTAMENTO ATENCION CLIENTES</v>
          </cell>
        </row>
        <row r="386">
          <cell r="A386">
            <v>3551</v>
          </cell>
          <cell r="B386" t="str">
            <v>CLIENTES</v>
          </cell>
        </row>
        <row r="387">
          <cell r="A387">
            <v>3552</v>
          </cell>
          <cell r="B387" t="str">
            <v>CENTRO DE COSTO NO EXISTE!!!</v>
          </cell>
        </row>
        <row r="388">
          <cell r="A388">
            <v>3554</v>
          </cell>
          <cell r="B388" t="str">
            <v>SECCION CLIENTES TELECOMUNICACIONES</v>
          </cell>
        </row>
        <row r="389">
          <cell r="A389">
            <v>3555</v>
          </cell>
          <cell r="B389" t="str">
            <v>CENTRO DE COSTO NO EXISTE!!!</v>
          </cell>
        </row>
        <row r="390">
          <cell r="A390">
            <v>3600</v>
          </cell>
          <cell r="B390" t="str">
            <v>DIVISION SERV. ESPEC. TELECOMUNICA.</v>
          </cell>
        </row>
        <row r="391">
          <cell r="A391">
            <v>3601</v>
          </cell>
          <cell r="B391" t="str">
            <v>CENTRO DE COSTO NO EXISTE!!!</v>
          </cell>
        </row>
        <row r="392">
          <cell r="A392">
            <v>3610</v>
          </cell>
          <cell r="B392" t="str">
            <v>DEPARTAMENTO DE DATOS</v>
          </cell>
        </row>
        <row r="393">
          <cell r="A393">
            <v>3611</v>
          </cell>
          <cell r="B393" t="str">
            <v>TECNICA DE DATOS</v>
          </cell>
        </row>
        <row r="394">
          <cell r="A394">
            <v>3612</v>
          </cell>
          <cell r="B394" t="str">
            <v>MANTENIMIENTO DATOS</v>
          </cell>
        </row>
        <row r="395">
          <cell r="A395">
            <v>3613</v>
          </cell>
          <cell r="B395" t="str">
            <v>CENTRO DE COSTO NO EXISTE!!!</v>
          </cell>
        </row>
        <row r="396">
          <cell r="A396">
            <v>3620</v>
          </cell>
          <cell r="B396" t="str">
            <v>DPTO. RADIO Y VIDEO</v>
          </cell>
        </row>
        <row r="397">
          <cell r="A397">
            <v>3621</v>
          </cell>
          <cell r="B397" t="str">
            <v>TECNICO RADIO Y VIDEO</v>
          </cell>
        </row>
        <row r="398">
          <cell r="A398">
            <v>3622</v>
          </cell>
          <cell r="B398" t="str">
            <v>MANTENIMIENTO RADIO</v>
          </cell>
        </row>
        <row r="399">
          <cell r="A399">
            <v>3623</v>
          </cell>
          <cell r="B399" t="str">
            <v>MANTENIMIENTO TRUNKING</v>
          </cell>
        </row>
        <row r="400">
          <cell r="A400">
            <v>3624</v>
          </cell>
          <cell r="B400" t="str">
            <v>MANTENIMIENTO VIDEO</v>
          </cell>
        </row>
        <row r="401">
          <cell r="A401">
            <v>3625</v>
          </cell>
          <cell r="B401" t="str">
            <v>INFORMACION BUSCAPERSONAS</v>
          </cell>
        </row>
        <row r="402">
          <cell r="A402">
            <v>3626</v>
          </cell>
          <cell r="B402" t="str">
            <v>CENTRO DE COSTO NO EXISTE!!!</v>
          </cell>
        </row>
        <row r="403">
          <cell r="A403">
            <v>3630</v>
          </cell>
          <cell r="B403" t="str">
            <v>DPTO. ATENCION EMPRESARIAL</v>
          </cell>
        </row>
        <row r="404">
          <cell r="A404">
            <v>3631</v>
          </cell>
          <cell r="B404" t="str">
            <v>CENTRO DE COSTO NO EXISTE!!!</v>
          </cell>
        </row>
        <row r="405">
          <cell r="A405">
            <v>3640</v>
          </cell>
          <cell r="B405" t="str">
            <v>DEPARTAMENTO MERCADEO</v>
          </cell>
        </row>
        <row r="406">
          <cell r="A406">
            <v>3641</v>
          </cell>
          <cell r="B406" t="str">
            <v>CENTRO DE COSTO NO EXISTE!!!</v>
          </cell>
        </row>
        <row r="407">
          <cell r="A407">
            <v>3999</v>
          </cell>
          <cell r="B407" t="str">
            <v>GASTOS GENERALES DE OPERACION</v>
          </cell>
        </row>
        <row r="408">
          <cell r="A408">
            <v>4000</v>
          </cell>
          <cell r="B408" t="str">
            <v>GERENCIA DE FINANZAS</v>
          </cell>
        </row>
        <row r="409">
          <cell r="A409">
            <v>4001</v>
          </cell>
          <cell r="B409" t="str">
            <v>AREA DE INVESTIGACIONES ECONOMICAS</v>
          </cell>
        </row>
        <row r="410">
          <cell r="A410">
            <v>4002</v>
          </cell>
          <cell r="B410" t="str">
            <v>SISTEMA DE INFORMAC FINANCIERA</v>
          </cell>
        </row>
        <row r="411">
          <cell r="A411">
            <v>4003</v>
          </cell>
          <cell r="B411" t="str">
            <v>CENTRO DE COSTO NO EXISTE!!!</v>
          </cell>
        </row>
        <row r="412">
          <cell r="A412">
            <v>4010</v>
          </cell>
          <cell r="B412" t="str">
            <v>AREA ADMON DE RIESGOS Y SEGUROS</v>
          </cell>
        </row>
        <row r="413">
          <cell r="A413">
            <v>4011</v>
          </cell>
          <cell r="B413" t="str">
            <v>CENTRO DE COSTO NO EXISTE!!!</v>
          </cell>
        </row>
        <row r="414">
          <cell r="A414">
            <v>4020</v>
          </cell>
          <cell r="B414" t="str">
            <v>AREA DE GESTION FINANCIERA</v>
          </cell>
        </row>
        <row r="415">
          <cell r="A415">
            <v>4021</v>
          </cell>
          <cell r="B415" t="str">
            <v>CENTRO DE COSTO NO EXISTE!!!</v>
          </cell>
        </row>
        <row r="416">
          <cell r="A416">
            <v>4100</v>
          </cell>
          <cell r="B416" t="str">
            <v>DIVISION TESORERIA</v>
          </cell>
        </row>
        <row r="417">
          <cell r="A417">
            <v>4101</v>
          </cell>
          <cell r="B417" t="str">
            <v>SECCION COBRANZAS</v>
          </cell>
        </row>
        <row r="418">
          <cell r="A418">
            <v>4102</v>
          </cell>
          <cell r="B418" t="str">
            <v>CENTRO DE COSTO NO EXISTE!!!</v>
          </cell>
        </row>
        <row r="419">
          <cell r="A419">
            <v>4110</v>
          </cell>
          <cell r="B419" t="str">
            <v>DEPTO MONEDA EXTRANJERA</v>
          </cell>
        </row>
        <row r="420">
          <cell r="A420">
            <v>4111</v>
          </cell>
          <cell r="B420" t="str">
            <v>CENTRO DE COSTO NO EXISTE!!!</v>
          </cell>
        </row>
        <row r="421">
          <cell r="A421">
            <v>4120</v>
          </cell>
          <cell r="B421" t="str">
            <v>DEPARTAMENTO CAJA</v>
          </cell>
        </row>
        <row r="422">
          <cell r="A422">
            <v>4121</v>
          </cell>
          <cell r="B422" t="str">
            <v>CENTRO DE COSTO NO EXISTE!!!</v>
          </cell>
        </row>
        <row r="423">
          <cell r="A423">
            <v>4130</v>
          </cell>
          <cell r="B423" t="str">
            <v>DEPTO MONEDA NACIONAL</v>
          </cell>
        </row>
        <row r="424">
          <cell r="A424">
            <v>4131</v>
          </cell>
          <cell r="B424" t="str">
            <v>CENTRO DE COSTO NO EXISTE!!!</v>
          </cell>
        </row>
        <row r="425">
          <cell r="A425">
            <v>4300</v>
          </cell>
          <cell r="B425" t="str">
            <v>SUBGERENCIA CONTADURÍA</v>
          </cell>
        </row>
        <row r="426">
          <cell r="A426">
            <v>4301</v>
          </cell>
          <cell r="B426" t="str">
            <v>GRUPO DE IMPUESTOS</v>
          </cell>
        </row>
        <row r="427">
          <cell r="A427">
            <v>4302</v>
          </cell>
          <cell r="B427" t="str">
            <v>CENTRO DE COSTO NO EXISTE!!!</v>
          </cell>
        </row>
        <row r="428">
          <cell r="A428">
            <v>4310</v>
          </cell>
          <cell r="B428" t="str">
            <v>DEPTO DE CONTABILIDAD FINANCIE</v>
          </cell>
        </row>
        <row r="429">
          <cell r="A429">
            <v>4311</v>
          </cell>
          <cell r="B429" t="str">
            <v>CENTRO DE COSTO NO EXISTE!!!</v>
          </cell>
        </row>
        <row r="430">
          <cell r="A430">
            <v>4320</v>
          </cell>
          <cell r="B430" t="str">
            <v>DEPTO CONTABILIDAD ACTIVOS FIJOS</v>
          </cell>
        </row>
        <row r="431">
          <cell r="A431">
            <v>4321</v>
          </cell>
          <cell r="B431" t="str">
            <v>CENTRO DE COSTO NO EXISTE!!!</v>
          </cell>
        </row>
        <row r="432">
          <cell r="A432">
            <v>4330</v>
          </cell>
          <cell r="B432" t="str">
            <v>DEPTO CONTABILIDAD COMERCIAL</v>
          </cell>
        </row>
        <row r="433">
          <cell r="A433">
            <v>4331</v>
          </cell>
          <cell r="B433" t="str">
            <v>CENTRO DE COSTO NO EXISTE!!!</v>
          </cell>
        </row>
        <row r="434">
          <cell r="A434">
            <v>4400</v>
          </cell>
          <cell r="B434" t="str">
            <v>DIVISION SUSCRIPTORES</v>
          </cell>
        </row>
        <row r="435">
          <cell r="A435">
            <v>4401</v>
          </cell>
          <cell r="B435" t="str">
            <v>SECCION SERVICIOS INTERNOS</v>
          </cell>
        </row>
        <row r="436">
          <cell r="A436">
            <v>4402</v>
          </cell>
          <cell r="B436" t="str">
            <v>UNIDAD PROYECCION Y SOPORTE</v>
          </cell>
        </row>
        <row r="437">
          <cell r="A437">
            <v>4410</v>
          </cell>
          <cell r="B437" t="str">
            <v>DEPARTAMENTO DE FACTURACION</v>
          </cell>
        </row>
        <row r="438">
          <cell r="A438">
            <v>4403</v>
          </cell>
          <cell r="B438" t="str">
            <v>CENTRO DE COSTO NO EXISTE!!!</v>
          </cell>
        </row>
        <row r="439">
          <cell r="A439">
            <v>4411</v>
          </cell>
          <cell r="B439" t="str">
            <v>SECCION ANALISIS FACTURACION</v>
          </cell>
        </row>
        <row r="440">
          <cell r="A440">
            <v>4412</v>
          </cell>
          <cell r="B440" t="str">
            <v>SECCION CONTROL FACTURACION</v>
          </cell>
        </row>
        <row r="441">
          <cell r="A441">
            <v>4413</v>
          </cell>
          <cell r="B441" t="str">
            <v>SECCION LECTURA Y REPARTICION</v>
          </cell>
        </row>
        <row r="442">
          <cell r="A442">
            <v>4414</v>
          </cell>
          <cell r="B442" t="str">
            <v>CENTRO DE COSTO NO EXISTE!!!</v>
          </cell>
        </row>
        <row r="443">
          <cell r="A443">
            <v>4420</v>
          </cell>
          <cell r="B443" t="str">
            <v>DEPTO. ATENCION AL CLIENTE</v>
          </cell>
        </row>
        <row r="444">
          <cell r="A444">
            <v>4421</v>
          </cell>
          <cell r="B444" t="str">
            <v>SECCION EDUCACION AL CLIENTE</v>
          </cell>
        </row>
        <row r="445">
          <cell r="A445">
            <v>4422</v>
          </cell>
          <cell r="B445" t="str">
            <v>SEC RECLAMACIONES Y SOLICITUDES</v>
          </cell>
        </row>
        <row r="446">
          <cell r="A446">
            <v>4423</v>
          </cell>
          <cell r="B446" t="str">
            <v>SECCION GESTION CARTERA</v>
          </cell>
        </row>
        <row r="447">
          <cell r="A447">
            <v>4424</v>
          </cell>
          <cell r="B447" t="str">
            <v>CENTRO DE COSTO NO EXISTE!!!</v>
          </cell>
        </row>
        <row r="448">
          <cell r="A448">
            <v>4430</v>
          </cell>
          <cell r="B448" t="str">
            <v>DEPTO. OPERATIVO</v>
          </cell>
        </row>
        <row r="449">
          <cell r="A449">
            <v>4431</v>
          </cell>
          <cell r="B449" t="str">
            <v>SECCION CONTROL INSTALACIONES</v>
          </cell>
        </row>
        <row r="450">
          <cell r="A450">
            <v>4432</v>
          </cell>
          <cell r="B450" t="str">
            <v>SECCION CORTE Y RECONEXION</v>
          </cell>
        </row>
        <row r="451">
          <cell r="A451">
            <v>4433</v>
          </cell>
          <cell r="B451" t="str">
            <v>SECCION LECTURA Y REPARTICION</v>
          </cell>
        </row>
        <row r="452">
          <cell r="A452">
            <v>4434</v>
          </cell>
          <cell r="B452" t="str">
            <v>CENTRO DE COSTO NO EXISTE!!!</v>
          </cell>
        </row>
        <row r="453">
          <cell r="A453">
            <v>4435</v>
          </cell>
          <cell r="B453" t="str">
            <v>GRUPO TRANSPORTE</v>
          </cell>
        </row>
        <row r="454">
          <cell r="A454">
            <v>4436</v>
          </cell>
          <cell r="B454" t="str">
            <v>CENTRO DE COSTO NO EXISTE!!!</v>
          </cell>
        </row>
        <row r="455">
          <cell r="A455">
            <v>4500</v>
          </cell>
          <cell r="B455" t="str">
            <v>DIVISION PROGRAMACION FINANCIERA</v>
          </cell>
        </row>
        <row r="456">
          <cell r="A456">
            <v>4501</v>
          </cell>
          <cell r="B456" t="str">
            <v>UNID DE ANALISIS Y G FRA</v>
          </cell>
        </row>
        <row r="457">
          <cell r="A457">
            <v>4502</v>
          </cell>
          <cell r="B457" t="str">
            <v>GRUPO PRESUPUESTO</v>
          </cell>
        </row>
        <row r="458">
          <cell r="A458">
            <v>4503</v>
          </cell>
          <cell r="B458" t="str">
            <v>CENTRO DE COSTO NO EXISTE!!!</v>
          </cell>
        </row>
        <row r="459">
          <cell r="A459">
            <v>4510</v>
          </cell>
          <cell r="B459" t="str">
            <v>DEPTO FINANCIERO ACUED Y ALCANTARILLADO</v>
          </cell>
        </row>
        <row r="460">
          <cell r="A460">
            <v>4511</v>
          </cell>
          <cell r="B460" t="str">
            <v>CENTRO DE COSTO NO EXISTE!!!</v>
          </cell>
        </row>
        <row r="461">
          <cell r="A461">
            <v>4520</v>
          </cell>
          <cell r="B461" t="str">
            <v>DEPTO FINANCIERO GENERACION ENERGIA</v>
          </cell>
        </row>
        <row r="462">
          <cell r="A462">
            <v>4521</v>
          </cell>
          <cell r="B462" t="str">
            <v>CENTRO DE COSTO NO EXISTE!!!</v>
          </cell>
        </row>
        <row r="463">
          <cell r="A463">
            <v>4530</v>
          </cell>
          <cell r="B463" t="str">
            <v>DPTO FCIERO TELECOMUNICACIONES</v>
          </cell>
        </row>
        <row r="464">
          <cell r="A464">
            <v>4531</v>
          </cell>
          <cell r="B464" t="str">
            <v>CENTRO DE COSTO NO EXISTE!!!</v>
          </cell>
        </row>
        <row r="465">
          <cell r="A465">
            <v>4540</v>
          </cell>
          <cell r="B465" t="str">
            <v>DPTO PROGRAMACION Y CONTR. PPTAL</v>
          </cell>
        </row>
        <row r="466">
          <cell r="A466">
            <v>4541</v>
          </cell>
          <cell r="B466" t="str">
            <v>CENTRO DE COSTO NO EXISTE!!!</v>
          </cell>
        </row>
        <row r="467">
          <cell r="A467">
            <v>4550</v>
          </cell>
          <cell r="B467" t="str">
            <v>DEPTO, FCIERO DISTRIBUCION ENERGETICA</v>
          </cell>
        </row>
        <row r="468">
          <cell r="A468">
            <v>4551</v>
          </cell>
          <cell r="B468" t="str">
            <v>CENTRO DE COSTO NO EXISTE!!!</v>
          </cell>
        </row>
        <row r="469">
          <cell r="A469">
            <v>4600</v>
          </cell>
          <cell r="B469" t="str">
            <v>DIVISION COMERCIAL</v>
          </cell>
        </row>
        <row r="470">
          <cell r="A470">
            <v>4601</v>
          </cell>
          <cell r="B470" t="str">
            <v>CENTRO DE COSTO NO EXISTE!!!</v>
          </cell>
        </row>
        <row r="471">
          <cell r="A471">
            <v>4610</v>
          </cell>
          <cell r="B471" t="str">
            <v>DEPARTAMENTO COMPRAS NACIONALES</v>
          </cell>
        </row>
        <row r="472">
          <cell r="A472">
            <v>4611</v>
          </cell>
          <cell r="B472" t="str">
            <v>SECCIÓN COMPRAS INMEDIATAS</v>
          </cell>
        </row>
        <row r="473">
          <cell r="A473">
            <v>4612</v>
          </cell>
          <cell r="B473" t="str">
            <v>CENTRO DE COSTO NO EXISTE!!!</v>
          </cell>
        </row>
        <row r="474">
          <cell r="A474">
            <v>4620</v>
          </cell>
          <cell r="B474" t="str">
            <v>DEPARTAMENTO DE IMPORTACIONES</v>
          </cell>
        </row>
        <row r="475">
          <cell r="A475">
            <v>4621</v>
          </cell>
          <cell r="B475" t="str">
            <v>CENTRO DE COSTO NO EXISTE!!!</v>
          </cell>
        </row>
        <row r="476">
          <cell r="A476">
            <v>4700</v>
          </cell>
          <cell r="B476" t="str">
            <v>GERENCIA COMERCIAL</v>
          </cell>
        </row>
        <row r="477">
          <cell r="A477">
            <v>4701</v>
          </cell>
          <cell r="B477" t="str">
            <v>CENTRO DE COSTO NO EXISTE!!!</v>
          </cell>
        </row>
        <row r="478">
          <cell r="A478">
            <v>5000</v>
          </cell>
          <cell r="B478" t="str">
            <v>DIRECCIÓN  ADMINISTRATIVA</v>
          </cell>
        </row>
        <row r="479">
          <cell r="A479">
            <v>5001</v>
          </cell>
          <cell r="B479" t="str">
            <v>DIVISION ADMINISTRACION EDIFICIO</v>
          </cell>
        </row>
        <row r="480">
          <cell r="A480">
            <v>5002</v>
          </cell>
          <cell r="B480" t="str">
            <v>GRUPO GESTION ADMON. EDIFICIO EE.PP.M.</v>
          </cell>
        </row>
        <row r="481">
          <cell r="A481">
            <v>5003</v>
          </cell>
          <cell r="B481" t="str">
            <v>CENTRO DE COSTO NO EXISTE!!!</v>
          </cell>
        </row>
        <row r="482">
          <cell r="A482">
            <v>5020</v>
          </cell>
          <cell r="B482" t="str">
            <v>UNIDAD CONTROL ADMINISTRATIVO</v>
          </cell>
        </row>
        <row r="483">
          <cell r="A483">
            <v>5021</v>
          </cell>
          <cell r="B483" t="str">
            <v>GRUPO SERVICIOS DE TRANSPORTE</v>
          </cell>
        </row>
        <row r="484">
          <cell r="A484">
            <v>5022</v>
          </cell>
          <cell r="B484" t="str">
            <v>OFICINA DE QUEJAS</v>
          </cell>
        </row>
        <row r="485">
          <cell r="A485">
            <v>5025</v>
          </cell>
          <cell r="B485" t="str">
            <v>PROYECTO ABACO</v>
          </cell>
        </row>
        <row r="486">
          <cell r="A486">
            <v>5023</v>
          </cell>
          <cell r="B486" t="str">
            <v>CENTRO DE COSTO NO EXISTE!!!</v>
          </cell>
        </row>
        <row r="487">
          <cell r="A487">
            <v>5026</v>
          </cell>
          <cell r="B487" t="str">
            <v>P. U. C. Y AMBIENTAL</v>
          </cell>
        </row>
        <row r="488">
          <cell r="A488">
            <v>5027</v>
          </cell>
          <cell r="B488" t="str">
            <v>CENTRO DE COSTO NO EXISTE!!!</v>
          </cell>
        </row>
        <row r="489">
          <cell r="A489">
            <v>5040</v>
          </cell>
          <cell r="B489" t="str">
            <v>DEPARTAMENTO DE CONTROL Y VIGILANCIA</v>
          </cell>
        </row>
        <row r="490">
          <cell r="A490">
            <v>5041</v>
          </cell>
          <cell r="B490" t="str">
            <v>CENTRO DE COSTO NO EXISTE!!!</v>
          </cell>
        </row>
        <row r="491">
          <cell r="A491">
            <v>5050</v>
          </cell>
          <cell r="B491" t="str">
            <v>UNIDAD QUEJAS Y ORIENT USUARIO</v>
          </cell>
        </row>
        <row r="492">
          <cell r="A492">
            <v>5051</v>
          </cell>
          <cell r="B492" t="str">
            <v>CENTRO DE COSTO NO EXISTE!!!</v>
          </cell>
        </row>
        <row r="493">
          <cell r="A493">
            <v>5100</v>
          </cell>
          <cell r="B493" t="str">
            <v>DIRECCIÓN DE GESTION HUMANA</v>
          </cell>
        </row>
        <row r="494">
          <cell r="A494">
            <v>5101</v>
          </cell>
          <cell r="B494" t="str">
            <v>SECCION DE SELECCION</v>
          </cell>
        </row>
        <row r="495">
          <cell r="A495">
            <v>5102</v>
          </cell>
          <cell r="B495" t="str">
            <v>JUEGOS DEPORTIVOS Y RECREATIVOS</v>
          </cell>
        </row>
        <row r="496">
          <cell r="A496">
            <v>5103</v>
          </cell>
          <cell r="B496" t="str">
            <v>CENTRO DE COSTO NO EXISTE!!!</v>
          </cell>
        </row>
        <row r="497">
          <cell r="A497">
            <v>5110</v>
          </cell>
          <cell r="B497" t="str">
            <v>UNIDAD DE RELACIONES LABORALES</v>
          </cell>
        </row>
        <row r="498">
          <cell r="A498">
            <v>5111</v>
          </cell>
          <cell r="B498" t="str">
            <v>SECCION VIVIENDA Y EDUCACION</v>
          </cell>
        </row>
        <row r="499">
          <cell r="A499">
            <v>5112</v>
          </cell>
          <cell r="B499" t="str">
            <v>DEPTO NÓMINA Y SEGURIDAD SOCIAL</v>
          </cell>
        </row>
        <row r="500">
          <cell r="A500">
            <v>5113</v>
          </cell>
          <cell r="B500" t="str">
            <v>SECCION PENSIONES Y SEGURIDAD SOCIAL</v>
          </cell>
        </row>
        <row r="501">
          <cell r="A501">
            <v>5114</v>
          </cell>
          <cell r="B501" t="str">
            <v>DEPTO PROCESO DISCIPLINARIOS Y LEGALES</v>
          </cell>
        </row>
        <row r="502">
          <cell r="A502">
            <v>5115</v>
          </cell>
          <cell r="B502" t="str">
            <v>CENTRO DE COSTO NO EXISTE!!!</v>
          </cell>
        </row>
        <row r="503">
          <cell r="A503">
            <v>5120</v>
          </cell>
          <cell r="B503" t="str">
            <v>DEPARTAMENTO MEDICO</v>
          </cell>
        </row>
        <row r="504">
          <cell r="A504">
            <v>5121</v>
          </cell>
          <cell r="B504" t="str">
            <v>GRUPO SERVICIOS ODONTOLOGICOS</v>
          </cell>
        </row>
        <row r="505">
          <cell r="A505">
            <v>5122</v>
          </cell>
          <cell r="B505" t="str">
            <v>GRUPO SERV MEDICOS GDPE</v>
          </cell>
        </row>
        <row r="506">
          <cell r="A506">
            <v>5123</v>
          </cell>
          <cell r="B506" t="str">
            <v>GRUPO SERV MEDICOS GTPE</v>
          </cell>
        </row>
        <row r="507">
          <cell r="A507">
            <v>5124</v>
          </cell>
          <cell r="B507" t="str">
            <v>GRUPO SERV MEDICOS PLAYAS</v>
          </cell>
        </row>
        <row r="508">
          <cell r="A508">
            <v>5125</v>
          </cell>
          <cell r="B508" t="str">
            <v>GRUPO SERV MEDICOS PORCE II</v>
          </cell>
        </row>
        <row r="509">
          <cell r="A509">
            <v>5126</v>
          </cell>
          <cell r="B509" t="str">
            <v>LEY 100  DEPTO MEDICO</v>
          </cell>
        </row>
        <row r="510">
          <cell r="A510">
            <v>5127</v>
          </cell>
          <cell r="B510" t="str">
            <v>CENTRO DE COSTO NO EXISTE!!!</v>
          </cell>
        </row>
        <row r="511">
          <cell r="A511">
            <v>5130</v>
          </cell>
          <cell r="B511" t="str">
            <v>DEPTO DESARROLLO HUMANO</v>
          </cell>
        </row>
        <row r="512">
          <cell r="A512">
            <v>5131</v>
          </cell>
          <cell r="B512" t="str">
            <v>APRENDICES SENA</v>
          </cell>
        </row>
        <row r="513">
          <cell r="A513">
            <v>5132</v>
          </cell>
          <cell r="B513" t="str">
            <v>OFICINA PROGRAMAS ESPECIALES</v>
          </cell>
        </row>
        <row r="514">
          <cell r="A514">
            <v>5133</v>
          </cell>
          <cell r="B514" t="str">
            <v>OFICINA DE TRABAJO SOCIAL</v>
          </cell>
        </row>
        <row r="515">
          <cell r="A515">
            <v>5134</v>
          </cell>
          <cell r="B515" t="str">
            <v>OFICINA DE DEPORTES</v>
          </cell>
        </row>
        <row r="516">
          <cell r="A516">
            <v>5135</v>
          </cell>
          <cell r="B516" t="str">
            <v>CENTRO DE COSTO NO EXISTE!!!</v>
          </cell>
        </row>
        <row r="517">
          <cell r="A517">
            <v>5140</v>
          </cell>
          <cell r="B517" t="str">
            <v>DPTO DE SALUD Y SEGURIDAD INDUSTRIAL</v>
          </cell>
        </row>
        <row r="518">
          <cell r="A518">
            <v>5141</v>
          </cell>
          <cell r="B518" t="str">
            <v>CENTRO DE COSTO NO EXISTE!!!</v>
          </cell>
        </row>
        <row r="519">
          <cell r="A519">
            <v>5200</v>
          </cell>
          <cell r="B519" t="str">
            <v>DIVISION SERVICIOS GENERALES</v>
          </cell>
        </row>
        <row r="520">
          <cell r="A520">
            <v>5201</v>
          </cell>
          <cell r="B520" t="str">
            <v>CENTRO DE COSTO NO EXISTE!!!</v>
          </cell>
        </row>
        <row r="521">
          <cell r="A521">
            <v>5210</v>
          </cell>
          <cell r="B521" t="str">
            <v>DEPARTAMENTO TALLERES</v>
          </cell>
        </row>
        <row r="522">
          <cell r="A522">
            <v>5211</v>
          </cell>
          <cell r="B522" t="str">
            <v>SECCION AUTOMOTORES</v>
          </cell>
        </row>
        <row r="523">
          <cell r="A523">
            <v>5212</v>
          </cell>
          <cell r="B523" t="str">
            <v>SECCION DE MECANICA</v>
          </cell>
        </row>
        <row r="524">
          <cell r="A524">
            <v>5213</v>
          </cell>
          <cell r="B524" t="str">
            <v>CENTRO DE COSTO NO EXISTE!!!</v>
          </cell>
        </row>
        <row r="525">
          <cell r="A525">
            <v>5215</v>
          </cell>
          <cell r="B525" t="str">
            <v>ESTACION DE SERVICIO</v>
          </cell>
        </row>
        <row r="526">
          <cell r="A526">
            <v>5216</v>
          </cell>
          <cell r="B526" t="str">
            <v>CENTRO DE COSTO NO EXISTE!!!</v>
          </cell>
        </row>
        <row r="527">
          <cell r="A527">
            <v>5220</v>
          </cell>
          <cell r="B527" t="str">
            <v>DEPTO CONSTRUCCION Y ADMON EDIFICIOS</v>
          </cell>
        </row>
        <row r="528">
          <cell r="A528">
            <v>5221</v>
          </cell>
          <cell r="B528" t="str">
            <v>SOSTENIMIENTO EDIFICIOS</v>
          </cell>
        </row>
        <row r="529">
          <cell r="A529">
            <v>5222</v>
          </cell>
          <cell r="B529" t="str">
            <v>ADMINISTRACION EDIFICIOS</v>
          </cell>
        </row>
        <row r="530">
          <cell r="A530">
            <v>5223</v>
          </cell>
          <cell r="B530" t="str">
            <v>CENTRO DE COSTO NO EXISTE!!!</v>
          </cell>
        </row>
        <row r="531">
          <cell r="A531">
            <v>5230</v>
          </cell>
          <cell r="B531" t="str">
            <v>DEPARTAMENTO CONTROL DE CALIDAD</v>
          </cell>
        </row>
        <row r="532">
          <cell r="A532">
            <v>5231</v>
          </cell>
          <cell r="B532" t="str">
            <v>CENTRO DE COSTO NO EXISTE!!!</v>
          </cell>
        </row>
        <row r="533">
          <cell r="A533">
            <v>5300</v>
          </cell>
          <cell r="B533" t="str">
            <v>DIVISION ALMACENES</v>
          </cell>
        </row>
        <row r="534">
          <cell r="A534">
            <v>5301</v>
          </cell>
          <cell r="B534" t="str">
            <v>UNIDAD SISTEMA INVENTARIOS</v>
          </cell>
        </row>
        <row r="535">
          <cell r="A535">
            <v>5302</v>
          </cell>
          <cell r="B535" t="str">
            <v>UNIDAD DE TRANSPORTES</v>
          </cell>
        </row>
        <row r="536">
          <cell r="A536">
            <v>5304</v>
          </cell>
          <cell r="B536" t="str">
            <v>CENTRO DE COSTO NO EXISTE!!!</v>
          </cell>
        </row>
        <row r="537">
          <cell r="A537">
            <v>5310</v>
          </cell>
          <cell r="B537" t="str">
            <v>SECCION PROVEEDURIA</v>
          </cell>
        </row>
        <row r="538">
          <cell r="A538">
            <v>5311</v>
          </cell>
          <cell r="B538" t="str">
            <v>CENTRO DE COSTO NO EXISTE!!!</v>
          </cell>
        </row>
        <row r="539">
          <cell r="A539">
            <v>5320</v>
          </cell>
          <cell r="B539" t="str">
            <v>DEPARTAMENTO OPERATIVO ALMACENES</v>
          </cell>
        </row>
        <row r="540">
          <cell r="A540">
            <v>5321</v>
          </cell>
          <cell r="B540" t="str">
            <v>CENTRO DE COSTO NO EXISTE!!!</v>
          </cell>
        </row>
        <row r="541">
          <cell r="A541">
            <v>5350</v>
          </cell>
          <cell r="B541" t="str">
            <v>DEPARTAMENTO CONTROL ALMACENES</v>
          </cell>
        </row>
        <row r="542">
          <cell r="A542">
            <v>5351</v>
          </cell>
          <cell r="B542" t="str">
            <v>CENTRO DE COSTO NO EXISTE!!!</v>
          </cell>
        </row>
        <row r="543">
          <cell r="A543">
            <v>5510</v>
          </cell>
          <cell r="B543" t="str">
            <v>DEPARTAMENTO DE BIENES</v>
          </cell>
        </row>
        <row r="544">
          <cell r="A544">
            <v>5511</v>
          </cell>
          <cell r="B544" t="str">
            <v>MAYORIA GUATAPE</v>
          </cell>
        </row>
        <row r="545">
          <cell r="A545">
            <v>5512</v>
          </cell>
          <cell r="B545" t="str">
            <v>CENTRO DE COSTO NO EXISTE!!!</v>
          </cell>
        </row>
        <row r="546">
          <cell r="A546">
            <v>5600</v>
          </cell>
          <cell r="B546" t="str">
            <v>DIVISION ADMINISTRACION EDIFICIOS</v>
          </cell>
        </row>
        <row r="547">
          <cell r="A547">
            <v>5601</v>
          </cell>
          <cell r="B547" t="str">
            <v>CENTRO DE COSTO NO EXISTE!!!</v>
          </cell>
        </row>
        <row r="548">
          <cell r="A548">
            <v>5610</v>
          </cell>
          <cell r="B548" t="str">
            <v>DEPTO. CONSTRUCCION Y ADMON. EDIFICIOS</v>
          </cell>
        </row>
        <row r="549">
          <cell r="A549">
            <v>5611</v>
          </cell>
          <cell r="B549" t="str">
            <v>CENTRO DE COSTO NO EXISTE!!!</v>
          </cell>
        </row>
        <row r="550">
          <cell r="A550">
            <v>5620</v>
          </cell>
          <cell r="B550" t="str">
            <v>ADMON. EDIFICIO CIUDAD DE MEDELLIN</v>
          </cell>
        </row>
        <row r="551">
          <cell r="A551">
            <v>5621</v>
          </cell>
          <cell r="B551" t="str">
            <v>CENTRO DE COSTO NO EXISTE!!!</v>
          </cell>
        </row>
        <row r="552">
          <cell r="A552">
            <v>5700</v>
          </cell>
          <cell r="B552" t="str">
            <v>DIRECCIÓN GESTIÓN HUMANA</v>
          </cell>
        </row>
        <row r="553">
          <cell r="A553">
            <v>5701</v>
          </cell>
          <cell r="B553" t="str">
            <v>CENTRO DE COSTO NO EXISTE!!!</v>
          </cell>
        </row>
        <row r="554">
          <cell r="A554">
            <v>5800</v>
          </cell>
          <cell r="B554" t="str">
            <v>DIRECCIÓN ADMINISTRATIVA</v>
          </cell>
        </row>
        <row r="555">
          <cell r="A555">
            <v>5801</v>
          </cell>
          <cell r="B555" t="str">
            <v>CENTRO DE COSTO NO EXISTE!!!</v>
          </cell>
        </row>
        <row r="556">
          <cell r="A556">
            <v>5950</v>
          </cell>
          <cell r="B556" t="str">
            <v>EQUIPOS VIA RADIO RURAL INDIVIDUAL</v>
          </cell>
        </row>
        <row r="557">
          <cell r="A557">
            <v>5951</v>
          </cell>
          <cell r="B557" t="str">
            <v>BUSCAPERSONAS</v>
          </cell>
        </row>
        <row r="558">
          <cell r="A558">
            <v>5952</v>
          </cell>
          <cell r="B558" t="str">
            <v>EQUIPOS ABONADO FIJO</v>
          </cell>
        </row>
        <row r="559">
          <cell r="A559">
            <v>5953</v>
          </cell>
          <cell r="B559" t="str">
            <v>EQUIPOS MOVIL TRANSPORTABLE</v>
          </cell>
        </row>
        <row r="560">
          <cell r="A560">
            <v>5954</v>
          </cell>
          <cell r="B560" t="str">
            <v>EQUIPOS ABONADO MOVIL</v>
          </cell>
        </row>
        <row r="561">
          <cell r="A561">
            <v>5955</v>
          </cell>
          <cell r="B561" t="str">
            <v>EQUIPOS ABONADO PORTATIL</v>
          </cell>
        </row>
        <row r="562">
          <cell r="A562">
            <v>5956</v>
          </cell>
          <cell r="B562" t="str">
            <v>EQUIPOS CARGADOR MULTIPLE</v>
          </cell>
        </row>
        <row r="563">
          <cell r="A563">
            <v>5957</v>
          </cell>
          <cell r="B563" t="str">
            <v>EQUIPOS CARGADOR INDIVIDUAL</v>
          </cell>
        </row>
        <row r="564">
          <cell r="A564">
            <v>5958</v>
          </cell>
          <cell r="B564" t="str">
            <v>CENTRO DE COSTO NO EXISTE!!!</v>
          </cell>
        </row>
        <row r="565">
          <cell r="A565">
            <v>5959</v>
          </cell>
          <cell r="B565" t="str">
            <v>HERRAMIENTAS</v>
          </cell>
        </row>
        <row r="566">
          <cell r="A566">
            <v>5960</v>
          </cell>
          <cell r="B566" t="str">
            <v>MUEBLES Y EQUIPOS OFICINA</v>
          </cell>
        </row>
        <row r="567">
          <cell r="A567">
            <v>5961</v>
          </cell>
          <cell r="B567" t="str">
            <v>EQUIPOS INFORMÁTICA</v>
          </cell>
        </row>
        <row r="568">
          <cell r="A568">
            <v>5962</v>
          </cell>
          <cell r="B568" t="str">
            <v>EQUPOS MANTENIMIENTO</v>
          </cell>
        </row>
        <row r="569">
          <cell r="A569">
            <v>5963</v>
          </cell>
          <cell r="B569" t="str">
            <v>OTROS ACTIVOS</v>
          </cell>
        </row>
        <row r="570">
          <cell r="A570">
            <v>5964</v>
          </cell>
          <cell r="B570" t="str">
            <v>EDIFICIO EPM</v>
          </cell>
        </row>
        <row r="571">
          <cell r="A571">
            <v>5965</v>
          </cell>
          <cell r="B571" t="str">
            <v xml:space="preserve">CENTRO DE COSTO NO EXISTE!!! </v>
          </cell>
        </row>
        <row r="572">
          <cell r="A572">
            <v>5990</v>
          </cell>
          <cell r="B572" t="str">
            <v>OBLIGACIONES PENSIONALES</v>
          </cell>
        </row>
        <row r="573">
          <cell r="A573">
            <v>5991</v>
          </cell>
          <cell r="B573" t="str">
            <v xml:space="preserve">CENTRO DE COSTO NO EXISTE!!! </v>
          </cell>
        </row>
        <row r="574">
          <cell r="A574">
            <v>5998</v>
          </cell>
          <cell r="B574" t="str">
            <v>EROGACIONES NO CAPITALIZABLES</v>
          </cell>
        </row>
        <row r="575">
          <cell r="A575">
            <v>5999</v>
          </cell>
          <cell r="B575" t="str">
            <v>GASTOS GENERALES ADMINISTRACION</v>
          </cell>
        </row>
        <row r="576">
          <cell r="A576">
            <v>6000</v>
          </cell>
          <cell r="B576" t="str">
            <v>SECRETARIA GENERAL</v>
          </cell>
        </row>
        <row r="577">
          <cell r="A577">
            <v>6001</v>
          </cell>
          <cell r="B577" t="str">
            <v xml:space="preserve">CENTRO DE COSTO NO EXISTE!!! </v>
          </cell>
        </row>
        <row r="578">
          <cell r="A578">
            <v>6010</v>
          </cell>
          <cell r="B578" t="str">
            <v>DEPTO ADMINISTRACIÓN DE DOCUMENTOS</v>
          </cell>
        </row>
        <row r="579">
          <cell r="A579">
            <v>6011</v>
          </cell>
          <cell r="B579" t="str">
            <v>SECCION ARCHIVO GENERAL</v>
          </cell>
        </row>
        <row r="580">
          <cell r="A580">
            <v>6012</v>
          </cell>
          <cell r="B580" t="str">
            <v>SECCION SERVICIOS DE DOCUMENTOS</v>
          </cell>
        </row>
        <row r="581">
          <cell r="A581">
            <v>6013</v>
          </cell>
          <cell r="B581" t="str">
            <v>SECCION BIBLIOTECA</v>
          </cell>
        </row>
        <row r="582">
          <cell r="A582">
            <v>6014</v>
          </cell>
          <cell r="B582" t="str">
            <v xml:space="preserve">CENTRO DE COSTO NO EXISTE!!! </v>
          </cell>
        </row>
        <row r="583">
          <cell r="A583">
            <v>6015</v>
          </cell>
          <cell r="B583" t="str">
            <v>ARCHIVOS ESPECIALIZADOS</v>
          </cell>
        </row>
        <row r="584">
          <cell r="A584">
            <v>6016</v>
          </cell>
          <cell r="B584" t="str">
            <v xml:space="preserve">CENTRO DE COSTO NO EXISTE!!! </v>
          </cell>
        </row>
        <row r="585">
          <cell r="A585">
            <v>6100</v>
          </cell>
          <cell r="B585" t="str">
            <v>DIVISION JURIDICA</v>
          </cell>
        </row>
        <row r="586">
          <cell r="A586">
            <v>6101</v>
          </cell>
          <cell r="B586" t="str">
            <v xml:space="preserve">CENTRO DE COSTO NO EXISTE!!! </v>
          </cell>
        </row>
        <row r="587">
          <cell r="A587">
            <v>6110</v>
          </cell>
          <cell r="B587" t="str">
            <v>UNIDAD JURÍDICA AGUAS</v>
          </cell>
        </row>
        <row r="588">
          <cell r="A588">
            <v>6111</v>
          </cell>
          <cell r="B588" t="str">
            <v xml:space="preserve">CENTRO DE COSTO NO EXISTE!!! </v>
          </cell>
        </row>
        <row r="589">
          <cell r="A589">
            <v>6120</v>
          </cell>
          <cell r="B589" t="str">
            <v>UNIDAD JURIDICA GENERACION ENERGIA/AMBIENTAL</v>
          </cell>
        </row>
        <row r="590">
          <cell r="A590">
            <v>6121</v>
          </cell>
          <cell r="B590" t="str">
            <v xml:space="preserve">CENTRO DE COSTO NO EXISTE!!! </v>
          </cell>
        </row>
        <row r="591">
          <cell r="A591">
            <v>6130</v>
          </cell>
          <cell r="B591" t="str">
            <v>UNIDAD JURIDICA TELECOMUNICACIONES</v>
          </cell>
        </row>
        <row r="592">
          <cell r="A592">
            <v>6131</v>
          </cell>
          <cell r="B592" t="str">
            <v xml:space="preserve">CENTRO DE COSTO NO EXISTE!!! </v>
          </cell>
        </row>
        <row r="593">
          <cell r="A593">
            <v>6140</v>
          </cell>
          <cell r="B593" t="str">
            <v>UNIDAD JURIDICA APOYO OTRAS ÁREAS</v>
          </cell>
        </row>
        <row r="594">
          <cell r="A594">
            <v>6141</v>
          </cell>
          <cell r="B594" t="str">
            <v xml:space="preserve">CENTRO DE COSTO NO EXISTE!!! </v>
          </cell>
        </row>
        <row r="595">
          <cell r="A595">
            <v>6150</v>
          </cell>
          <cell r="B595" t="str">
            <v>UNIDAD JURIDICA BIENES INMUEBLES</v>
          </cell>
        </row>
        <row r="596">
          <cell r="A596">
            <v>6151</v>
          </cell>
          <cell r="B596" t="str">
            <v xml:space="preserve">CENTRO DE COSTO NO EXISTE!!! </v>
          </cell>
        </row>
        <row r="597">
          <cell r="A597">
            <v>6160</v>
          </cell>
          <cell r="B597" t="str">
            <v>UNIDAD JURÍDICA PROCESOS Y RECLAMACIONES</v>
          </cell>
        </row>
        <row r="598">
          <cell r="A598">
            <v>6161</v>
          </cell>
          <cell r="B598" t="str">
            <v xml:space="preserve">CENTRO DE COSTO NO EXISTE!!! </v>
          </cell>
        </row>
        <row r="599">
          <cell r="A599">
            <v>6170</v>
          </cell>
          <cell r="B599" t="str">
            <v>UNIDAD JURIDICA DISTRIBUCION ENERGIA</v>
          </cell>
        </row>
        <row r="600">
          <cell r="A600">
            <v>6171</v>
          </cell>
          <cell r="B600" t="str">
            <v>CENTRO DE COSTO NO EXISTE!!!</v>
          </cell>
        </row>
        <row r="601">
          <cell r="A601">
            <v>7000</v>
          </cell>
          <cell r="B601" t="str">
            <v>GERENCIA DISTRIBUCION ENERGIA</v>
          </cell>
        </row>
        <row r="602">
          <cell r="A602">
            <v>7001</v>
          </cell>
          <cell r="B602" t="str">
            <v xml:space="preserve">CENTRO DE COSTO NO EXISTE!!! </v>
          </cell>
        </row>
        <row r="603">
          <cell r="A603">
            <v>7002</v>
          </cell>
          <cell r="B603" t="str">
            <v>PLANEACION DISTRIBUCION ENERGIA</v>
          </cell>
        </row>
        <row r="604">
          <cell r="A604">
            <v>7003</v>
          </cell>
          <cell r="B604" t="str">
            <v>CENTRO DE COSTO NO EXISTE!!!</v>
          </cell>
        </row>
        <row r="605">
          <cell r="A605">
            <v>7010</v>
          </cell>
          <cell r="B605" t="str">
            <v>UNIDAD CAPACITACION ENERGIA</v>
          </cell>
        </row>
        <row r="606">
          <cell r="A606">
            <v>7011</v>
          </cell>
          <cell r="B606" t="str">
            <v>CENTRO DE COSTO NO EXISTE!!!</v>
          </cell>
        </row>
        <row r="607">
          <cell r="A607">
            <v>7020</v>
          </cell>
          <cell r="B607" t="str">
            <v>UNIDAD TRANSACCION ENERGIA</v>
          </cell>
        </row>
        <row r="608">
          <cell r="A608">
            <v>7021</v>
          </cell>
          <cell r="B608" t="str">
            <v>CENTRO DE COSTO NO EXISTE!!!</v>
          </cell>
        </row>
        <row r="609">
          <cell r="A609">
            <v>7030</v>
          </cell>
          <cell r="B609" t="str">
            <v>UNID. CONTROL OPERATIVO DISTRIBUCION</v>
          </cell>
        </row>
        <row r="610">
          <cell r="A610">
            <v>7031</v>
          </cell>
          <cell r="B610" t="str">
            <v>CENTRO DE COSTO NO EXISTE!!!</v>
          </cell>
        </row>
        <row r="611">
          <cell r="A611">
            <v>7100</v>
          </cell>
          <cell r="B611" t="str">
            <v>DIVISION TECNICA ENERGIA</v>
          </cell>
        </row>
        <row r="612">
          <cell r="A612">
            <v>7101</v>
          </cell>
          <cell r="B612" t="str">
            <v>UNIDAD PROGRAMACION Y CONTROL</v>
          </cell>
        </row>
        <row r="613">
          <cell r="A613">
            <v>7102</v>
          </cell>
          <cell r="B613" t="str">
            <v>CENTRO DE COSTO NO EXISTE!!!</v>
          </cell>
        </row>
        <row r="614">
          <cell r="A614">
            <v>7110</v>
          </cell>
          <cell r="B614" t="str">
            <v>DEPTO TECNICO SUBESTACIONES</v>
          </cell>
        </row>
        <row r="615">
          <cell r="A615">
            <v>7111</v>
          </cell>
          <cell r="B615" t="str">
            <v>GRUPO AUTOMATIZ DE LA DISTRIBUCION</v>
          </cell>
        </row>
        <row r="616">
          <cell r="A616">
            <v>7112</v>
          </cell>
          <cell r="B616" t="str">
            <v>CENTRO DE COSTO NO EXISTE!!!</v>
          </cell>
        </row>
        <row r="617">
          <cell r="A617">
            <v>7120</v>
          </cell>
          <cell r="B617" t="str">
            <v>DEPTO AUTOMATIZACION DE LA DISTRIBUCION</v>
          </cell>
        </row>
        <row r="618">
          <cell r="A618">
            <v>7121</v>
          </cell>
          <cell r="B618" t="str">
            <v>CENTRO DE COSTO NO EXISTE!!!</v>
          </cell>
        </row>
        <row r="619">
          <cell r="A619">
            <v>7130</v>
          </cell>
          <cell r="B619" t="str">
            <v>DEPTO TECNICO REDES Y LINEAS</v>
          </cell>
        </row>
        <row r="620">
          <cell r="A620">
            <v>7131</v>
          </cell>
          <cell r="B620" t="str">
            <v>CENTRO DE COSTO NO EXISTE!!!</v>
          </cell>
        </row>
        <row r="621">
          <cell r="A621">
            <v>7140</v>
          </cell>
          <cell r="B621" t="str">
            <v>DEPTO NORMALIZACION MATERIALES</v>
          </cell>
        </row>
        <row r="622">
          <cell r="A622">
            <v>7141</v>
          </cell>
          <cell r="B622" t="str">
            <v>CENTRO DE COSTO NO EXISTE!!!</v>
          </cell>
        </row>
        <row r="623">
          <cell r="A623">
            <v>7200</v>
          </cell>
          <cell r="B623" t="str">
            <v>SUBGERENCIA REDES DE TRANSMISIÓN</v>
          </cell>
        </row>
        <row r="624">
          <cell r="A624">
            <v>7201</v>
          </cell>
          <cell r="B624" t="str">
            <v>UNIDAD CONTROLES Y PROTECCIONES</v>
          </cell>
        </row>
        <row r="625">
          <cell r="A625">
            <v>7202</v>
          </cell>
          <cell r="B625" t="str">
            <v>CENTRO DE COSTO NO EXISTE!!!</v>
          </cell>
        </row>
        <row r="626">
          <cell r="A626">
            <v>7210</v>
          </cell>
          <cell r="B626" t="str">
            <v>DEPARTAMENTO MANTENIMIENTO LINEAS</v>
          </cell>
        </row>
        <row r="627">
          <cell r="A627">
            <v>7211</v>
          </cell>
          <cell r="B627" t="str">
            <v>CENTRO DE COSTO NO EXISTE!!!</v>
          </cell>
        </row>
        <row r="628">
          <cell r="A628">
            <v>7220</v>
          </cell>
          <cell r="B628" t="str">
            <v>DEPTO, MANTENIMIENTO SUBESTACIONES</v>
          </cell>
        </row>
        <row r="629">
          <cell r="A629">
            <v>7221</v>
          </cell>
          <cell r="B629" t="str">
            <v>CENTRO DE COSTO NO EXISTE!!!</v>
          </cell>
        </row>
        <row r="630">
          <cell r="A630">
            <v>7230</v>
          </cell>
          <cell r="B630" t="str">
            <v>DEPARTAMENTO OPERACION Y SOSTO SUBEST.</v>
          </cell>
        </row>
        <row r="631">
          <cell r="A631">
            <v>7231</v>
          </cell>
          <cell r="B631" t="str">
            <v>CENTRO DE COSTO NO EXISTE!!!</v>
          </cell>
        </row>
        <row r="632">
          <cell r="A632">
            <v>7240</v>
          </cell>
          <cell r="B632" t="str">
            <v>CENTRO REGIONAL DE DESPACHO</v>
          </cell>
        </row>
        <row r="633">
          <cell r="A633">
            <v>7241</v>
          </cell>
          <cell r="B633" t="str">
            <v>CENTRO DE COSTO NO EXISTE!!!</v>
          </cell>
        </row>
        <row r="634">
          <cell r="A634">
            <v>7250</v>
          </cell>
          <cell r="B634" t="str">
            <v>DEPTO. MANTTO. CENTRO DE CONTROL</v>
          </cell>
        </row>
        <row r="635">
          <cell r="A635">
            <v>7251</v>
          </cell>
          <cell r="B635" t="str">
            <v>CENTRO DE COSTO NO EXISTE!!!</v>
          </cell>
        </row>
        <row r="636">
          <cell r="A636">
            <v>7300</v>
          </cell>
          <cell r="B636" t="str">
            <v>SUBGERENCIA REDES DE  DISTRIBUCIÓN</v>
          </cell>
        </row>
        <row r="637">
          <cell r="A637">
            <v>7301</v>
          </cell>
          <cell r="B637" t="str">
            <v>UNIDAD OPERACIÓN Y CALIDAD</v>
          </cell>
        </row>
        <row r="638">
          <cell r="A638">
            <v>7302</v>
          </cell>
          <cell r="B638" t="str">
            <v>UNIDAD GESTION Y CONTRATACION</v>
          </cell>
        </row>
        <row r="639">
          <cell r="A639">
            <v>7303</v>
          </cell>
          <cell r="B639" t="str">
            <v>UNIDAD CENTRO INFORMACION REDES ENERGIA</v>
          </cell>
        </row>
        <row r="640">
          <cell r="A640">
            <v>7304</v>
          </cell>
          <cell r="B640" t="str">
            <v>CENTRO DE COSTO NO EXISTE!!!</v>
          </cell>
        </row>
        <row r="641">
          <cell r="A641">
            <v>7310</v>
          </cell>
          <cell r="B641" t="str">
            <v>ÁREA DISTRIBUCIÓN ELÉCTRICA NORTE</v>
          </cell>
        </row>
        <row r="642">
          <cell r="A642">
            <v>7311</v>
          </cell>
          <cell r="B642" t="str">
            <v>ATENCIÓN CLIENTES DISTRIBUCIÓN ELÉC. NORTE</v>
          </cell>
        </row>
        <row r="643">
          <cell r="A643">
            <v>7312</v>
          </cell>
          <cell r="B643" t="str">
            <v>PROYECTOS DISTRIBUCIÓN ELECTRICA NORTE</v>
          </cell>
        </row>
        <row r="644">
          <cell r="A644">
            <v>7313</v>
          </cell>
          <cell r="B644" t="str">
            <v>MTTO Y OPERACIÓN DISTRIBUC. ELECT. NORTE</v>
          </cell>
        </row>
        <row r="645">
          <cell r="A645">
            <v>7314</v>
          </cell>
          <cell r="B645" t="str">
            <v>CENTRO DE COSTO NO EXISTE!!!</v>
          </cell>
        </row>
        <row r="646">
          <cell r="A646">
            <v>7320</v>
          </cell>
          <cell r="B646" t="str">
            <v>ÁREA DISTRIBUCIÓN ELÉCTRICA SUR</v>
          </cell>
        </row>
        <row r="647">
          <cell r="A647">
            <v>7321</v>
          </cell>
          <cell r="B647" t="str">
            <v>ATENCIÓN CLIENTES DISTRIBUCIÓN ELÉC. SUR</v>
          </cell>
        </row>
        <row r="648">
          <cell r="A648">
            <v>7322</v>
          </cell>
          <cell r="B648" t="str">
            <v>PROYECTOS DISTRIBUCIÓN ELECTRICA SUR</v>
          </cell>
        </row>
        <row r="649">
          <cell r="A649">
            <v>7323</v>
          </cell>
          <cell r="B649" t="str">
            <v>MTTO Y OPERACIÓN DISTRIBUC. ELECT. SUR</v>
          </cell>
        </row>
        <row r="650">
          <cell r="A650">
            <v>7324</v>
          </cell>
          <cell r="B650" t="str">
            <v xml:space="preserve">CENTRO DE COSTO NO EXISTE!!! </v>
          </cell>
        </row>
        <row r="651">
          <cell r="A651">
            <v>7330</v>
          </cell>
          <cell r="B651" t="str">
            <v>ÁREA ALUMBRADO PÚBLICO</v>
          </cell>
        </row>
        <row r="652">
          <cell r="A652">
            <v>7331</v>
          </cell>
          <cell r="B652" t="str">
            <v>MANTENIMIENTO ALUMBRADO PÚBLICO</v>
          </cell>
        </row>
        <row r="653">
          <cell r="A653">
            <v>7332</v>
          </cell>
          <cell r="B653" t="str">
            <v>PROYECTOS ALUMBRADO PÚBLICO</v>
          </cell>
        </row>
        <row r="654">
          <cell r="A654">
            <v>7333</v>
          </cell>
          <cell r="B654" t="str">
            <v>ALUMBRADO NAVIDENO</v>
          </cell>
        </row>
        <row r="655">
          <cell r="A655">
            <v>7334</v>
          </cell>
          <cell r="B655" t="str">
            <v>CENTRO DE COSTO NO EXISTE!!!</v>
          </cell>
        </row>
        <row r="656">
          <cell r="A656">
            <v>7340</v>
          </cell>
          <cell r="B656" t="str">
            <v>DEPTO REDES ENERGIA ZONA CENTRALES</v>
          </cell>
        </row>
        <row r="657">
          <cell r="A657">
            <v>7341</v>
          </cell>
          <cell r="B657" t="str">
            <v>CENTRO DE COSTO NO EXISTE!!!</v>
          </cell>
        </row>
        <row r="658">
          <cell r="A658">
            <v>7350</v>
          </cell>
          <cell r="B658" t="str">
            <v>ÁREA DISTRIBUCIÓN ELÉCTRICA CENTRO</v>
          </cell>
        </row>
        <row r="659">
          <cell r="A659">
            <v>7351</v>
          </cell>
          <cell r="B659" t="str">
            <v>CENTRO DE COSTO NO EXISTE!!!</v>
          </cell>
        </row>
        <row r="660">
          <cell r="A660">
            <v>7360</v>
          </cell>
          <cell r="B660" t="str">
            <v>DEPTO MANTENIMIENTO EQUIPOS</v>
          </cell>
        </row>
        <row r="661">
          <cell r="A661">
            <v>7361</v>
          </cell>
          <cell r="B661" t="str">
            <v>CENTRO DE COSTO NO EXISTE!!!</v>
          </cell>
        </row>
        <row r="662">
          <cell r="A662">
            <v>7400</v>
          </cell>
          <cell r="B662" t="str">
            <v>DIVISIÓN CONSERVACIÓN Y CONTROL ENERGÍA</v>
          </cell>
        </row>
        <row r="663">
          <cell r="A663">
            <v>7401</v>
          </cell>
          <cell r="B663" t="str">
            <v>UNIDAD ANALISIS Y GESTIÓN ENERGETICA</v>
          </cell>
        </row>
        <row r="664">
          <cell r="A664">
            <v>7402</v>
          </cell>
          <cell r="B664" t="str">
            <v>CENTRO DE COSTO NO EXISTE!!!</v>
          </cell>
        </row>
        <row r="665">
          <cell r="A665">
            <v>7408</v>
          </cell>
          <cell r="B665" t="str">
            <v>AJUSTES POR INFLACIÓN SANEAMIENTO</v>
          </cell>
        </row>
        <row r="666">
          <cell r="A666">
            <v>7409</v>
          </cell>
          <cell r="B666" t="str">
            <v>CENTRO DE COSTO NO EXISTE!!!</v>
          </cell>
        </row>
        <row r="667">
          <cell r="A667">
            <v>7410</v>
          </cell>
          <cell r="B667" t="str">
            <v>DEPTO EQUIPOS DE MEDIDA</v>
          </cell>
        </row>
        <row r="668">
          <cell r="A668">
            <v>7411</v>
          </cell>
          <cell r="B668" t="str">
            <v>ESTUDIOS PLAN FUTURO ACTO</v>
          </cell>
        </row>
        <row r="669">
          <cell r="A669">
            <v>7412</v>
          </cell>
          <cell r="B669" t="str">
            <v>CENTRO DE COSTO NO EXISTE!!!</v>
          </cell>
        </row>
        <row r="670">
          <cell r="A670">
            <v>7420</v>
          </cell>
          <cell r="B670" t="str">
            <v>DEPTO CONTROL ENERGÍA</v>
          </cell>
        </row>
        <row r="671">
          <cell r="A671">
            <v>7421</v>
          </cell>
          <cell r="B671" t="str">
            <v>SECCION CONTROL PERDIDAS ENERGÍA</v>
          </cell>
        </row>
        <row r="672">
          <cell r="A672">
            <v>7422</v>
          </cell>
          <cell r="B672" t="str">
            <v>SECCION MEDICIÓN ENERGÍA</v>
          </cell>
        </row>
        <row r="673">
          <cell r="A673">
            <v>7423</v>
          </cell>
          <cell r="B673" t="str">
            <v>SECCIÓN LIQUIDACIÓN Y NOTIFICAC. SANCIONES</v>
          </cell>
        </row>
        <row r="674">
          <cell r="A674">
            <v>7424</v>
          </cell>
          <cell r="B674" t="str">
            <v>GRUPO HABILITACIÓN VIVIENDAS ENERGÍA</v>
          </cell>
        </row>
        <row r="675">
          <cell r="A675">
            <v>7425</v>
          </cell>
          <cell r="B675" t="str">
            <v>CENTRO DE COSTO NO EXISTE!!!</v>
          </cell>
        </row>
        <row r="676">
          <cell r="A676">
            <v>7430</v>
          </cell>
          <cell r="B676" t="str">
            <v>DEPTO INSTALACIONES Y PROYECTOS PARTICULARES</v>
          </cell>
        </row>
        <row r="677">
          <cell r="A677">
            <v>7431</v>
          </cell>
          <cell r="B677" t="str">
            <v>CENTRO DE COSTO NO EXISTE!!!</v>
          </cell>
        </row>
        <row r="678">
          <cell r="A678">
            <v>7440</v>
          </cell>
          <cell r="B678" t="str">
            <v>REORDENAMIENTO DE CIRCUITOS</v>
          </cell>
        </row>
        <row r="679">
          <cell r="A679">
            <v>7441</v>
          </cell>
          <cell r="B679" t="str">
            <v>MEJORAS SERVICIO EQUIPOS TTO.</v>
          </cell>
        </row>
        <row r="680">
          <cell r="A680">
            <v>7442</v>
          </cell>
          <cell r="B680" t="str">
            <v>TIERRAS PLAN DLLO SANEAM Y ACTO.</v>
          </cell>
        </row>
        <row r="681">
          <cell r="A681">
            <v>7443</v>
          </cell>
          <cell r="B681" t="str">
            <v>MEJORAS DEL SERV CAPT EQUIPO</v>
          </cell>
        </row>
        <row r="682">
          <cell r="A682">
            <v>7444</v>
          </cell>
          <cell r="B682" t="str">
            <v>CENTRO DE COSTO NO EXISTE!!!</v>
          </cell>
        </row>
        <row r="683">
          <cell r="A683">
            <v>7445</v>
          </cell>
          <cell r="B683" t="str">
            <v>REDES Y DOMICIL.HV. ACT.PLAN FUTURO</v>
          </cell>
        </row>
        <row r="684">
          <cell r="A684">
            <v>7446</v>
          </cell>
          <cell r="B684" t="str">
            <v>CENTRO DE COSTO NO EXISTE!!!</v>
          </cell>
        </row>
        <row r="685">
          <cell r="A685">
            <v>7450</v>
          </cell>
          <cell r="B685" t="str">
            <v>REDES ACUEDUCTO</v>
          </cell>
        </row>
        <row r="686">
          <cell r="A686">
            <v>7451</v>
          </cell>
          <cell r="B686" t="str">
            <v>CONTROL AGUA NO FACT.EQ.PLAN DLLO.</v>
          </cell>
        </row>
        <row r="687">
          <cell r="A687">
            <v>7452</v>
          </cell>
          <cell r="B687" t="str">
            <v>CONDUCCIONES OBRA CIVIL PLAN DLLO.</v>
          </cell>
        </row>
        <row r="688">
          <cell r="A688">
            <v>7453</v>
          </cell>
          <cell r="B688" t="str">
            <v>ACOMETIDAS OB CIV MEJ PL DLLO</v>
          </cell>
        </row>
        <row r="689">
          <cell r="A689">
            <v>7454</v>
          </cell>
          <cell r="B689" t="str">
            <v>CENTRO DE COSTO NO EXISTE!!!</v>
          </cell>
        </row>
        <row r="690">
          <cell r="A690">
            <v>7455</v>
          </cell>
          <cell r="B690" t="str">
            <v>TANQUES PLAN DLLO SANEAM ACTO</v>
          </cell>
        </row>
        <row r="691">
          <cell r="A691">
            <v>7456</v>
          </cell>
          <cell r="B691" t="str">
            <v>MEJORAS SERVICIO EQUIPOS DIST.</v>
          </cell>
        </row>
        <row r="692">
          <cell r="A692">
            <v>7457</v>
          </cell>
          <cell r="B692" t="str">
            <v>ESTACIONES DE BOMB PLAN DLLO EQUIPOS</v>
          </cell>
        </row>
        <row r="693">
          <cell r="A693">
            <v>7458</v>
          </cell>
          <cell r="B693" t="str">
            <v>ESTACIONES BOMBEO PLAN DLLO O.CIVIL</v>
          </cell>
        </row>
        <row r="694">
          <cell r="A694">
            <v>7459</v>
          </cell>
          <cell r="B694" t="str">
            <v>CENTRO DE COSTO NO EXISTE!!!</v>
          </cell>
        </row>
        <row r="695">
          <cell r="A695">
            <v>7463</v>
          </cell>
          <cell r="B695" t="str">
            <v>PAVIMENTOS ACTO PLAN SANEAMIENTO</v>
          </cell>
        </row>
        <row r="696">
          <cell r="A696">
            <v>7464</v>
          </cell>
          <cell r="B696" t="str">
            <v>CENTRO DE COSTO NO EXISTE!!!</v>
          </cell>
        </row>
        <row r="697">
          <cell r="A697">
            <v>7465</v>
          </cell>
          <cell r="B697" t="str">
            <v>INST Y CAMB MED PLAN DLLO SANEAMIENTO</v>
          </cell>
        </row>
        <row r="698">
          <cell r="A698">
            <v>7466</v>
          </cell>
          <cell r="B698" t="str">
            <v>REINSTAL Y RETIRO INSTALACIONES</v>
          </cell>
        </row>
        <row r="699">
          <cell r="A699">
            <v>7467</v>
          </cell>
          <cell r="B699" t="str">
            <v>CENTRO DE COSTO NO EXISTE!!!</v>
          </cell>
        </row>
        <row r="700">
          <cell r="A700">
            <v>7469</v>
          </cell>
          <cell r="B700" t="str">
            <v>ANTIC PL DLLO SANEAM RIO MEDELLIN</v>
          </cell>
        </row>
        <row r="701">
          <cell r="A701">
            <v>7470</v>
          </cell>
          <cell r="B701" t="str">
            <v>ING.PLAN DLLO.SANEAM.RIO MED.ACTO.</v>
          </cell>
        </row>
        <row r="702">
          <cell r="A702">
            <v>7471</v>
          </cell>
          <cell r="B702" t="str">
            <v>INTERV.PLAN DLLO.SANEAM.RIO.MEDELLIN</v>
          </cell>
        </row>
        <row r="703">
          <cell r="A703">
            <v>7472</v>
          </cell>
          <cell r="B703" t="str">
            <v>CENTRO DE COSTO NO EXISTE!!!</v>
          </cell>
        </row>
        <row r="704">
          <cell r="A704">
            <v>7473</v>
          </cell>
          <cell r="B704" t="str">
            <v>G FROS PL DLLO SANEAM RIO MEDELLIN</v>
          </cell>
        </row>
        <row r="705">
          <cell r="A705">
            <v>7474</v>
          </cell>
          <cell r="B705" t="str">
            <v>CENTRO DE COSTO NO EXISTE!!!</v>
          </cell>
        </row>
        <row r="706">
          <cell r="A706">
            <v>7475</v>
          </cell>
          <cell r="B706" t="str">
            <v>FLUCT TIPO DE CAMBIO ACUEDUCTO</v>
          </cell>
        </row>
        <row r="707">
          <cell r="A707">
            <v>7476</v>
          </cell>
          <cell r="B707" t="str">
            <v>CENTRO DE COSTO NO EXISTE!!!</v>
          </cell>
        </row>
        <row r="708">
          <cell r="A708">
            <v>7478</v>
          </cell>
          <cell r="B708" t="str">
            <v>AJ P INFL P DLLO SANEAM RIO MEDELLIN</v>
          </cell>
        </row>
        <row r="709">
          <cell r="A709">
            <v>7479</v>
          </cell>
          <cell r="B709" t="str">
            <v>CENTRO DE COSTO NO EXISTE!!!</v>
          </cell>
        </row>
        <row r="710">
          <cell r="A710">
            <v>7480</v>
          </cell>
          <cell r="B710" t="str">
            <v>CAP P DLLO SANEAM RIO MED Y ACTO</v>
          </cell>
        </row>
        <row r="711">
          <cell r="A711">
            <v>7481</v>
          </cell>
          <cell r="B711" t="str">
            <v>INFORMAT PLAN DLLO SANEAM R MEDELLIN</v>
          </cell>
        </row>
        <row r="712">
          <cell r="A712">
            <v>7482</v>
          </cell>
          <cell r="B712" t="str">
            <v>CENTROS DE OPERACION Y MANTTO</v>
          </cell>
        </row>
        <row r="713">
          <cell r="A713">
            <v>7483</v>
          </cell>
          <cell r="B713" t="str">
            <v>CENTRO DE COSTO NO EXISTE!!!</v>
          </cell>
        </row>
        <row r="714">
          <cell r="A714">
            <v>7499</v>
          </cell>
          <cell r="B714" t="str">
            <v>ANTICIPOS PROGRAMAS GENERALES</v>
          </cell>
        </row>
        <row r="715">
          <cell r="A715">
            <v>7500</v>
          </cell>
          <cell r="B715" t="str">
            <v>DIVISION COMERCIALIZACION ENERGIA</v>
          </cell>
        </row>
        <row r="716">
          <cell r="A716">
            <v>7501</v>
          </cell>
          <cell r="B716" t="str">
            <v>CENTRO DE COSTO NO EXISTE!!!</v>
          </cell>
        </row>
        <row r="717">
          <cell r="A717">
            <v>7511</v>
          </cell>
          <cell r="B717" t="str">
            <v>TANQUES GIRARDOTA</v>
          </cell>
        </row>
        <row r="718">
          <cell r="A718">
            <v>7512</v>
          </cell>
          <cell r="B718" t="str">
            <v>CENTRO DE COSTO NO EXISTE!!!</v>
          </cell>
        </row>
        <row r="719">
          <cell r="A719">
            <v>7520</v>
          </cell>
          <cell r="B719" t="str">
            <v>USO RACIONAL DE ENERGIA</v>
          </cell>
        </row>
        <row r="720">
          <cell r="A720">
            <v>7521</v>
          </cell>
          <cell r="B720" t="str">
            <v>CENTRO DE COSTO NO EXISTE!!!</v>
          </cell>
        </row>
        <row r="721">
          <cell r="A721">
            <v>7539</v>
          </cell>
          <cell r="B721" t="str">
            <v>ANTICIPOS FINDETER</v>
          </cell>
        </row>
        <row r="722">
          <cell r="A722">
            <v>7540</v>
          </cell>
          <cell r="B722" t="str">
            <v>CENTRO DE COSTO NO EXISTE!!!</v>
          </cell>
        </row>
        <row r="723">
          <cell r="A723">
            <v>7550</v>
          </cell>
          <cell r="B723" t="str">
            <v>REORDENAMIENTO DE CIRCUITOS PLAN FUTURO</v>
          </cell>
        </row>
        <row r="724">
          <cell r="A724">
            <v>7551</v>
          </cell>
          <cell r="B724" t="str">
            <v>CENTRO DE COSTO NO EXISTE!!!</v>
          </cell>
        </row>
        <row r="725">
          <cell r="A725">
            <v>7555</v>
          </cell>
          <cell r="B725" t="str">
            <v>SUMINISTRO EQUIPOS PLANTA TTO, PLAN BIENAL</v>
          </cell>
        </row>
        <row r="726">
          <cell r="A726">
            <v>7556</v>
          </cell>
          <cell r="B726" t="str">
            <v>CENTRO DE COSTO NO EXISTE!!!</v>
          </cell>
        </row>
        <row r="727">
          <cell r="A727">
            <v>7558</v>
          </cell>
          <cell r="B727" t="str">
            <v>AJ POR INFL PLAN BIENAL ACTO</v>
          </cell>
        </row>
        <row r="728">
          <cell r="A728">
            <v>7559</v>
          </cell>
          <cell r="B728" t="str">
            <v>CENTRO DE COSTO NO EXISTE!!!</v>
          </cell>
        </row>
        <row r="729">
          <cell r="A729">
            <v>7566</v>
          </cell>
          <cell r="B729" t="str">
            <v>EST DE BOMBEO PLAN BIENAL</v>
          </cell>
        </row>
        <row r="730">
          <cell r="A730">
            <v>7567</v>
          </cell>
          <cell r="B730" t="str">
            <v>CENTRO DE COSTO NO EXISTE!!!</v>
          </cell>
        </row>
        <row r="731">
          <cell r="A731">
            <v>7572</v>
          </cell>
          <cell r="B731" t="str">
            <v>CONSTRUCC.YCAMB.DOMICILIARI.ACTO.</v>
          </cell>
        </row>
        <row r="732">
          <cell r="A732">
            <v>7573</v>
          </cell>
          <cell r="B732" t="str">
            <v>CENTRO DE COSTO NO EXISTE!!!</v>
          </cell>
        </row>
        <row r="733">
          <cell r="A733">
            <v>7576</v>
          </cell>
          <cell r="B733" t="str">
            <v>CONSTRUCCION OBRAS PROG PERIUR</v>
          </cell>
        </row>
        <row r="734">
          <cell r="A734">
            <v>7577</v>
          </cell>
          <cell r="B734" t="str">
            <v>CONST NUEVAS REDES PLAN BIENAL</v>
          </cell>
        </row>
        <row r="735">
          <cell r="A735">
            <v>7578</v>
          </cell>
          <cell r="B735" t="str">
            <v>CENTRO DE COSTO NO EXISTE!!!</v>
          </cell>
        </row>
        <row r="736">
          <cell r="A736">
            <v>7579</v>
          </cell>
          <cell r="B736" t="str">
            <v>ING PL BIENAL ACTO</v>
          </cell>
        </row>
        <row r="737">
          <cell r="A737">
            <v>7580</v>
          </cell>
          <cell r="B737" t="str">
            <v>ESTUD Y DIS ACTO PL BIENAL</v>
          </cell>
        </row>
        <row r="738">
          <cell r="A738">
            <v>7581</v>
          </cell>
          <cell r="B738" t="str">
            <v>CENTRO DE COSTO NO EXISTE!!!</v>
          </cell>
        </row>
        <row r="739">
          <cell r="A739">
            <v>7588</v>
          </cell>
          <cell r="B739" t="str">
            <v>AJ POR INFL FINDETER HV</v>
          </cell>
        </row>
        <row r="740">
          <cell r="A740">
            <v>7589</v>
          </cell>
          <cell r="B740" t="str">
            <v>ANTICIPOS OTROS PROGRAMAS</v>
          </cell>
        </row>
        <row r="741">
          <cell r="A741">
            <v>7590</v>
          </cell>
          <cell r="B741" t="str">
            <v>CENTRO DE COSTO NO EXISTE!!!</v>
          </cell>
        </row>
        <row r="742">
          <cell r="A742">
            <v>7600</v>
          </cell>
          <cell r="B742" t="str">
            <v>DIVISION MONTAJES</v>
          </cell>
        </row>
        <row r="743">
          <cell r="A743">
            <v>7601</v>
          </cell>
          <cell r="B743" t="str">
            <v>GRUPO MONTAJE CENTRALES</v>
          </cell>
        </row>
        <row r="744">
          <cell r="A744">
            <v>7602</v>
          </cell>
          <cell r="B744" t="str">
            <v>GRUPO MONTAJE SUBESTACIONES</v>
          </cell>
        </row>
        <row r="745">
          <cell r="A745">
            <v>7603</v>
          </cell>
          <cell r="B745" t="str">
            <v>CENTRO DE COSTO NO EXISTE!!!</v>
          </cell>
        </row>
        <row r="746">
          <cell r="A746">
            <v>7606</v>
          </cell>
          <cell r="B746" t="str">
            <v>CONST COLECT INTERCEP PL BIENA</v>
          </cell>
        </row>
        <row r="747">
          <cell r="A747">
            <v>7607</v>
          </cell>
          <cell r="B747" t="str">
            <v>CENTRO DE COSTO NO EXISTE!!!</v>
          </cell>
        </row>
        <row r="748">
          <cell r="A748">
            <v>7608</v>
          </cell>
          <cell r="B748" t="str">
            <v>CONSTRUCCION OBRAS CONTROL VER</v>
          </cell>
        </row>
        <row r="749">
          <cell r="A749">
            <v>7609</v>
          </cell>
          <cell r="B749" t="str">
            <v>CENTRO DE COSTO NO EXISTE!!!</v>
          </cell>
        </row>
        <row r="750">
          <cell r="A750">
            <v>7610</v>
          </cell>
          <cell r="B750" t="str">
            <v>RECONST MASIVA RED ALC PL BIEN</v>
          </cell>
        </row>
        <row r="751">
          <cell r="A751">
            <v>7611</v>
          </cell>
          <cell r="B751" t="str">
            <v xml:space="preserve">CENTRO DE COSTO NO EXISTE!!! </v>
          </cell>
        </row>
        <row r="752">
          <cell r="A752">
            <v>7618</v>
          </cell>
          <cell r="B752" t="str">
            <v>CONST NUEV REDES ALC PLAN BIEN</v>
          </cell>
        </row>
        <row r="753">
          <cell r="A753">
            <v>7619</v>
          </cell>
          <cell r="B753" t="str">
            <v>CENTRO DE COSTO NO EXISTE!!!</v>
          </cell>
        </row>
        <row r="754">
          <cell r="A754">
            <v>7628</v>
          </cell>
          <cell r="B754" t="str">
            <v>AJ POR INFL PLAN BIENAL ALC</v>
          </cell>
        </row>
        <row r="755">
          <cell r="A755">
            <v>7629</v>
          </cell>
          <cell r="B755" t="str">
            <v>ING PL BIENAL ALC</v>
          </cell>
        </row>
        <row r="756">
          <cell r="A756">
            <v>7630</v>
          </cell>
          <cell r="B756" t="str">
            <v>EST Y DIS ALC PL BIENAL</v>
          </cell>
        </row>
        <row r="757">
          <cell r="A757">
            <v>7631</v>
          </cell>
          <cell r="B757" t="str">
            <v>INTERVENTORIA PLAN BIENAL ALC</v>
          </cell>
        </row>
        <row r="758">
          <cell r="A758">
            <v>7632</v>
          </cell>
          <cell r="B758" t="str">
            <v>CENTRO DE COSTO NO EXISTE!!!</v>
          </cell>
        </row>
        <row r="759">
          <cell r="A759">
            <v>7640</v>
          </cell>
          <cell r="B759" t="str">
            <v>EQUIPOS TELEMETRIA Y TELECONTR</v>
          </cell>
        </row>
        <row r="760">
          <cell r="A760">
            <v>7641</v>
          </cell>
          <cell r="B760" t="str">
            <v>CENTRO DE TELEMETRIA OBRA CIVI</v>
          </cell>
        </row>
        <row r="761">
          <cell r="A761">
            <v>7642</v>
          </cell>
          <cell r="B761" t="str">
            <v>CENTRO DE COSTO NO EXISTE!!!</v>
          </cell>
        </row>
        <row r="762">
          <cell r="A762">
            <v>7653</v>
          </cell>
          <cell r="B762" t="str">
            <v>PROG VEREDAS OTROS PROGRAMAS</v>
          </cell>
        </row>
        <row r="763">
          <cell r="A763">
            <v>7654</v>
          </cell>
          <cell r="B763" t="str">
            <v>CENTRO DE COSTO NO EXISTE!!!</v>
          </cell>
        </row>
        <row r="764">
          <cell r="A764">
            <v>7655</v>
          </cell>
          <cell r="B764" t="str">
            <v>REDES Y DOMIC H.V.</v>
          </cell>
        </row>
        <row r="765">
          <cell r="A765">
            <v>7656</v>
          </cell>
          <cell r="B765" t="str">
            <v>RECONST. REDES INVAL ACUEDUCTO</v>
          </cell>
        </row>
        <row r="766">
          <cell r="A766">
            <v>7657</v>
          </cell>
          <cell r="B766" t="str">
            <v>RECONST REDES OTROS PROG    .</v>
          </cell>
        </row>
        <row r="767">
          <cell r="A767">
            <v>7658</v>
          </cell>
          <cell r="B767" t="str">
            <v>ESTABIL. PRESA PIEDRAS BLANCAS</v>
          </cell>
        </row>
        <row r="768">
          <cell r="A768">
            <v>7659</v>
          </cell>
          <cell r="B768" t="str">
            <v>TANQUES OTROS PROGRAMAS</v>
          </cell>
        </row>
        <row r="769">
          <cell r="A769">
            <v>7660</v>
          </cell>
          <cell r="B769" t="str">
            <v>REFACCION INST. TRATAMIENTO</v>
          </cell>
        </row>
        <row r="770">
          <cell r="A770">
            <v>7661</v>
          </cell>
          <cell r="B770" t="str">
            <v>REFACCION INSTALAC CAPTACION</v>
          </cell>
        </row>
        <row r="771">
          <cell r="A771">
            <v>7662</v>
          </cell>
          <cell r="B771" t="str">
            <v>ACONDICIONAMIENTO INSTALACIONES CALDAS</v>
          </cell>
        </row>
        <row r="772">
          <cell r="A772">
            <v>7663</v>
          </cell>
          <cell r="B772" t="str">
            <v>REFACCION INST. DISTRIBUCION</v>
          </cell>
        </row>
        <row r="773">
          <cell r="A773">
            <v>7664</v>
          </cell>
          <cell r="B773" t="str">
            <v>ACONDICIONAMIENTO INSTALACIONES BARBOSA</v>
          </cell>
        </row>
        <row r="774">
          <cell r="A774">
            <v>7665</v>
          </cell>
          <cell r="B774" t="str">
            <v>CENTRO DE COSTO NO EXISTE!!!</v>
          </cell>
        </row>
        <row r="775">
          <cell r="A775">
            <v>7666</v>
          </cell>
          <cell r="B775" t="str">
            <v>REDES DE DISTRIBUCION ACUEDUCTO  OP</v>
          </cell>
        </row>
        <row r="776">
          <cell r="A776">
            <v>7667</v>
          </cell>
          <cell r="B776" t="str">
            <v>CONDUCCIONES E IMPULSACIONES</v>
          </cell>
        </row>
        <row r="777">
          <cell r="A777">
            <v>7668</v>
          </cell>
          <cell r="B777" t="str">
            <v>CENTRO DE COSTO NO EXISTE!!!</v>
          </cell>
        </row>
        <row r="778">
          <cell r="A778">
            <v>7669</v>
          </cell>
          <cell r="B778" t="str">
            <v>ANTICIPOS OTROS PROGRAMAS</v>
          </cell>
        </row>
        <row r="779">
          <cell r="A779">
            <v>7670</v>
          </cell>
          <cell r="B779" t="str">
            <v>VENTA AGUA CRUDA</v>
          </cell>
        </row>
        <row r="780">
          <cell r="A780">
            <v>7671</v>
          </cell>
          <cell r="B780" t="str">
            <v>CENTRO DE COSTO NO EXISTE!!!</v>
          </cell>
        </row>
        <row r="781">
          <cell r="A781">
            <v>7675</v>
          </cell>
          <cell r="B781" t="str">
            <v>OBRAS PROGRAMA PAAC OP</v>
          </cell>
        </row>
        <row r="782">
          <cell r="A782">
            <v>7676</v>
          </cell>
          <cell r="B782" t="str">
            <v>CENTRO DE COSTO NO EXISTE!!!</v>
          </cell>
        </row>
        <row r="783">
          <cell r="A783">
            <v>7678</v>
          </cell>
          <cell r="B783" t="str">
            <v>AJ POR INFL OTROS PROGRAMAS</v>
          </cell>
        </row>
        <row r="784">
          <cell r="A784">
            <v>7679</v>
          </cell>
          <cell r="B784" t="str">
            <v>ANTICIPOS PLAN BIENAL</v>
          </cell>
        </row>
        <row r="785">
          <cell r="A785">
            <v>7680</v>
          </cell>
          <cell r="B785" t="str">
            <v>CENTRO DE COSTO NO EXISTE!!!</v>
          </cell>
        </row>
        <row r="786">
          <cell r="A786">
            <v>7695</v>
          </cell>
          <cell r="B786" t="str">
            <v>MICROCENTRALES OBRA CIVIL</v>
          </cell>
        </row>
        <row r="787">
          <cell r="A787">
            <v>7696</v>
          </cell>
          <cell r="B787" t="str">
            <v>MICROCENTRALES EQUIPOS</v>
          </cell>
        </row>
        <row r="788">
          <cell r="A788">
            <v>7697</v>
          </cell>
          <cell r="B788" t="str">
            <v>INTERVENTORIA OTROS PROG ACTO</v>
          </cell>
        </row>
        <row r="789">
          <cell r="A789">
            <v>7698</v>
          </cell>
          <cell r="B789" t="str">
            <v>INGENIERIA OTROS PROGRAMAS ACU</v>
          </cell>
        </row>
        <row r="790">
          <cell r="A790">
            <v>7699</v>
          </cell>
          <cell r="B790" t="str">
            <v>CENTRO DE COSTO NO EXISTE!!!</v>
          </cell>
        </row>
        <row r="791">
          <cell r="A791">
            <v>7700</v>
          </cell>
          <cell r="B791" t="str">
            <v>DISE\O PLANTA DE TTO SAN FDO</v>
          </cell>
        </row>
        <row r="792">
          <cell r="A792">
            <v>7701</v>
          </cell>
          <cell r="B792" t="str">
            <v>CENTRO DE COSTO NO EXISTE!!!</v>
          </cell>
        </row>
        <row r="793">
          <cell r="A793">
            <v>7709</v>
          </cell>
          <cell r="B793" t="str">
            <v>GASTOS FROS FONADE PTA TTO SAN FDO</v>
          </cell>
        </row>
        <row r="794">
          <cell r="A794">
            <v>7710</v>
          </cell>
          <cell r="B794" t="str">
            <v>REUBICACION ASENT BELLO SANEAMIENTO</v>
          </cell>
        </row>
        <row r="795">
          <cell r="A795">
            <v>7711</v>
          </cell>
          <cell r="B795" t="str">
            <v>PREPARACION PL DLLO. DEL NORTE</v>
          </cell>
        </row>
        <row r="796">
          <cell r="A796">
            <v>7712</v>
          </cell>
          <cell r="B796" t="str">
            <v>CENTRO DE COSTO NO EXISTE!!!</v>
          </cell>
        </row>
        <row r="797">
          <cell r="A797">
            <v>7715</v>
          </cell>
          <cell r="B797" t="str">
            <v>OBRAS PROG PAAC ALCANTARILLADO</v>
          </cell>
        </row>
        <row r="798">
          <cell r="A798">
            <v>7716</v>
          </cell>
          <cell r="B798" t="str">
            <v>CENTRO DE COSTO NO EXISTE!!!</v>
          </cell>
        </row>
        <row r="799">
          <cell r="A799">
            <v>7721</v>
          </cell>
          <cell r="B799" t="str">
            <v>PLAN CORREGIMIENTO VEREDAS ALC</v>
          </cell>
        </row>
        <row r="800">
          <cell r="A800">
            <v>7722</v>
          </cell>
          <cell r="B800" t="str">
            <v>CENTRO DE COSTO NO EXISTE!!!</v>
          </cell>
        </row>
        <row r="801">
          <cell r="A801">
            <v>7745</v>
          </cell>
          <cell r="B801" t="str">
            <v>REDES Y DOMICILIARIAS HV. ALC</v>
          </cell>
        </row>
        <row r="802">
          <cell r="A802">
            <v>7746</v>
          </cell>
          <cell r="B802" t="str">
            <v>INTERCEPT PLAN DLLO SANEAM R MEDELLIN</v>
          </cell>
        </row>
        <row r="803">
          <cell r="A803">
            <v>7747</v>
          </cell>
          <cell r="B803" t="str">
            <v>COLECT PLAN DLLO SANEAM RIO MEDELLIN</v>
          </cell>
        </row>
        <row r="804">
          <cell r="A804">
            <v>7748</v>
          </cell>
          <cell r="B804" t="str">
            <v>AJ POR INFL FINDETER HV</v>
          </cell>
        </row>
        <row r="805">
          <cell r="A805">
            <v>7749</v>
          </cell>
          <cell r="B805" t="str">
            <v>CENTRO DE COSTO NO EXISTE!!!</v>
          </cell>
        </row>
        <row r="806">
          <cell r="A806">
            <v>7754</v>
          </cell>
          <cell r="B806" t="str">
            <v>CONST Y CAMB DOMIC Y ACOMETIDAS</v>
          </cell>
        </row>
        <row r="807">
          <cell r="A807">
            <v>7755</v>
          </cell>
          <cell r="B807" t="str">
            <v>CENTRO DE COSTO NO EXISTE!!!</v>
          </cell>
        </row>
        <row r="808">
          <cell r="A808">
            <v>7756</v>
          </cell>
          <cell r="B808" t="str">
            <v>CONST SUMIDEROS PLUVIALES</v>
          </cell>
        </row>
        <row r="809">
          <cell r="A809">
            <v>7757</v>
          </cell>
          <cell r="B809" t="str">
            <v>CENTRO DE COSTO NO EXISTE!!!</v>
          </cell>
        </row>
        <row r="810">
          <cell r="A810">
            <v>7758</v>
          </cell>
          <cell r="B810" t="str">
            <v>OBRAS CONTROL VERTIMIENTOS</v>
          </cell>
        </row>
        <row r="811">
          <cell r="A811">
            <v>7759</v>
          </cell>
          <cell r="B811" t="str">
            <v>CENTRO DE COSTO NO EXISTE!!!</v>
          </cell>
        </row>
        <row r="812">
          <cell r="A812">
            <v>7762</v>
          </cell>
          <cell r="B812" t="str">
            <v>OBRA CIVIL PLANTA TTO SAN FDO</v>
          </cell>
        </row>
        <row r="813">
          <cell r="A813">
            <v>7763</v>
          </cell>
          <cell r="B813" t="str">
            <v>EQUIPOS PLANTA TTO SAN FDO</v>
          </cell>
        </row>
        <row r="814">
          <cell r="A814">
            <v>7764</v>
          </cell>
          <cell r="B814" t="str">
            <v>TERRENOS PLANTA TTO. SAN FERNANDO</v>
          </cell>
        </row>
        <row r="815">
          <cell r="A815">
            <v>7765</v>
          </cell>
          <cell r="B815" t="str">
            <v>MONTAJE EQUIPOS PLANTA TTO SAN FDO.</v>
          </cell>
        </row>
        <row r="816">
          <cell r="A816">
            <v>7766</v>
          </cell>
          <cell r="B816" t="str">
            <v>TIERR Y SERVID COLECT PL EXP REP</v>
          </cell>
        </row>
        <row r="817">
          <cell r="A817">
            <v>7767</v>
          </cell>
          <cell r="B817" t="str">
            <v>CENTRO DE COSTO NO EXISTE!!!</v>
          </cell>
        </row>
        <row r="818">
          <cell r="A818">
            <v>7768</v>
          </cell>
          <cell r="B818" t="str">
            <v>AJ POR INFL OTROS PROGRAMAS</v>
          </cell>
        </row>
        <row r="819">
          <cell r="A819">
            <v>7769</v>
          </cell>
          <cell r="B819" t="str">
            <v>ANTICIPOS PLAN DLLO SANEAMIENTO</v>
          </cell>
        </row>
        <row r="820">
          <cell r="A820">
            <v>7770</v>
          </cell>
          <cell r="B820" t="str">
            <v>ING.PLAN DLLO.SANEAM.RIO MEDELLIN</v>
          </cell>
        </row>
        <row r="821">
          <cell r="A821">
            <v>7771</v>
          </cell>
          <cell r="B821" t="str">
            <v>INTERV. PLAN SANEAM.RIO MEDELLIN</v>
          </cell>
        </row>
        <row r="822">
          <cell r="A822">
            <v>7772</v>
          </cell>
          <cell r="B822" t="str">
            <v>CENTRO DE COSTO NO EXISTE!!!</v>
          </cell>
        </row>
        <row r="823">
          <cell r="A823">
            <v>7773</v>
          </cell>
          <cell r="B823" t="str">
            <v>GTOS FROS PLAN DLLO SANEAMIENTO</v>
          </cell>
        </row>
        <row r="824">
          <cell r="A824">
            <v>7774</v>
          </cell>
          <cell r="B824" t="str">
            <v>CENTRO DE COSTO NO EXISTE!!!</v>
          </cell>
        </row>
        <row r="825">
          <cell r="A825">
            <v>7775</v>
          </cell>
          <cell r="B825" t="str">
            <v>FLUCT TIPO DE CAMBIO ALCANTARILLADO</v>
          </cell>
        </row>
        <row r="826">
          <cell r="A826">
            <v>7776</v>
          </cell>
          <cell r="B826" t="str">
            <v>REPOSICION COLECTORES</v>
          </cell>
        </row>
        <row r="827">
          <cell r="A827">
            <v>7777</v>
          </cell>
          <cell r="B827" t="str">
            <v>CENTRO DE COSTO NO EXISTE!!!</v>
          </cell>
        </row>
        <row r="828">
          <cell r="A828">
            <v>7778</v>
          </cell>
          <cell r="B828" t="str">
            <v>CONST COLECTORES OTROS PROGRAMAS</v>
          </cell>
        </row>
        <row r="829">
          <cell r="A829">
            <v>7779</v>
          </cell>
          <cell r="B829" t="str">
            <v>CENTRO DE COSTO NO EXISTE!!!</v>
          </cell>
        </row>
        <row r="830">
          <cell r="A830">
            <v>7783</v>
          </cell>
          <cell r="B830" t="str">
            <v>PROGRAMA PERIURBANO OTROS PROGRAMAS</v>
          </cell>
        </row>
        <row r="831">
          <cell r="A831">
            <v>7784</v>
          </cell>
          <cell r="B831" t="str">
            <v>CENTRO DE COSTO NO EXISTE!!!</v>
          </cell>
        </row>
        <row r="832">
          <cell r="A832">
            <v>7786</v>
          </cell>
          <cell r="B832" t="str">
            <v>RECONST.REDES INVAL ALCANTARILLADO</v>
          </cell>
        </row>
        <row r="833">
          <cell r="A833">
            <v>7787</v>
          </cell>
          <cell r="B833" t="str">
            <v>REPOSICION REDES ALCANTARILLADO</v>
          </cell>
        </row>
        <row r="834">
          <cell r="A834">
            <v>7788</v>
          </cell>
          <cell r="B834" t="str">
            <v>INGENIERIA OTROS PROGRAMAS ALCDO.</v>
          </cell>
        </row>
        <row r="835">
          <cell r="A835">
            <v>7789</v>
          </cell>
          <cell r="B835" t="str">
            <v>CENTRO DE COSTO NO EXISTE!!!</v>
          </cell>
        </row>
        <row r="836">
          <cell r="A836">
            <v>7802</v>
          </cell>
          <cell r="B836" t="str">
            <v>RED PRIMARIA REPOSICIÓN</v>
          </cell>
        </row>
        <row r="837">
          <cell r="A837">
            <v>7803</v>
          </cell>
          <cell r="B837" t="str">
            <v>CENTRO DE COSTO NO EXISTE!!!</v>
          </cell>
        </row>
        <row r="838">
          <cell r="A838">
            <v>7804</v>
          </cell>
          <cell r="B838" t="str">
            <v>RED SECUNDARIA REPOSICION</v>
          </cell>
        </row>
        <row r="839">
          <cell r="A839">
            <v>7805</v>
          </cell>
          <cell r="B839" t="str">
            <v>CENTRO DE COSTO NO EXISTE!!!</v>
          </cell>
        </row>
        <row r="840">
          <cell r="A840">
            <v>7807</v>
          </cell>
          <cell r="B840" t="str">
            <v>PROYECTO CENTRO</v>
          </cell>
        </row>
        <row r="841">
          <cell r="A841">
            <v>7808</v>
          </cell>
          <cell r="B841" t="str">
            <v>EQUIPOS RED DE ACCESO</v>
          </cell>
        </row>
        <row r="842">
          <cell r="A842">
            <v>7809</v>
          </cell>
          <cell r="B842" t="str">
            <v>PROYECTO TELEVISION POR CABLE</v>
          </cell>
        </row>
        <row r="843">
          <cell r="A843">
            <v>7810</v>
          </cell>
          <cell r="B843" t="str">
            <v>RED PRIMARIA PLAN 95-99</v>
          </cell>
        </row>
        <row r="844">
          <cell r="A844">
            <v>7811</v>
          </cell>
          <cell r="B844" t="str">
            <v>CENTRO DE COSTO NO EXISTE!!!</v>
          </cell>
        </row>
        <row r="845">
          <cell r="A845">
            <v>7812</v>
          </cell>
          <cell r="B845" t="str">
            <v>RED SECUNDARIA PLAN 95-99</v>
          </cell>
        </row>
        <row r="846">
          <cell r="A846">
            <v>7813</v>
          </cell>
          <cell r="B846" t="str">
            <v>CENTRO DE COSTO NO EXISTE!!!</v>
          </cell>
        </row>
        <row r="847">
          <cell r="A847">
            <v>7814</v>
          </cell>
          <cell r="B847" t="str">
            <v>RED CANALIZACIONES PLAN 95-99</v>
          </cell>
        </row>
        <row r="848">
          <cell r="A848">
            <v>7815</v>
          </cell>
          <cell r="B848" t="str">
            <v>CENTRO DE COSTO NO EXISTE!!!</v>
          </cell>
        </row>
        <row r="849">
          <cell r="A849">
            <v>7816</v>
          </cell>
          <cell r="B849" t="str">
            <v>PRESURIZACION</v>
          </cell>
        </row>
        <row r="850">
          <cell r="A850">
            <v>7817</v>
          </cell>
          <cell r="B850" t="str">
            <v>SISTEMATIZACION DANOS P.95-99</v>
          </cell>
        </row>
        <row r="851">
          <cell r="A851">
            <v>7818</v>
          </cell>
          <cell r="B851" t="str">
            <v>PLAN DE CONTINGENCIAS</v>
          </cell>
        </row>
        <row r="852">
          <cell r="A852">
            <v>7819</v>
          </cell>
          <cell r="B852" t="str">
            <v>DESPACHO CUADRILLAS P.95-99</v>
          </cell>
        </row>
        <row r="853">
          <cell r="A853">
            <v>7820</v>
          </cell>
          <cell r="B853" t="str">
            <v>LINEA ABONADOS PLAN 95-99</v>
          </cell>
        </row>
        <row r="854">
          <cell r="A854">
            <v>7821</v>
          </cell>
          <cell r="B854" t="str">
            <v>LINEA ABONADOS ORIENTE</v>
          </cell>
        </row>
        <row r="855">
          <cell r="A855">
            <v>7822</v>
          </cell>
          <cell r="B855" t="str">
            <v>TELS PUBLICOS SIN COBRO</v>
          </cell>
        </row>
        <row r="856">
          <cell r="A856">
            <v>7823</v>
          </cell>
          <cell r="B856" t="str">
            <v>CENTRO DE COSTO NO EXISTE!!!</v>
          </cell>
        </row>
        <row r="857">
          <cell r="A857">
            <v>7824</v>
          </cell>
          <cell r="B857" t="str">
            <v>TELS PUBLICOS CON COBRO</v>
          </cell>
        </row>
        <row r="858">
          <cell r="A858">
            <v>7825</v>
          </cell>
          <cell r="B858" t="str">
            <v>CENTRO DE COSTO NO EXISTE!!!</v>
          </cell>
        </row>
        <row r="859">
          <cell r="A859">
            <v>7826</v>
          </cell>
          <cell r="B859" t="str">
            <v>DESPACHO DE CUADRILLAS ORIENTE</v>
          </cell>
        </row>
        <row r="860">
          <cell r="A860">
            <v>7827</v>
          </cell>
          <cell r="B860" t="str">
            <v>COMUNICACION VIA RADIO</v>
          </cell>
        </row>
        <row r="861">
          <cell r="A861">
            <v>7828</v>
          </cell>
          <cell r="B861" t="str">
            <v>CAMBIOS RED PRIM Y SECUN P 95-99</v>
          </cell>
        </row>
        <row r="862">
          <cell r="A862">
            <v>7829</v>
          </cell>
          <cell r="B862" t="str">
            <v>CENTRO DE COSTO NO EXISTE!!!</v>
          </cell>
        </row>
        <row r="863">
          <cell r="A863">
            <v>7830</v>
          </cell>
          <cell r="B863" t="str">
            <v>AJ X INFL VIA RADIO CONVENCIONAL</v>
          </cell>
        </row>
        <row r="864">
          <cell r="A864">
            <v>7831</v>
          </cell>
          <cell r="B864" t="str">
            <v>CENTRO DE COSTO NO EXISTE!!!</v>
          </cell>
        </row>
        <row r="865">
          <cell r="A865">
            <v>7839</v>
          </cell>
          <cell r="B865" t="str">
            <v>ANTICIPOS PLAN MAESTRO DE INF.</v>
          </cell>
        </row>
        <row r="866">
          <cell r="A866">
            <v>7840</v>
          </cell>
          <cell r="B866" t="str">
            <v>CENTRO DE COSTO NO EXISTE!!!</v>
          </cell>
        </row>
        <row r="867">
          <cell r="A867">
            <v>7846</v>
          </cell>
          <cell r="B867" t="str">
            <v>AJ POR INFL OTROS PROGRAMAS</v>
          </cell>
        </row>
        <row r="868">
          <cell r="A868">
            <v>7847</v>
          </cell>
          <cell r="B868" t="str">
            <v>CENTRO DE COSTO NO EXISTE!!!</v>
          </cell>
        </row>
        <row r="869">
          <cell r="A869">
            <v>7869</v>
          </cell>
          <cell r="B869" t="str">
            <v>ANTICIPOS PROGRAMAS ESPECIALES</v>
          </cell>
        </row>
        <row r="870">
          <cell r="A870">
            <v>7870</v>
          </cell>
          <cell r="B870" t="str">
            <v>CENTRO DE COSTO NO EXISTE!!!</v>
          </cell>
        </row>
        <row r="871">
          <cell r="A871">
            <v>7891</v>
          </cell>
          <cell r="B871" t="str">
            <v>CORREO DE VOZ</v>
          </cell>
        </row>
        <row r="872">
          <cell r="A872">
            <v>7892</v>
          </cell>
          <cell r="B872" t="str">
            <v>LARGA DISTANCIA</v>
          </cell>
        </row>
        <row r="873">
          <cell r="A873">
            <v>7893</v>
          </cell>
          <cell r="B873" t="str">
            <v>TRUNKING NACIONAL</v>
          </cell>
        </row>
        <row r="874">
          <cell r="A874">
            <v>7894</v>
          </cell>
          <cell r="B874" t="str">
            <v>RED METROPOLITANA DE DATOS</v>
          </cell>
        </row>
        <row r="875">
          <cell r="A875">
            <v>7895</v>
          </cell>
          <cell r="B875" t="str">
            <v>INTERNET</v>
          </cell>
        </row>
        <row r="876">
          <cell r="A876">
            <v>7896</v>
          </cell>
          <cell r="B876" t="str">
            <v>PROYECTO BOGOTA</v>
          </cell>
        </row>
        <row r="877">
          <cell r="A877">
            <v>7897</v>
          </cell>
          <cell r="B877" t="str">
            <v>PROYECTO RED FIBRA OPTICA TORRES ISA</v>
          </cell>
        </row>
        <row r="878">
          <cell r="A878">
            <v>7898</v>
          </cell>
          <cell r="B878" t="str">
            <v>CENTRO DE COSTO NO EXISTE!!!</v>
          </cell>
        </row>
        <row r="879">
          <cell r="A879">
            <v>7900</v>
          </cell>
          <cell r="B879" t="str">
            <v>LINEAS PLAN 95-99</v>
          </cell>
        </row>
        <row r="880">
          <cell r="A880">
            <v>7901</v>
          </cell>
          <cell r="B880" t="str">
            <v>TRANSMISION PLAN 95-99</v>
          </cell>
        </row>
        <row r="881">
          <cell r="A881">
            <v>7902</v>
          </cell>
          <cell r="B881" t="str">
            <v>RDSI PLAN 95-99</v>
          </cell>
        </row>
        <row r="882">
          <cell r="A882">
            <v>7903</v>
          </cell>
          <cell r="B882" t="str">
            <v>EDIFICIOS PLAN MERCADEO</v>
          </cell>
        </row>
        <row r="883">
          <cell r="A883">
            <v>7904</v>
          </cell>
          <cell r="B883" t="str">
            <v>REPUESTOS EQUIPOS PRUEBA Y GENERACION</v>
          </cell>
        </row>
        <row r="884">
          <cell r="A884">
            <v>7905</v>
          </cell>
          <cell r="B884" t="str">
            <v>CENTRO DE COSTO NO EXISTE!!!</v>
          </cell>
        </row>
        <row r="885">
          <cell r="A885">
            <v>7915</v>
          </cell>
          <cell r="B885" t="str">
            <v>CAPACITACION TELEFONOS</v>
          </cell>
        </row>
        <row r="886">
          <cell r="A886">
            <v>7916</v>
          </cell>
          <cell r="B886" t="str">
            <v>CENTRO DE COSTO NO EXISTE!!!</v>
          </cell>
        </row>
        <row r="887">
          <cell r="A887">
            <v>7917</v>
          </cell>
          <cell r="B887" t="str">
            <v>DESPACHO DE CUADRILLAS</v>
          </cell>
        </row>
        <row r="888">
          <cell r="A888">
            <v>7918</v>
          </cell>
          <cell r="B888" t="str">
            <v>CENTRO DE COSTO NO EXISTE!!!</v>
          </cell>
        </row>
        <row r="889">
          <cell r="A889">
            <v>7919</v>
          </cell>
          <cell r="B889" t="str">
            <v>ANTICIPO PROGRAMAS GENERALES</v>
          </cell>
        </row>
        <row r="890">
          <cell r="A890">
            <v>7920</v>
          </cell>
          <cell r="B890" t="str">
            <v>EDIFICIOS PLANTA INT P.95-99</v>
          </cell>
        </row>
        <row r="891">
          <cell r="A891">
            <v>7921</v>
          </cell>
          <cell r="B891" t="str">
            <v>CENTRO DE COSTO NO EXISTE!!!</v>
          </cell>
        </row>
        <row r="892">
          <cell r="A892">
            <v>7922</v>
          </cell>
          <cell r="B892" t="str">
            <v>INTERCON ENTRE CENTRALES P 95-99</v>
          </cell>
        </row>
        <row r="893">
          <cell r="A893">
            <v>7923</v>
          </cell>
          <cell r="B893" t="str">
            <v>GABINETES INTERRUPTORES P.95-99</v>
          </cell>
        </row>
        <row r="894">
          <cell r="A894">
            <v>7924</v>
          </cell>
          <cell r="B894" t="str">
            <v>AIRE ACONDICIONADO PLAN 95-99</v>
          </cell>
        </row>
        <row r="895">
          <cell r="A895">
            <v>7925</v>
          </cell>
          <cell r="B895" t="str">
            <v>CENTRO DE COSTO NO EXISTE!!!</v>
          </cell>
        </row>
        <row r="896">
          <cell r="A896">
            <v>7927</v>
          </cell>
          <cell r="B896" t="str">
            <v>EQUIPO FIJO ORIENTE</v>
          </cell>
        </row>
        <row r="897">
          <cell r="A897">
            <v>7928</v>
          </cell>
          <cell r="B897" t="str">
            <v>CENTRO DE COSTO NO EXISTE!!!</v>
          </cell>
        </row>
        <row r="898">
          <cell r="A898">
            <v>7929</v>
          </cell>
          <cell r="B898" t="str">
            <v>ANTICIPOS TELEF PLAN 95-99</v>
          </cell>
        </row>
        <row r="899">
          <cell r="A899">
            <v>7930</v>
          </cell>
          <cell r="B899" t="str">
            <v>PLAN REPOSICION LINEAS</v>
          </cell>
        </row>
        <row r="900">
          <cell r="A900">
            <v>7931</v>
          </cell>
          <cell r="B900" t="str">
            <v>EQUIPOS TRANSMISION 35000 LINEAS</v>
          </cell>
        </row>
        <row r="901">
          <cell r="A901">
            <v>7932</v>
          </cell>
          <cell r="B901" t="str">
            <v>EQUIPOS COMPUTACION 98000 LINEAS</v>
          </cell>
        </row>
        <row r="902">
          <cell r="A902">
            <v>7933</v>
          </cell>
          <cell r="B902" t="str">
            <v>EQUIPOS TRANSMISION 98000 LINEAS</v>
          </cell>
        </row>
        <row r="903">
          <cell r="A903">
            <v>7934</v>
          </cell>
          <cell r="B903" t="str">
            <v>OTROS PLAN REVISION 95-99</v>
          </cell>
        </row>
        <row r="904">
          <cell r="A904">
            <v>7935</v>
          </cell>
          <cell r="B904" t="str">
            <v>CONMUTACION ESTRATOS BAJOS 2A. LINEA</v>
          </cell>
        </row>
        <row r="905">
          <cell r="A905">
            <v>7936</v>
          </cell>
          <cell r="B905" t="str">
            <v>CENTRO DE COSTO NO EXISTE!!!</v>
          </cell>
        </row>
        <row r="906">
          <cell r="A906">
            <v>7939</v>
          </cell>
          <cell r="B906" t="str">
            <v>ANTICIPOS PLANTA GENERAL</v>
          </cell>
        </row>
        <row r="907">
          <cell r="A907">
            <v>7940</v>
          </cell>
          <cell r="B907" t="str">
            <v>CENTRO DE COSTO NO EXISTE!!!</v>
          </cell>
        </row>
        <row r="908">
          <cell r="A908">
            <v>7949</v>
          </cell>
          <cell r="B908" t="str">
            <v>ANTICIPOS TELEFONOS PLAN 90-94</v>
          </cell>
        </row>
        <row r="909">
          <cell r="A909">
            <v>7950</v>
          </cell>
          <cell r="B909" t="str">
            <v>CENTRO DE COSTO NO EXISTE!!!</v>
          </cell>
        </row>
        <row r="910">
          <cell r="A910">
            <v>7970</v>
          </cell>
          <cell r="B910" t="str">
            <v>INGENIERIA OTROS PROGRAMAS</v>
          </cell>
        </row>
        <row r="911">
          <cell r="A911">
            <v>7971</v>
          </cell>
          <cell r="B911" t="str">
            <v>INGENIERIA PLAN REPOSICION</v>
          </cell>
        </row>
        <row r="912">
          <cell r="A912">
            <v>7972</v>
          </cell>
          <cell r="B912" t="str">
            <v>GASTOS FROS. EXIMBANK PLAN 95-99</v>
          </cell>
        </row>
        <row r="913">
          <cell r="A913">
            <v>7973</v>
          </cell>
          <cell r="B913" t="str">
            <v>CENTRO DE COSTO NO EXISTE!!!</v>
          </cell>
        </row>
        <row r="914">
          <cell r="A914">
            <v>7975</v>
          </cell>
          <cell r="B914" t="str">
            <v>GASTOS FINANCIEROS PLESSEY</v>
          </cell>
        </row>
        <row r="915">
          <cell r="A915">
            <v>7976</v>
          </cell>
          <cell r="B915" t="str">
            <v>CENTRO DE COSTO NO EXISTE!!!</v>
          </cell>
        </row>
        <row r="916">
          <cell r="A916">
            <v>7979</v>
          </cell>
          <cell r="B916" t="str">
            <v>AJUSTES POR INFLACION ORIENTE</v>
          </cell>
        </row>
        <row r="917">
          <cell r="A917">
            <v>7980</v>
          </cell>
          <cell r="B917" t="str">
            <v>CENTRO DE COSTO NO EXISTE!!!</v>
          </cell>
        </row>
        <row r="918">
          <cell r="A918">
            <v>7981</v>
          </cell>
          <cell r="B918" t="str">
            <v>AJUSTE PRESTAMO EXIMBANK (189K)</v>
          </cell>
        </row>
        <row r="919">
          <cell r="A919">
            <v>7982</v>
          </cell>
          <cell r="B919" t="str">
            <v>CENTRO DE COSTO NO EXISTE!!!</v>
          </cell>
        </row>
        <row r="920">
          <cell r="A920">
            <v>7987</v>
          </cell>
          <cell r="B920" t="str">
            <v>AJUSTE PRESTAMO PLESSEY</v>
          </cell>
        </row>
        <row r="921">
          <cell r="A921">
            <v>7988</v>
          </cell>
          <cell r="B921" t="str">
            <v>CENTRO DE COSTO NO EXISTE!!!</v>
          </cell>
        </row>
        <row r="922">
          <cell r="A922">
            <v>7994</v>
          </cell>
          <cell r="B922" t="str">
            <v>INGENIERIA PLAN DE DESARROLLO 2000-2002</v>
          </cell>
        </row>
        <row r="923">
          <cell r="A923">
            <v>7995</v>
          </cell>
          <cell r="B923" t="str">
            <v>AJUSTE PTMO. C. ITOH (161K)</v>
          </cell>
        </row>
        <row r="924">
          <cell r="A924">
            <v>7996</v>
          </cell>
          <cell r="B924" t="str">
            <v>INGENIERIA PLAN 1995-1999</v>
          </cell>
        </row>
        <row r="925">
          <cell r="A925">
            <v>7997</v>
          </cell>
          <cell r="B925" t="str">
            <v>INGENIERIA PROYECTO ORIENTE</v>
          </cell>
        </row>
        <row r="926">
          <cell r="A926">
            <v>7998</v>
          </cell>
          <cell r="B926" t="str">
            <v>CENTRO DE COSTO NO EXISTE!!!</v>
          </cell>
        </row>
        <row r="927">
          <cell r="A927">
            <v>7999</v>
          </cell>
          <cell r="B927" t="str">
            <v>INGENIERIA TELEFONOS VIA RADIO</v>
          </cell>
        </row>
        <row r="928">
          <cell r="A928">
            <v>8000</v>
          </cell>
          <cell r="B928" t="str">
            <v>SUB O.C. CANALIZACIONES VARIAS</v>
          </cell>
        </row>
        <row r="929">
          <cell r="A929">
            <v>8001</v>
          </cell>
          <cell r="B929" t="str">
            <v>SUB O.C. VARIAS</v>
          </cell>
        </row>
        <row r="930">
          <cell r="A930">
            <v>8002</v>
          </cell>
          <cell r="B930" t="str">
            <v>SUB LA CABAÑA O. C. EXPANSION</v>
          </cell>
        </row>
        <row r="931">
          <cell r="A931">
            <v>8003</v>
          </cell>
          <cell r="B931" t="str">
            <v>SUB ITAGUI O. C. EXPANSION</v>
          </cell>
        </row>
        <row r="932">
          <cell r="A932">
            <v>8004</v>
          </cell>
          <cell r="B932" t="str">
            <v>SUB. YARUMAL II O.C. AMPLIACION</v>
          </cell>
        </row>
        <row r="933">
          <cell r="A933">
            <v>8005</v>
          </cell>
          <cell r="B933" t="str">
            <v>SUB. SAN ANTONIO OO. CC. AMPLIACION</v>
          </cell>
        </row>
        <row r="934">
          <cell r="A934">
            <v>8006</v>
          </cell>
          <cell r="B934" t="str">
            <v>SUB. RIONEGRO O.C. AMPLIACION</v>
          </cell>
        </row>
        <row r="935">
          <cell r="A935">
            <v>8007</v>
          </cell>
          <cell r="B935" t="str">
            <v>SUB. SANTA ROSA O.C. AMPLIACION</v>
          </cell>
        </row>
        <row r="936">
          <cell r="A936">
            <v>8008</v>
          </cell>
          <cell r="B936" t="str">
            <v>SUB. O.C. CANALIZACIONES ITAGUI</v>
          </cell>
        </row>
        <row r="937">
          <cell r="A937">
            <v>8009</v>
          </cell>
          <cell r="B937" t="str">
            <v>SUB. O.C. CANALIZACIONES CABA\A</v>
          </cell>
        </row>
        <row r="938">
          <cell r="A938">
            <v>8010</v>
          </cell>
          <cell r="B938" t="str">
            <v>SUB. O.C. CANALIZACIONES ORIENTE</v>
          </cell>
        </row>
        <row r="939">
          <cell r="A939">
            <v>8011</v>
          </cell>
          <cell r="B939" t="str">
            <v>EXPANSION REDES PRIMARIAS</v>
          </cell>
        </row>
        <row r="940">
          <cell r="A940">
            <v>8012</v>
          </cell>
          <cell r="B940" t="str">
            <v>REPOSICION REDES PRIMARIAS</v>
          </cell>
        </row>
        <row r="941">
          <cell r="A941">
            <v>8013</v>
          </cell>
          <cell r="B941" t="str">
            <v>RECTIFICACION REDES SECUNDARIAS</v>
          </cell>
        </row>
        <row r="942">
          <cell r="A942">
            <v>8014</v>
          </cell>
          <cell r="B942" t="str">
            <v>EST. REDES PRIMARIAS AISLAD.</v>
          </cell>
        </row>
        <row r="943">
          <cell r="A943">
            <v>8015</v>
          </cell>
          <cell r="B943" t="str">
            <v>CENTRO DE INFORMACION REDES</v>
          </cell>
        </row>
        <row r="944">
          <cell r="A944">
            <v>8016</v>
          </cell>
          <cell r="B944" t="str">
            <v>RECONSTRUCCION TRANSFORMADORES</v>
          </cell>
        </row>
        <row r="945">
          <cell r="A945">
            <v>8017</v>
          </cell>
          <cell r="B945" t="str">
            <v>AUTOMATIZACION DE LA DISTRIBUC</v>
          </cell>
        </row>
        <row r="946">
          <cell r="A946">
            <v>8018</v>
          </cell>
          <cell r="B946" t="str">
            <v>REDES OTRAS ENTIDADES</v>
          </cell>
        </row>
        <row r="947">
          <cell r="A947">
            <v>8019</v>
          </cell>
          <cell r="B947" t="str">
            <v>SUB. RIO CLARO 110KV EXPANSION</v>
          </cell>
        </row>
        <row r="948">
          <cell r="A948">
            <v>8020</v>
          </cell>
          <cell r="B948" t="str">
            <v>REDES SUBESTACION ORIENTE II</v>
          </cell>
        </row>
        <row r="949">
          <cell r="A949">
            <v>8021</v>
          </cell>
          <cell r="B949" t="str">
            <v>REDES SUB LA CABANA</v>
          </cell>
        </row>
        <row r="950">
          <cell r="A950">
            <v>8022</v>
          </cell>
          <cell r="B950" t="str">
            <v>REDES SUB. ITAGUI</v>
          </cell>
        </row>
        <row r="951">
          <cell r="A951">
            <v>8023</v>
          </cell>
          <cell r="B951" t="str">
            <v>CONTRATOS REDES ZONA SUR</v>
          </cell>
        </row>
        <row r="952">
          <cell r="A952">
            <v>8024</v>
          </cell>
          <cell r="B952" t="str">
            <v>CONTRATO RED AEREA</v>
          </cell>
        </row>
        <row r="953">
          <cell r="A953">
            <v>8025</v>
          </cell>
          <cell r="B953" t="str">
            <v>ESTUDIOS DISTRIBUCION ENERGIA</v>
          </cell>
        </row>
        <row r="954">
          <cell r="A954">
            <v>8026</v>
          </cell>
          <cell r="B954" t="str">
            <v>CONTRATOS REDES ZONA NORTE</v>
          </cell>
        </row>
        <row r="955">
          <cell r="A955">
            <v>8027</v>
          </cell>
          <cell r="B955" t="str">
            <v>SUB. RIO CLARO 110KV OC EXPANSION</v>
          </cell>
        </row>
        <row r="956">
          <cell r="A956">
            <v>8028</v>
          </cell>
          <cell r="B956" t="str">
            <v>SUB. RIONEGRO AMPLIACION</v>
          </cell>
        </row>
        <row r="957">
          <cell r="A957">
            <v>8029</v>
          </cell>
          <cell r="B957" t="str">
            <v>INGENIERIA DISTRIBUCION 95-2000</v>
          </cell>
        </row>
        <row r="958">
          <cell r="A958">
            <v>8030</v>
          </cell>
          <cell r="B958" t="str">
            <v>SUB. STA ROSA AMPLIACION</v>
          </cell>
        </row>
        <row r="959">
          <cell r="A959">
            <v>8031</v>
          </cell>
          <cell r="B959" t="str">
            <v>S/E SAN CRISTOBAL AMPLIACION</v>
          </cell>
        </row>
        <row r="960">
          <cell r="A960">
            <v>8032</v>
          </cell>
          <cell r="B960" t="str">
            <v>SUB YARUMAL AMPLIACION</v>
          </cell>
        </row>
        <row r="961">
          <cell r="A961">
            <v>8033</v>
          </cell>
          <cell r="B961" t="str">
            <v>SUB ITAGUI EXPANSION</v>
          </cell>
        </row>
        <row r="962">
          <cell r="A962">
            <v>8034</v>
          </cell>
          <cell r="B962" t="str">
            <v>SUB LA CABANA EXPANSION</v>
          </cell>
        </row>
        <row r="963">
          <cell r="A963">
            <v>8035</v>
          </cell>
          <cell r="B963" t="str">
            <v>SUB REP/RESP TRANSF POTENCIA</v>
          </cell>
        </row>
        <row r="964">
          <cell r="A964">
            <v>8036</v>
          </cell>
          <cell r="B964" t="str">
            <v>SUB REP/RESP INTERRUP SECCIONAD</v>
          </cell>
        </row>
        <row r="965">
          <cell r="A965">
            <v>8037</v>
          </cell>
          <cell r="B965" t="str">
            <v>SUB REP/RESP TRANSFORMAD MEDIDA</v>
          </cell>
        </row>
        <row r="966">
          <cell r="A966">
            <v>8038</v>
          </cell>
          <cell r="B966" t="str">
            <v>SUB REP/RESP PARARRAYOS</v>
          </cell>
        </row>
        <row r="967">
          <cell r="A967">
            <v>8039</v>
          </cell>
          <cell r="B967" t="str">
            <v>ANTICIPOS DISTRIBUCION 95 - 2000</v>
          </cell>
        </row>
        <row r="968">
          <cell r="A968">
            <v>8040</v>
          </cell>
          <cell r="B968" t="str">
            <v>SUB REFUERZO PROTECCIONES VARIAS</v>
          </cell>
        </row>
        <row r="969">
          <cell r="A969">
            <v>8041</v>
          </cell>
          <cell r="B969" t="str">
            <v>SUB REFUERZO PROTECC COMUNICAC.</v>
          </cell>
        </row>
        <row r="970">
          <cell r="A970">
            <v>8042</v>
          </cell>
          <cell r="B970" t="str">
            <v>SUB REP/RESP VARIAS</v>
          </cell>
        </row>
        <row r="971">
          <cell r="A971">
            <v>8043</v>
          </cell>
          <cell r="B971" t="str">
            <v>OBRAS CIVILES VARIAS PESD</v>
          </cell>
        </row>
        <row r="972">
          <cell r="A972">
            <v>8044</v>
          </cell>
          <cell r="B972" t="str">
            <v>SUBESTACION SANTA ANA</v>
          </cell>
        </row>
        <row r="973">
          <cell r="A973">
            <v>8045</v>
          </cell>
          <cell r="B973" t="str">
            <v>GASTOS FINANCIEROS DISTRIBUCION</v>
          </cell>
        </row>
        <row r="974">
          <cell r="A974">
            <v>8046</v>
          </cell>
          <cell r="B974" t="str">
            <v>EMPALME ZAMORA-CABANA-OCCIDENTE</v>
          </cell>
        </row>
        <row r="975">
          <cell r="A975">
            <v>8047</v>
          </cell>
          <cell r="B975" t="str">
            <v>EMPALME BELEN ITAGUI ANCON SUR</v>
          </cell>
        </row>
        <row r="976">
          <cell r="A976">
            <v>8048</v>
          </cell>
          <cell r="B976" t="str">
            <v>INTERCONEXION 110 KV SUB BELLO</v>
          </cell>
        </row>
        <row r="977">
          <cell r="A977">
            <v>8049</v>
          </cell>
          <cell r="B977" t="str">
            <v>AJ POR INFL PL EXP SUB DIST FUT</v>
          </cell>
        </row>
        <row r="978">
          <cell r="A978">
            <v>8050</v>
          </cell>
          <cell r="B978" t="str">
            <v>CENTRO DE COSTO NO EXISTE!!!</v>
          </cell>
        </row>
        <row r="979">
          <cell r="A979">
            <v>8051</v>
          </cell>
          <cell r="B979" t="str">
            <v>INVERSIONES ANALISIS TECNICO</v>
          </cell>
        </row>
        <row r="980">
          <cell r="A980">
            <v>8052</v>
          </cell>
          <cell r="B980" t="str">
            <v>INVERSIONES Y MEJORAS ZONA METROPOLITANA</v>
          </cell>
        </row>
        <row r="981">
          <cell r="A981">
            <v>8053</v>
          </cell>
          <cell r="B981" t="str">
            <v>INVERSIONES Y MEJORAS ZONA GUADALUPE</v>
          </cell>
        </row>
        <row r="982">
          <cell r="A982">
            <v>8054</v>
          </cell>
          <cell r="B982" t="str">
            <v>INVERSIONES Y MEJORAS ZONA GUATAPE</v>
          </cell>
        </row>
        <row r="983">
          <cell r="A983">
            <v>8055</v>
          </cell>
          <cell r="B983" t="str">
            <v>INVERSIONES Y MEJORAS SECCION PLAYAS</v>
          </cell>
        </row>
        <row r="984">
          <cell r="A984">
            <v>8056</v>
          </cell>
          <cell r="B984" t="str">
            <v>INVERSIONES OPERACIÓN CENTRO CONTROL</v>
          </cell>
        </row>
        <row r="985">
          <cell r="A985">
            <v>8057</v>
          </cell>
          <cell r="B985" t="str">
            <v>INVERSIONES MANTENIMIENTO CENTRO CONTROL</v>
          </cell>
        </row>
        <row r="986">
          <cell r="A986">
            <v>8058</v>
          </cell>
          <cell r="B986" t="str">
            <v>REHABILITACION CENTRAL GUATAPE</v>
          </cell>
        </row>
        <row r="987">
          <cell r="A987">
            <v>8059</v>
          </cell>
          <cell r="B987" t="str">
            <v>PROYECTOS COMUNICACIONES</v>
          </cell>
        </row>
        <row r="988">
          <cell r="A988">
            <v>8060</v>
          </cell>
          <cell r="B988" t="str">
            <v>CENTRO DE COSTO NO EXISTE!!!</v>
          </cell>
        </row>
        <row r="989">
          <cell r="A989">
            <v>8061</v>
          </cell>
          <cell r="B989" t="str">
            <v>EQUIPOS PROD ENERGIA FUTURO</v>
          </cell>
        </row>
        <row r="990">
          <cell r="A990">
            <v>8062</v>
          </cell>
          <cell r="B990" t="str">
            <v>REPOSIC EG TRON G1P 3 Y PB</v>
          </cell>
        </row>
        <row r="991">
          <cell r="A991">
            <v>8063</v>
          </cell>
          <cell r="B991" t="str">
            <v>MODERNIZACION GUATAPE</v>
          </cell>
        </row>
        <row r="992">
          <cell r="A992">
            <v>8064</v>
          </cell>
          <cell r="B992" t="str">
            <v>OBRAS VARIAS DIVISION TECNICA FUTURA</v>
          </cell>
        </row>
        <row r="993">
          <cell r="A993">
            <v>8065</v>
          </cell>
          <cell r="B993" t="str">
            <v>CENTRO DE COSTO NO EXISTE!!!</v>
          </cell>
        </row>
        <row r="994">
          <cell r="A994">
            <v>8066</v>
          </cell>
          <cell r="B994" t="str">
            <v>OBRAS VARIAS MINICENTRAL PAJARITO</v>
          </cell>
        </row>
        <row r="995">
          <cell r="A995">
            <v>8067</v>
          </cell>
          <cell r="B995" t="str">
            <v>OBRAS VARIANTE MINICENTRAL DOLORES</v>
          </cell>
        </row>
        <row r="996">
          <cell r="A996">
            <v>8068</v>
          </cell>
          <cell r="B996" t="str">
            <v>DISENO PAJARITO DOLORES</v>
          </cell>
        </row>
        <row r="997">
          <cell r="A997">
            <v>8069</v>
          </cell>
          <cell r="B997" t="str">
            <v>CENTRO DE COSTO NO EXISTE!!!</v>
          </cell>
        </row>
        <row r="998">
          <cell r="A998">
            <v>8071</v>
          </cell>
          <cell r="B998" t="str">
            <v>EQUIPOS MINICENTRAL PAJARITO</v>
          </cell>
        </row>
        <row r="999">
          <cell r="A999">
            <v>8072</v>
          </cell>
          <cell r="B999" t="str">
            <v>EQUIPOS MINICENTRAL DOLORES</v>
          </cell>
        </row>
        <row r="1000">
          <cell r="A1000">
            <v>8073</v>
          </cell>
          <cell r="B1000" t="str">
            <v>INTERVENTORIA PAJARITO DOLORES</v>
          </cell>
        </row>
        <row r="1001">
          <cell r="A1001">
            <v>8074</v>
          </cell>
          <cell r="B1001" t="str">
            <v>INGEN. Y ADMON. MINICENTRALES</v>
          </cell>
        </row>
        <row r="1002">
          <cell r="A1002">
            <v>8075</v>
          </cell>
          <cell r="B1002" t="str">
            <v>CENTRO DE COSTO NO EXISTE!!!</v>
          </cell>
        </row>
        <row r="1003">
          <cell r="A1003">
            <v>8079</v>
          </cell>
          <cell r="B1003" t="str">
            <v>ANTICIPO MINICENTRALES PAJARITO DOLORES</v>
          </cell>
        </row>
        <row r="1004">
          <cell r="A1004">
            <v>8080</v>
          </cell>
          <cell r="B1004" t="str">
            <v>CENTRO DE COSTO NO EXISTE!!!</v>
          </cell>
        </row>
        <row r="1005">
          <cell r="A1005">
            <v>8089</v>
          </cell>
          <cell r="B1005" t="str">
            <v>ANTIC GENERACION Y REPOS. EQ. FUTUROS</v>
          </cell>
        </row>
        <row r="1006">
          <cell r="A1006">
            <v>8090</v>
          </cell>
          <cell r="B1006" t="str">
            <v>CENTRO DE COSTO NO EXISTE!!!</v>
          </cell>
        </row>
        <row r="1007">
          <cell r="A1007">
            <v>8098</v>
          </cell>
          <cell r="B1007" t="str">
            <v>ING. Y ADMON. GENER. Y REP. EQUIPOS FUT.</v>
          </cell>
        </row>
        <row r="1008">
          <cell r="A1008">
            <v>8099</v>
          </cell>
          <cell r="B1008" t="str">
            <v>CENTRO DE COSTO NO EXISTE!!!</v>
          </cell>
        </row>
        <row r="1009">
          <cell r="A1009">
            <v>8102</v>
          </cell>
          <cell r="B1009" t="str">
            <v>ING PLAN REDUCC PERDIDAS 95 - 2000</v>
          </cell>
        </row>
        <row r="1010">
          <cell r="A1010">
            <v>8103</v>
          </cell>
          <cell r="B1010" t="str">
            <v>INSTALACION CONTADORES H.V. PERDIDAS</v>
          </cell>
        </row>
        <row r="1011">
          <cell r="A1011">
            <v>8104</v>
          </cell>
          <cell r="B1011" t="str">
            <v>CONTADORES SECCION MEDICION</v>
          </cell>
        </row>
        <row r="1012">
          <cell r="A1012">
            <v>8105</v>
          </cell>
          <cell r="B1012" t="str">
            <v>INSTALACION CONTADORES H.V.</v>
          </cell>
        </row>
        <row r="1013">
          <cell r="A1013">
            <v>8106</v>
          </cell>
          <cell r="B1013" t="str">
            <v>INSTALACION CONTADORES PRPF</v>
          </cell>
        </row>
        <row r="1014">
          <cell r="A1014">
            <v>8107</v>
          </cell>
          <cell r="B1014" t="str">
            <v>REDES PRIMARIAS HV</v>
          </cell>
        </row>
        <row r="1015">
          <cell r="A1015">
            <v>8108</v>
          </cell>
          <cell r="B1015" t="str">
            <v>REDES SECUNDARIAS HV</v>
          </cell>
        </row>
        <row r="1016">
          <cell r="A1016">
            <v>8109</v>
          </cell>
          <cell r="B1016" t="str">
            <v>TRANSFORMADORES HV</v>
          </cell>
        </row>
        <row r="1017">
          <cell r="A1017">
            <v>8110</v>
          </cell>
          <cell r="B1017" t="str">
            <v>EXPANSION REDES D.E.N.</v>
          </cell>
        </row>
        <row r="1018">
          <cell r="A1018">
            <v>8111</v>
          </cell>
          <cell r="B1018" t="str">
            <v>EXPANSION REDES D.E.C.</v>
          </cell>
        </row>
        <row r="1019">
          <cell r="A1019">
            <v>8112</v>
          </cell>
          <cell r="B1019" t="str">
            <v>EXPANSION REDES D.E.S.</v>
          </cell>
        </row>
        <row r="1020">
          <cell r="A1020">
            <v>8113</v>
          </cell>
          <cell r="B1020" t="str">
            <v>LEVANT. INFORMACION DISTRIBUCION</v>
          </cell>
        </row>
        <row r="1021">
          <cell r="A1021">
            <v>8114</v>
          </cell>
          <cell r="B1021" t="str">
            <v>CONTRATOS UNIDAD GESTION Y ANALISIS D.E.</v>
          </cell>
        </row>
        <row r="1022">
          <cell r="A1022">
            <v>8115</v>
          </cell>
          <cell r="B1022" t="str">
            <v>CONTRATOS DEPTO. CONTROL ENERGIA</v>
          </cell>
        </row>
        <row r="1023">
          <cell r="A1023">
            <v>8116</v>
          </cell>
          <cell r="B1023" t="str">
            <v>CENTRO DE COSTO NO EXISTE!!!</v>
          </cell>
        </row>
        <row r="1024">
          <cell r="A1024">
            <v>8117</v>
          </cell>
          <cell r="B1024" t="str">
            <v>PILAS PUBLICAS</v>
          </cell>
        </row>
        <row r="1025">
          <cell r="A1025">
            <v>8118</v>
          </cell>
          <cell r="B1025" t="str">
            <v>RECONSTRUCCION TRANSFORMADOR BARBOSA</v>
          </cell>
        </row>
        <row r="1026">
          <cell r="A1026">
            <v>8119</v>
          </cell>
          <cell r="B1026" t="str">
            <v>CENTRO DE COSTO NO EXISTE!!!</v>
          </cell>
        </row>
        <row r="1027">
          <cell r="A1027">
            <v>8120</v>
          </cell>
          <cell r="B1027" t="str">
            <v>SISTEMA TELEMEDIDA DISTRIBUCION</v>
          </cell>
        </row>
        <row r="1028">
          <cell r="A1028">
            <v>8121</v>
          </cell>
          <cell r="B1028" t="str">
            <v>SIST TELEMEDIDA GENERACION</v>
          </cell>
        </row>
        <row r="1029">
          <cell r="A1029">
            <v>8122</v>
          </cell>
          <cell r="B1029" t="str">
            <v>SUB CENTRO CONTROL TELEMEDIDA D.</v>
          </cell>
        </row>
        <row r="1030">
          <cell r="A1030">
            <v>8123</v>
          </cell>
          <cell r="B1030" t="str">
            <v>SUB CENTRO CONTROL TELEMEDIDA G.</v>
          </cell>
        </row>
        <row r="1031">
          <cell r="A1031">
            <v>8124</v>
          </cell>
          <cell r="B1031" t="str">
            <v>CENTRO DE COSTO NO EXISTE!!!</v>
          </cell>
        </row>
        <row r="1032">
          <cell r="A1032">
            <v>8129</v>
          </cell>
          <cell r="B1032" t="str">
            <v>INGENIERIA TELEMEDIDA</v>
          </cell>
        </row>
        <row r="1033">
          <cell r="A1033">
            <v>8130</v>
          </cell>
          <cell r="B1033" t="str">
            <v>OBRAS CIVILES SIST. TELEMEDIDA DISTRIB</v>
          </cell>
        </row>
        <row r="1034">
          <cell r="A1034">
            <v>8131</v>
          </cell>
          <cell r="B1034" t="str">
            <v>OBRAS CIVILES SIST. TELEMEDIDA GENERACION</v>
          </cell>
        </row>
        <row r="1035">
          <cell r="A1035">
            <v>8132</v>
          </cell>
          <cell r="B1035" t="str">
            <v>CENTRO DE COSTO NO EXISTE!!!</v>
          </cell>
        </row>
        <row r="1036">
          <cell r="A1036">
            <v>8135</v>
          </cell>
          <cell r="B1036" t="str">
            <v>CONSULTORIA TELEMEDIDA DISTRIBUCION</v>
          </cell>
        </row>
        <row r="1037">
          <cell r="A1037">
            <v>8136</v>
          </cell>
          <cell r="B1037" t="str">
            <v>CONSULTORIA TELEMEDIDA GENERACION</v>
          </cell>
        </row>
        <row r="1038">
          <cell r="A1038">
            <v>8137</v>
          </cell>
          <cell r="B1038" t="str">
            <v>CENTRO DE COSTO NO EXISTE!!!</v>
          </cell>
        </row>
        <row r="1039">
          <cell r="A1039">
            <v>8139</v>
          </cell>
          <cell r="B1039" t="str">
            <v>ANT REDUCCION PERDIDAS FUTURO</v>
          </cell>
        </row>
        <row r="1040">
          <cell r="A1040">
            <v>8140</v>
          </cell>
          <cell r="B1040" t="str">
            <v>CENTRO DE COSTO NO EXISTE!!!</v>
          </cell>
        </row>
        <row r="1041">
          <cell r="A1041">
            <v>8142</v>
          </cell>
          <cell r="B1041" t="str">
            <v>GASTOS FCIEROS. P.R.P.F.</v>
          </cell>
        </row>
        <row r="1042">
          <cell r="A1042">
            <v>8143</v>
          </cell>
          <cell r="B1042" t="str">
            <v>CENTRO DE COSTO NO EXISTE!!!</v>
          </cell>
        </row>
        <row r="1043">
          <cell r="A1043">
            <v>8149</v>
          </cell>
          <cell r="B1043" t="str">
            <v>AJ POR INFL PL RED PERD FUT</v>
          </cell>
        </row>
        <row r="1044">
          <cell r="A1044">
            <v>8150</v>
          </cell>
          <cell r="B1044" t="str">
            <v>CONTR. PRESTACION SERVICIOS REDES</v>
          </cell>
        </row>
        <row r="1045">
          <cell r="A1045">
            <v>8151</v>
          </cell>
          <cell r="B1045" t="str">
            <v>CENTRO DE COSTO NO EXISTE!!!</v>
          </cell>
        </row>
        <row r="1046">
          <cell r="A1046">
            <v>8152</v>
          </cell>
          <cell r="B1046" t="str">
            <v>OBRA PUBLICA ZONA NORTE</v>
          </cell>
        </row>
        <row r="1047">
          <cell r="A1047">
            <v>8153</v>
          </cell>
          <cell r="B1047" t="str">
            <v>OBRA PUBLICA ZONA SUR</v>
          </cell>
        </row>
        <row r="1048">
          <cell r="A1048">
            <v>8154</v>
          </cell>
          <cell r="B1048" t="str">
            <v>CONTRATOS REPARACION DANOS</v>
          </cell>
        </row>
        <row r="1049">
          <cell r="A1049">
            <v>8155</v>
          </cell>
          <cell r="B1049" t="str">
            <v>OBRA PUBLICA ZONA SUR ALUMBRADO PUBLICO</v>
          </cell>
        </row>
        <row r="1050">
          <cell r="A1050">
            <v>8156</v>
          </cell>
          <cell r="B1050" t="str">
            <v>CONTRATOS MANTENIMIENTO</v>
          </cell>
        </row>
        <row r="1051">
          <cell r="A1051">
            <v>8157</v>
          </cell>
          <cell r="B1051" t="str">
            <v>CLIENTES ALUMBRADO PUBLICO</v>
          </cell>
        </row>
        <row r="1052">
          <cell r="A1052">
            <v>8158</v>
          </cell>
          <cell r="B1052" t="str">
            <v>ATENCION CLIENTE MMTO. PREVENTIVO RURAL</v>
          </cell>
        </row>
        <row r="1053">
          <cell r="A1053">
            <v>8159</v>
          </cell>
          <cell r="B1053" t="str">
            <v>CONTRATO REDES SUBTERRANEAS</v>
          </cell>
        </row>
        <row r="1054">
          <cell r="A1054">
            <v>8160</v>
          </cell>
          <cell r="B1054" t="str">
            <v>SERVICIOS EXTERNOS NORTE</v>
          </cell>
        </row>
        <row r="1055">
          <cell r="A1055">
            <v>8161</v>
          </cell>
          <cell r="B1055" t="str">
            <v>SERVICIOS EXTERNOS SUR</v>
          </cell>
        </row>
        <row r="1056">
          <cell r="A1056">
            <v>8162</v>
          </cell>
          <cell r="B1056" t="str">
            <v>SERVICIOS EXTERNOS CENTRO</v>
          </cell>
        </row>
        <row r="1057">
          <cell r="A1057">
            <v>8163</v>
          </cell>
          <cell r="B1057" t="str">
            <v>CENTRO DE COSTO NO EXISTE!!!</v>
          </cell>
        </row>
        <row r="1058">
          <cell r="A1058">
            <v>8168</v>
          </cell>
          <cell r="B1058" t="str">
            <v>PORTAFOLIO SERV. UN. CONTROLES Y PROTEC.</v>
          </cell>
        </row>
        <row r="1059">
          <cell r="A1059">
            <v>8169</v>
          </cell>
          <cell r="B1059" t="str">
            <v>PORTAFOLIO SERVICIOS DEPTO. MTTO. SUBES.</v>
          </cell>
        </row>
        <row r="1060">
          <cell r="A1060">
            <v>8170</v>
          </cell>
          <cell r="B1060" t="str">
            <v>PORTAFOLIO SERVICIOS DEPTO MTTO. EQUIPOS</v>
          </cell>
        </row>
        <row r="1061">
          <cell r="A1061">
            <v>8171</v>
          </cell>
          <cell r="B1061" t="str">
            <v>CENTRO DE COSTO NO EXISTE!!!</v>
          </cell>
        </row>
        <row r="1062">
          <cell r="A1062">
            <v>8172</v>
          </cell>
          <cell r="B1062" t="str">
            <v>PORTAFOLIO SERVICIOS LINEA PREFERENCIAL</v>
          </cell>
        </row>
        <row r="1063">
          <cell r="A1063">
            <v>8173</v>
          </cell>
          <cell r="B1063" t="str">
            <v>PORTAFOLIO SERVICIOS DIVISION MONTALES</v>
          </cell>
        </row>
        <row r="1064">
          <cell r="A1064">
            <v>8174</v>
          </cell>
          <cell r="B1064" t="str">
            <v>CENTRO DE COSTO NO EXISTE!!!</v>
          </cell>
        </row>
        <row r="1065">
          <cell r="A1065">
            <v>8202</v>
          </cell>
          <cell r="B1065" t="str">
            <v>INTERVENTORIA DISTRIBUCION GAS</v>
          </cell>
        </row>
        <row r="1066">
          <cell r="A1066">
            <v>8203</v>
          </cell>
          <cell r="B1066" t="str">
            <v>DISENO DISTRIB Y CONTROL GAS</v>
          </cell>
        </row>
        <row r="1067">
          <cell r="A1067">
            <v>8204</v>
          </cell>
          <cell r="B1067" t="str">
            <v>CENTRO DE COSTO NO EXISTE!!!</v>
          </cell>
        </row>
        <row r="1068">
          <cell r="A1068">
            <v>8209</v>
          </cell>
          <cell r="B1068" t="str">
            <v>INGENIERIA PROYECTO GAS</v>
          </cell>
        </row>
        <row r="1069">
          <cell r="A1069">
            <v>8210</v>
          </cell>
          <cell r="B1069" t="str">
            <v>CENTRO DE COSTO NO EXISTE!!!</v>
          </cell>
        </row>
        <row r="1070">
          <cell r="A1070">
            <v>8211</v>
          </cell>
          <cell r="B1070" t="str">
            <v>CENTRO CONTROL EQUIPOS</v>
          </cell>
        </row>
        <row r="1071">
          <cell r="A1071">
            <v>8212</v>
          </cell>
          <cell r="B1071" t="str">
            <v>TUBERIA CENTRAL ACERO ACCESOR</v>
          </cell>
        </row>
        <row r="1072">
          <cell r="A1072">
            <v>8213</v>
          </cell>
          <cell r="B1072" t="str">
            <v>ESTACION EQUIPOS</v>
          </cell>
        </row>
        <row r="1073">
          <cell r="A1073">
            <v>8214</v>
          </cell>
          <cell r="B1073" t="str">
            <v>CENTRO DE COSTO NO EXISTE!!!</v>
          </cell>
        </row>
        <row r="1074">
          <cell r="A1074">
            <v>8221</v>
          </cell>
          <cell r="B1074" t="str">
            <v>REDES DISTRIBUCION MEDIA PRESION</v>
          </cell>
        </row>
        <row r="1075">
          <cell r="A1075">
            <v>8222</v>
          </cell>
          <cell r="B1075" t="str">
            <v>CENTRO DE COSTO NO EXISTE!!!</v>
          </cell>
        </row>
        <row r="1076">
          <cell r="A1076">
            <v>8223</v>
          </cell>
          <cell r="B1076" t="str">
            <v>OBRA CIVIL CENTRO DE CONTROL</v>
          </cell>
        </row>
        <row r="1077">
          <cell r="A1077">
            <v>8224</v>
          </cell>
          <cell r="B1077" t="str">
            <v>OBRA CIVIL ESTAC TERMINALES</v>
          </cell>
        </row>
        <row r="1078">
          <cell r="A1078">
            <v>8225</v>
          </cell>
          <cell r="B1078" t="str">
            <v>OBRA CIVIL TUBERIA CENTRAL ACERO</v>
          </cell>
        </row>
        <row r="1079">
          <cell r="A1079">
            <v>8226</v>
          </cell>
          <cell r="B1079" t="str">
            <v>CENTRO DE COSTO NO EXISTE!!!</v>
          </cell>
        </row>
        <row r="1080">
          <cell r="A1080">
            <v>8230</v>
          </cell>
          <cell r="B1080" t="str">
            <v>REDES PLAN PILOTO GAS HV</v>
          </cell>
        </row>
        <row r="1081">
          <cell r="A1081">
            <v>8231</v>
          </cell>
          <cell r="B1081" t="str">
            <v>MEDIDORES GAS</v>
          </cell>
        </row>
        <row r="1082">
          <cell r="A1082">
            <v>8232</v>
          </cell>
          <cell r="B1082" t="str">
            <v>CENTRO DE COSTO NO EXISTE!!!</v>
          </cell>
        </row>
        <row r="1083">
          <cell r="A1083">
            <v>8235</v>
          </cell>
          <cell r="B1083" t="str">
            <v>DESPACHO CUADRILLAS GAS</v>
          </cell>
        </row>
        <row r="1084">
          <cell r="A1084">
            <v>8236</v>
          </cell>
          <cell r="B1084" t="str">
            <v>CENTRO DE COSTO NO EXISTE!!!</v>
          </cell>
        </row>
        <row r="1085">
          <cell r="A1085">
            <v>8241</v>
          </cell>
          <cell r="B1085" t="str">
            <v>MASIFICACION GAS</v>
          </cell>
        </row>
        <row r="1086">
          <cell r="A1086">
            <v>8243</v>
          </cell>
          <cell r="B1086" t="str">
            <v>CENTRO DE COSTO NO EXISTE!!!</v>
          </cell>
        </row>
        <row r="1087">
          <cell r="A1087">
            <v>8279</v>
          </cell>
          <cell r="B1087" t="str">
            <v>ANTICIPOS PROYECTO GAS</v>
          </cell>
        </row>
        <row r="1088">
          <cell r="A1088">
            <v>8280</v>
          </cell>
          <cell r="B1088" t="str">
            <v>GASTOS FROS FONADE GAS</v>
          </cell>
        </row>
        <row r="1089">
          <cell r="A1089">
            <v>8281</v>
          </cell>
          <cell r="B1089" t="str">
            <v>GASTOS FINANANCIEROS GAS EXIMBANK.</v>
          </cell>
        </row>
        <row r="1090">
          <cell r="A1090">
            <v>8282</v>
          </cell>
          <cell r="B1090" t="str">
            <v>GASTOS FINANCIEROS CITIBANK-GAS</v>
          </cell>
        </row>
        <row r="1091">
          <cell r="A1091">
            <v>8283</v>
          </cell>
          <cell r="B1091" t="str">
            <v>CENTRO DE COSTO NO EXISTE!!!</v>
          </cell>
        </row>
        <row r="1092">
          <cell r="A1092">
            <v>8293</v>
          </cell>
          <cell r="B1092" t="str">
            <v>AJ POR INFL PROYECTO GAS</v>
          </cell>
        </row>
        <row r="1093">
          <cell r="A1093">
            <v>8294</v>
          </cell>
          <cell r="B1093" t="str">
            <v>AJUSTES POR DIFERENCIA EN CAMBIO</v>
          </cell>
        </row>
        <row r="1094">
          <cell r="A1094">
            <v>8295</v>
          </cell>
          <cell r="B1094" t="str">
            <v>CENTRO DE COSTO NO EXISTE!!!</v>
          </cell>
        </row>
        <row r="1095">
          <cell r="A1095">
            <v>8300</v>
          </cell>
          <cell r="B1095" t="str">
            <v>SUB EL SAALTO 220 KV O. C. EXPANSION</v>
          </cell>
        </row>
        <row r="1096">
          <cell r="A1096">
            <v>8301</v>
          </cell>
          <cell r="B1096" t="str">
            <v>SUB BELLO 220 KV O. C. EXPANSION</v>
          </cell>
        </row>
        <row r="1097">
          <cell r="A1097">
            <v>8302</v>
          </cell>
          <cell r="B1097" t="str">
            <v>SUB BARBOSA 220 KV O. C. AMPLIACION</v>
          </cell>
        </row>
        <row r="1098">
          <cell r="A1098">
            <v>8303</v>
          </cell>
          <cell r="B1098" t="str">
            <v>SUB GUADALUPE IV 220 KV O. C. AMPLIAC.</v>
          </cell>
        </row>
        <row r="1099">
          <cell r="A1099">
            <v>8304</v>
          </cell>
          <cell r="B1099" t="str">
            <v>SUB COLOMBIA 110 KV O.C. AMPLIAC</v>
          </cell>
        </row>
        <row r="1100">
          <cell r="A1100">
            <v>8305</v>
          </cell>
          <cell r="B1100" t="str">
            <v>SUB GIRARDOTA 110 KV O.C. AMPLIAC.</v>
          </cell>
        </row>
        <row r="1101">
          <cell r="A1101">
            <v>8306</v>
          </cell>
          <cell r="B1101" t="str">
            <v>SUB. MALENA 220KV OC RECONFIG.</v>
          </cell>
        </row>
        <row r="1102">
          <cell r="A1102">
            <v>8307</v>
          </cell>
          <cell r="B1102" t="str">
            <v>SUB. MALENA 220KV RECONFIG.</v>
          </cell>
        </row>
        <row r="1103">
          <cell r="A1103">
            <v>8308</v>
          </cell>
          <cell r="B1103" t="str">
            <v>CENTRO DE COSTO NO EXISTE!!!</v>
          </cell>
        </row>
        <row r="1104">
          <cell r="A1104">
            <v>8310</v>
          </cell>
          <cell r="B1104" t="str">
            <v>EMPALME BELLO P.BLANCAS VILLA HERMOSA</v>
          </cell>
        </row>
        <row r="1105">
          <cell r="A1105">
            <v>8311</v>
          </cell>
          <cell r="B1105" t="str">
            <v>EMPALME RIOGRANDE GIRARDOTA PL BIENAL</v>
          </cell>
        </row>
        <row r="1106">
          <cell r="A1106">
            <v>8312</v>
          </cell>
          <cell r="B1106" t="str">
            <v>EMPALME OCC COLOMBIA P. BLANCAS</v>
          </cell>
        </row>
        <row r="1107">
          <cell r="A1107">
            <v>8313</v>
          </cell>
          <cell r="B1107" t="str">
            <v>LIN EL SALTO BARBOSA C.T. 220 KV</v>
          </cell>
        </row>
        <row r="1108">
          <cell r="A1108">
            <v>8314</v>
          </cell>
          <cell r="B1108" t="str">
            <v>LINEA TASAJERA BELLO 220 KV</v>
          </cell>
        </row>
        <row r="1109">
          <cell r="A1109">
            <v>8312</v>
          </cell>
          <cell r="B1109" t="str">
            <v>CENTRO DE COSTO NO EXISTE!!!</v>
          </cell>
        </row>
        <row r="1110">
          <cell r="A1110">
            <v>8316</v>
          </cell>
          <cell r="B1110" t="str">
            <v>LINEA EL SALTO-YARUMAL I Y II</v>
          </cell>
        </row>
        <row r="1111">
          <cell r="A1111">
            <v>8317</v>
          </cell>
          <cell r="B1111" t="str">
            <v>CENTRO DE COSTO NO EXISTE!!!</v>
          </cell>
        </row>
        <row r="1112">
          <cell r="A1112">
            <v>8319</v>
          </cell>
          <cell r="B1112" t="str">
            <v>LINEA GUADALUPE IV-SALTO III REPLANTEO</v>
          </cell>
        </row>
        <row r="1113">
          <cell r="A1113">
            <v>8320</v>
          </cell>
          <cell r="B1113" t="str">
            <v>ING.EXP,TRANS,TRANSF 91-2000</v>
          </cell>
        </row>
        <row r="1114">
          <cell r="A1114">
            <v>8321</v>
          </cell>
          <cell r="B1114" t="str">
            <v>CENTRO DE COSTO NO EXISTE!!!</v>
          </cell>
        </row>
        <row r="1115">
          <cell r="A1115">
            <v>8325</v>
          </cell>
          <cell r="B1115" t="str">
            <v>GASTOS FCIEROS EXP,TRAS,TRANSF</v>
          </cell>
        </row>
        <row r="1116">
          <cell r="A1116">
            <v>8326</v>
          </cell>
          <cell r="B1116" t="str">
            <v>CENTRO DE COSTO NO EXISTE!!!</v>
          </cell>
        </row>
        <row r="1117">
          <cell r="A1117">
            <v>8327</v>
          </cell>
          <cell r="B1117" t="str">
            <v>SUB EL SALTO 220 KV EXPANSION</v>
          </cell>
        </row>
        <row r="1118">
          <cell r="A1118">
            <v>8328</v>
          </cell>
          <cell r="B1118" t="str">
            <v>SUB BELLO 220 KV EXPANSION</v>
          </cell>
        </row>
        <row r="1119">
          <cell r="A1119">
            <v>8329</v>
          </cell>
          <cell r="B1119" t="str">
            <v>SUB BARBOSA 220 KV AMPLIACION</v>
          </cell>
        </row>
        <row r="1120">
          <cell r="A1120">
            <v>8330</v>
          </cell>
          <cell r="B1120" t="str">
            <v>SUB GUADALUPE IV 220 KV AMPLIACION</v>
          </cell>
        </row>
        <row r="1121">
          <cell r="A1121">
            <v>8331</v>
          </cell>
          <cell r="B1121" t="str">
            <v>SUB COLOMBIA 110 KV AMPLIACION</v>
          </cell>
        </row>
        <row r="1122">
          <cell r="A1122">
            <v>8332</v>
          </cell>
          <cell r="B1122" t="str">
            <v>SUB GIRARDOTA 110 KV AMPLIACION</v>
          </cell>
        </row>
        <row r="1123">
          <cell r="A1123">
            <v>8333</v>
          </cell>
          <cell r="B1123" t="str">
            <v>SUB REP/RESP PARARRAYOS</v>
          </cell>
        </row>
        <row r="1124">
          <cell r="A1124">
            <v>8334</v>
          </cell>
          <cell r="B1124" t="str">
            <v>SUB REP/RESP TRANSFORMAD MEDIDA</v>
          </cell>
        </row>
        <row r="1125">
          <cell r="A1125">
            <v>8335</v>
          </cell>
          <cell r="B1125" t="str">
            <v>SUB REP/RESP TRANSFORMAD POTENCIA</v>
          </cell>
        </row>
        <row r="1126">
          <cell r="A1126">
            <v>8336</v>
          </cell>
          <cell r="B1126" t="str">
            <v>SUB REP/RESP INTERRUPT. SECCIONAD.</v>
          </cell>
        </row>
        <row r="1127">
          <cell r="A1127">
            <v>8337</v>
          </cell>
          <cell r="B1127" t="str">
            <v>SUB REP/RESP VARIOS</v>
          </cell>
        </row>
        <row r="1128">
          <cell r="A1128">
            <v>8338</v>
          </cell>
          <cell r="B1128" t="str">
            <v>SUB REFUERZOS PROTECC. VARIOS</v>
          </cell>
        </row>
        <row r="1129">
          <cell r="A1129">
            <v>8339</v>
          </cell>
          <cell r="B1129" t="str">
            <v>SUB RESPALDO MICROONDAS FIBRA OPTICA</v>
          </cell>
        </row>
        <row r="1130">
          <cell r="A1130">
            <v>8340</v>
          </cell>
          <cell r="B1130" t="str">
            <v>SUB RESPALDO CENETRO DE CONTROL</v>
          </cell>
        </row>
        <row r="1131">
          <cell r="A1131">
            <v>8341</v>
          </cell>
          <cell r="B1131" t="str">
            <v>SUB SISTEMA ANTINCENDIO</v>
          </cell>
        </row>
        <row r="1132">
          <cell r="A1132">
            <v>8342</v>
          </cell>
          <cell r="B1132" t="str">
            <v>OBRAS VARIAS DE TRANSMISION</v>
          </cell>
        </row>
        <row r="1133">
          <cell r="A1133">
            <v>8343</v>
          </cell>
          <cell r="B1133" t="str">
            <v>S/E BELEN BANCO COMPENSACION REACTIVA</v>
          </cell>
        </row>
        <row r="1134">
          <cell r="A1134">
            <v>8344</v>
          </cell>
          <cell r="B1134" t="str">
            <v>S/E MALENA REMODELACION Y AMPLIACION</v>
          </cell>
        </row>
        <row r="1135">
          <cell r="A1135">
            <v>8345</v>
          </cell>
          <cell r="B1135" t="str">
            <v>CENTRO DE COSTO NO EXISTE!!!</v>
          </cell>
        </row>
        <row r="1136">
          <cell r="A1136">
            <v>8346</v>
          </cell>
          <cell r="B1136" t="str">
            <v>AJUSTE PRESTAMO</v>
          </cell>
        </row>
        <row r="1137">
          <cell r="A1137">
            <v>8347</v>
          </cell>
          <cell r="B1137" t="str">
            <v>GASTOS FINANCIEROS</v>
          </cell>
        </row>
        <row r="1138">
          <cell r="A1138">
            <v>8348</v>
          </cell>
          <cell r="B1138" t="str">
            <v>AJ POR INFL TRANS Y TRANSF FUTURO</v>
          </cell>
        </row>
        <row r="1139">
          <cell r="A1139">
            <v>8349</v>
          </cell>
          <cell r="B1139" t="str">
            <v>ANTICIPOS TRANSM Y TRANSF FUTURO</v>
          </cell>
        </row>
        <row r="1140">
          <cell r="A1140">
            <v>8350</v>
          </cell>
          <cell r="B1140" t="str">
            <v>CENTRO DE COSTO NO EXISTE!!!</v>
          </cell>
        </row>
        <row r="1141">
          <cell r="A1141">
            <v>8379</v>
          </cell>
          <cell r="B1141" t="str">
            <v>ANTICIPOS PLAYAS</v>
          </cell>
        </row>
        <row r="1142">
          <cell r="A1142">
            <v>8380</v>
          </cell>
          <cell r="B1142" t="str">
            <v>CENTRO DE COSTO NO EXISTE!!!</v>
          </cell>
        </row>
        <row r="1143">
          <cell r="A1143">
            <v>8401</v>
          </cell>
          <cell r="B1143" t="str">
            <v>DISENOS PORCE II</v>
          </cell>
        </row>
        <row r="1144">
          <cell r="A1144">
            <v>8402</v>
          </cell>
          <cell r="B1144" t="str">
            <v>ESTUDIOS AMBIENTALES PORCE II</v>
          </cell>
        </row>
        <row r="1145">
          <cell r="A1145">
            <v>8403</v>
          </cell>
          <cell r="B1145" t="str">
            <v>INTERVENTORIA PORCE II</v>
          </cell>
        </row>
        <row r="1146">
          <cell r="A1146">
            <v>8404</v>
          </cell>
          <cell r="B1146" t="str">
            <v>CENTRO DE COSTO NO EXISTE!!!</v>
          </cell>
        </row>
        <row r="1147">
          <cell r="A1147">
            <v>8405</v>
          </cell>
          <cell r="B1147" t="str">
            <v>ASESORES PORCE II</v>
          </cell>
        </row>
        <row r="1148">
          <cell r="A1148">
            <v>8406</v>
          </cell>
          <cell r="B1148" t="str">
            <v>TIERRAS Y SERVIDUMBRES PORCE II</v>
          </cell>
        </row>
        <row r="1149">
          <cell r="A1149">
            <v>8407</v>
          </cell>
          <cell r="B1149" t="str">
            <v>INGENIERIA Y ADMON. PORCE II</v>
          </cell>
        </row>
        <row r="1150">
          <cell r="A1150">
            <v>8408</v>
          </cell>
          <cell r="B1150" t="str">
            <v>DISENOS TRANSM ASOCIADA PORCE II</v>
          </cell>
        </row>
        <row r="1151">
          <cell r="A1151">
            <v>8409</v>
          </cell>
          <cell r="B1151" t="str">
            <v>PROGRAMA CAPACITACION BID PORCE</v>
          </cell>
        </row>
        <row r="1152">
          <cell r="A1152">
            <v>8410</v>
          </cell>
          <cell r="B1152" t="str">
            <v>INFRAEST CAMPAMENTOS PORCE II</v>
          </cell>
        </row>
        <row r="1153">
          <cell r="A1153">
            <v>8411</v>
          </cell>
          <cell r="B1153" t="str">
            <v>CENTRO DE COSTO NO EXISTE!!!</v>
          </cell>
        </row>
        <row r="1154">
          <cell r="A1154">
            <v>8412</v>
          </cell>
          <cell r="B1154" t="str">
            <v>INFRAEST CARRET DE ACC PORCE II</v>
          </cell>
        </row>
        <row r="1155">
          <cell r="A1155">
            <v>8413</v>
          </cell>
          <cell r="B1155" t="str">
            <v>CENTRO DE COSTO NO EXISTE!!!</v>
          </cell>
        </row>
        <row r="1156">
          <cell r="A1156">
            <v>8415</v>
          </cell>
          <cell r="B1156" t="str">
            <v>PRESA Y VERT PORCE II</v>
          </cell>
        </row>
        <row r="1157">
          <cell r="A1157">
            <v>8416</v>
          </cell>
          <cell r="B1157" t="str">
            <v>CENTRO DE COSTO NO EXISTE!!!</v>
          </cell>
        </row>
        <row r="1158">
          <cell r="A1158">
            <v>8420</v>
          </cell>
          <cell r="B1158" t="str">
            <v>OBRAS SUBTERRANEAS PORCE II</v>
          </cell>
        </row>
        <row r="1159">
          <cell r="A1159">
            <v>8421</v>
          </cell>
          <cell r="B1159" t="str">
            <v>CENTRO DE COSTO NO EXISTE!!!</v>
          </cell>
        </row>
        <row r="1160">
          <cell r="A1160">
            <v>8422</v>
          </cell>
          <cell r="B1160" t="str">
            <v>SUBESTACION PORCE II</v>
          </cell>
        </row>
        <row r="1161">
          <cell r="A1161">
            <v>8423</v>
          </cell>
          <cell r="B1161" t="str">
            <v>CENTRO DE COSTO NO EXISTE!!!</v>
          </cell>
        </row>
        <row r="1162">
          <cell r="A1162">
            <v>8425</v>
          </cell>
          <cell r="B1162" t="str">
            <v>LINEAS DE TRANSMISION PORCE II</v>
          </cell>
        </row>
        <row r="1163">
          <cell r="A1163">
            <v>8426</v>
          </cell>
          <cell r="B1163" t="str">
            <v>CENTRO DE COSTO NO EXISTE!!!</v>
          </cell>
        </row>
        <row r="1164">
          <cell r="A1164">
            <v>8428</v>
          </cell>
          <cell r="B1164" t="str">
            <v>OBRAS SUSTITUTIVAS PORCE II</v>
          </cell>
        </row>
        <row r="1165">
          <cell r="A1165">
            <v>8429</v>
          </cell>
          <cell r="B1165" t="str">
            <v>CENTRO DE COSTO NO EXISTE!!!</v>
          </cell>
        </row>
        <row r="1166">
          <cell r="A1166">
            <v>8435</v>
          </cell>
          <cell r="B1166" t="str">
            <v>OB PROTECC MEDIO AMB PORCE II</v>
          </cell>
        </row>
        <row r="1167">
          <cell r="A1167">
            <v>8436</v>
          </cell>
          <cell r="B1167" t="str">
            <v>CENTRO DE COSTO NO EXISTE!!!</v>
          </cell>
        </row>
        <row r="1168">
          <cell r="A1168">
            <v>8440</v>
          </cell>
          <cell r="B1168" t="str">
            <v>EQUIPOS INFRAESTRUCTURA PORCE II</v>
          </cell>
        </row>
        <row r="1169">
          <cell r="A1169">
            <v>8441</v>
          </cell>
          <cell r="B1169" t="str">
            <v>TURBINAS Y ASOCIADOS PORCE II</v>
          </cell>
        </row>
        <row r="1170">
          <cell r="A1170">
            <v>8442</v>
          </cell>
          <cell r="B1170" t="str">
            <v>COMPUERTAS PORCE II</v>
          </cell>
        </row>
        <row r="1171">
          <cell r="A1171">
            <v>8443</v>
          </cell>
          <cell r="B1171" t="str">
            <v>GENERADORES Y ASOCIADOS PORCE II</v>
          </cell>
        </row>
        <row r="1172">
          <cell r="A1172">
            <v>8444</v>
          </cell>
          <cell r="B1172" t="str">
            <v>CENTRO DE COSTO NO EXISTE!!!</v>
          </cell>
        </row>
        <row r="1173">
          <cell r="A1173">
            <v>8445</v>
          </cell>
          <cell r="B1173" t="str">
            <v>TRANSFORMADORES PORCE II</v>
          </cell>
        </row>
        <row r="1174">
          <cell r="A1174">
            <v>8446</v>
          </cell>
          <cell r="B1174" t="str">
            <v>CENTRO DE COSTO NO EXISTE!!!</v>
          </cell>
        </row>
        <row r="1175">
          <cell r="A1175">
            <v>8447</v>
          </cell>
          <cell r="B1175" t="str">
            <v>BLIND TUNEL Y DISTRIBUID PORC II</v>
          </cell>
        </row>
        <row r="1176">
          <cell r="A1176">
            <v>8448</v>
          </cell>
          <cell r="B1176" t="str">
            <v>CENTRO DE COSTO NO EXISTE!!!</v>
          </cell>
        </row>
        <row r="1177">
          <cell r="A1177">
            <v>8450</v>
          </cell>
          <cell r="B1177" t="str">
            <v>EQUIP SECUNDARIOS ELECT PORCE II</v>
          </cell>
        </row>
        <row r="1178">
          <cell r="A1178">
            <v>8451</v>
          </cell>
          <cell r="B1178" t="str">
            <v>EQUIPOS SECUND MECAN PORCE II</v>
          </cell>
        </row>
        <row r="1179">
          <cell r="A1179">
            <v>8452</v>
          </cell>
          <cell r="B1179" t="str">
            <v>EQUIPOS SUBESTACION PORCE II</v>
          </cell>
        </row>
        <row r="1180">
          <cell r="A1180">
            <v>8453</v>
          </cell>
          <cell r="B1180" t="str">
            <v>CENTRO DE COSTO NO EXISTE!!!</v>
          </cell>
        </row>
        <row r="1181">
          <cell r="A1181">
            <v>8455</v>
          </cell>
          <cell r="B1181" t="str">
            <v>EQ LINEAS TRANSMISION PORCE II</v>
          </cell>
        </row>
        <row r="1182">
          <cell r="A1182">
            <v>8456</v>
          </cell>
          <cell r="B1182" t="str">
            <v>CENTRO DE COSTO NO EXISTE!!!</v>
          </cell>
        </row>
        <row r="1183">
          <cell r="A1183">
            <v>8457</v>
          </cell>
          <cell r="B1183" t="str">
            <v>INVERSION DE MERCADO NO REGULADO Y P.</v>
          </cell>
        </row>
        <row r="1184">
          <cell r="A1184">
            <v>8458</v>
          </cell>
          <cell r="B1184" t="str">
            <v>EQUIPOS DE CONTROL PORCE II</v>
          </cell>
        </row>
        <row r="1185">
          <cell r="A1185">
            <v>8459</v>
          </cell>
          <cell r="B1185" t="str">
            <v>PROG REDUCC PERD Y USO RAC ENE</v>
          </cell>
        </row>
        <row r="1186">
          <cell r="A1186">
            <v>8460</v>
          </cell>
          <cell r="B1186" t="str">
            <v>CENTRO DE COSTO NO EXISTE!!!</v>
          </cell>
        </row>
        <row r="1187">
          <cell r="A1187">
            <v>8479</v>
          </cell>
          <cell r="B1187" t="str">
            <v>ANTICIPOS PORCE II</v>
          </cell>
        </row>
        <row r="1188">
          <cell r="A1188">
            <v>8480</v>
          </cell>
          <cell r="B1188" t="str">
            <v>PTMO FONADE PORCE II</v>
          </cell>
        </row>
        <row r="1189">
          <cell r="A1189">
            <v>8481</v>
          </cell>
          <cell r="B1189" t="str">
            <v>PRESTAMO BID PORCE II</v>
          </cell>
        </row>
        <row r="1190">
          <cell r="A1190">
            <v>8482</v>
          </cell>
          <cell r="B1190" t="str">
            <v>PRESTAMO BID PORCE DISTRIBUCION</v>
          </cell>
        </row>
        <row r="1191">
          <cell r="A1191">
            <v>8483</v>
          </cell>
          <cell r="B1191" t="str">
            <v>CENTRO DE COSTO NO EXISTE!!!</v>
          </cell>
        </row>
        <row r="1192">
          <cell r="A1192">
            <v>8489</v>
          </cell>
          <cell r="B1192" t="str">
            <v>ANTICIPOS PORCE II TRANSMISION</v>
          </cell>
        </row>
        <row r="1193">
          <cell r="A1193">
            <v>8490</v>
          </cell>
          <cell r="B1193" t="str">
            <v>CENTRO DE COSTO NO EXISTE!!!</v>
          </cell>
        </row>
        <row r="1194">
          <cell r="A1194">
            <v>8491</v>
          </cell>
          <cell r="B1194" t="str">
            <v>AJUSTE PRESTAMO BID PORCE II</v>
          </cell>
        </row>
        <row r="1195">
          <cell r="A1195">
            <v>8492</v>
          </cell>
          <cell r="B1195" t="str">
            <v>AJUSTE PRESTAMO BID-PORCE II-DISTRIB.</v>
          </cell>
        </row>
        <row r="1196">
          <cell r="A1196">
            <v>8493</v>
          </cell>
          <cell r="B1196" t="str">
            <v>CENTRO DE COSTO NO EXISTE!!!</v>
          </cell>
        </row>
        <row r="1197">
          <cell r="A1197">
            <v>8500</v>
          </cell>
          <cell r="B1197" t="str">
            <v>ESTUDIOS EXP TRANSM DISTRIBUCION</v>
          </cell>
        </row>
        <row r="1198">
          <cell r="A1198">
            <v>8501</v>
          </cell>
          <cell r="B1198" t="str">
            <v>CENTRO DE COSTO NO EXISTE!!!</v>
          </cell>
        </row>
        <row r="1199">
          <cell r="A1199">
            <v>8536</v>
          </cell>
          <cell r="B1199" t="str">
            <v>SUBESTACION PIEDRAS BLANCAS EQUIPOS</v>
          </cell>
        </row>
        <row r="1200">
          <cell r="A1200">
            <v>8537</v>
          </cell>
          <cell r="B1200" t="str">
            <v>CENTRO DE COSTO NO EXISTE!!!</v>
          </cell>
        </row>
        <row r="1201">
          <cell r="A1201">
            <v>8545</v>
          </cell>
          <cell r="B1201" t="str">
            <v>SUBESTACION GIRARDOTA EQUIPOS</v>
          </cell>
        </row>
        <row r="1202">
          <cell r="A1202">
            <v>8546</v>
          </cell>
          <cell r="B1202" t="str">
            <v>CENTRO DE COSTO NO EXISTE!!!</v>
          </cell>
        </row>
        <row r="1203">
          <cell r="A1203">
            <v>8574</v>
          </cell>
          <cell r="B1203" t="str">
            <v>ING PLAN REDUCC PERDIDA</v>
          </cell>
        </row>
        <row r="1204">
          <cell r="A1204">
            <v>8575</v>
          </cell>
          <cell r="B1204" t="str">
            <v>CENTRO DE COSTO NO EXISTE!!!</v>
          </cell>
        </row>
        <row r="1205">
          <cell r="A1205">
            <v>8576</v>
          </cell>
          <cell r="B1205" t="str">
            <v>SUBESTACIÓN MALENA EQUIPOS</v>
          </cell>
        </row>
        <row r="1206">
          <cell r="A1206">
            <v>8577</v>
          </cell>
          <cell r="B1206" t="str">
            <v>CENTRO DE COSTO NO EXISTE!!!</v>
          </cell>
        </row>
        <row r="1207">
          <cell r="A1207">
            <v>8579</v>
          </cell>
          <cell r="B1207" t="str">
            <v>ANTICIPOS EXP TRANSMISION Y DISTRIBUCION</v>
          </cell>
        </row>
        <row r="1208">
          <cell r="A1208">
            <v>8580</v>
          </cell>
          <cell r="B1208" t="str">
            <v>SUBESTACION CALDAS EQUIPOS</v>
          </cell>
        </row>
        <row r="1209">
          <cell r="A1209">
            <v>8581</v>
          </cell>
          <cell r="B1209" t="str">
            <v>CENTRO DE COSTO NO EXISTE!!!</v>
          </cell>
        </row>
        <row r="1210">
          <cell r="A1210">
            <v>8589</v>
          </cell>
          <cell r="B1210" t="str">
            <v>ANT REDUCCION PERDIDAS</v>
          </cell>
        </row>
        <row r="1211">
          <cell r="A1211">
            <v>8590</v>
          </cell>
          <cell r="B1211" t="str">
            <v>CENTRO DE COSTO NO EXISTE!!!</v>
          </cell>
        </row>
        <row r="1212">
          <cell r="A1212">
            <v>8591</v>
          </cell>
          <cell r="B1212" t="str">
            <v>PRESTAMO FEN-EXIMBANK TRANS Y DISTRIBUC.</v>
          </cell>
        </row>
        <row r="1213">
          <cell r="A1213">
            <v>8592</v>
          </cell>
          <cell r="B1213" t="str">
            <v>CENTRO DE COSTO NO EXISTE!!!</v>
          </cell>
        </row>
        <row r="1214">
          <cell r="A1214">
            <v>8597</v>
          </cell>
          <cell r="B1214" t="str">
            <v>AJUSTE PTMO EXIMBANK TRANS Y DISTRIBUCION</v>
          </cell>
        </row>
        <row r="1215">
          <cell r="A1215">
            <v>8598</v>
          </cell>
          <cell r="B1215" t="str">
            <v>AJ POR INFL REDUCCION PERDIDAS</v>
          </cell>
        </row>
        <row r="1216">
          <cell r="A1216">
            <v>8599</v>
          </cell>
          <cell r="B1216" t="str">
            <v>AJ POR INFL PLAN EXP SUBT Y DISTRIBUCION</v>
          </cell>
        </row>
        <row r="1217">
          <cell r="A1217">
            <v>8600</v>
          </cell>
          <cell r="B1217" t="str">
            <v>CENTRO DE COSTO NO EXISTE!!!</v>
          </cell>
        </row>
        <row r="1218">
          <cell r="A1218">
            <v>8601</v>
          </cell>
          <cell r="B1218" t="str">
            <v>INGENIERIA Y ADMON TERMICA</v>
          </cell>
        </row>
        <row r="1219">
          <cell r="A1219">
            <v>8602</v>
          </cell>
          <cell r="B1219" t="str">
            <v>INTERVENTORIA TERMICA</v>
          </cell>
        </row>
        <row r="1220">
          <cell r="A1220">
            <v>8603</v>
          </cell>
          <cell r="B1220" t="str">
            <v>CENTRO DE COSTO NO EXISTE!!!</v>
          </cell>
        </row>
        <row r="1221">
          <cell r="A1221">
            <v>8604</v>
          </cell>
          <cell r="B1221" t="str">
            <v>ESTUDIOS Y OBRAS CIVILES TERMICA</v>
          </cell>
        </row>
        <row r="1222">
          <cell r="A1222">
            <v>8605</v>
          </cell>
          <cell r="B1222" t="str">
            <v>INGENIERÍA TÉRMICA LA SIERRA</v>
          </cell>
        </row>
        <row r="1223">
          <cell r="A1223">
            <v>8606</v>
          </cell>
          <cell r="B1223" t="str">
            <v>EQUIPOS COMUNICACIONES TERMICA</v>
          </cell>
        </row>
        <row r="1224">
          <cell r="A1224">
            <v>8607</v>
          </cell>
          <cell r="B1224" t="str">
            <v>CENTRO DE COSTO NO EXISTE!!!</v>
          </cell>
        </row>
        <row r="1225">
          <cell r="A1225">
            <v>8609</v>
          </cell>
          <cell r="B1225" t="str">
            <v>CONTRATO LLAVE EN MANO TS</v>
          </cell>
        </row>
        <row r="1226">
          <cell r="A1226">
            <v>8610</v>
          </cell>
          <cell r="B1226" t="str">
            <v>TRANSPORTES Y COMBUSTIBLES TERMICA</v>
          </cell>
        </row>
        <row r="1227">
          <cell r="A1227">
            <v>8611</v>
          </cell>
          <cell r="B1227" t="str">
            <v>COMPRA DE TIERRAS TERMICA</v>
          </cell>
        </row>
        <row r="1228">
          <cell r="A1228">
            <v>8612</v>
          </cell>
          <cell r="B1228" t="str">
            <v>CENTRO DE COSTO NO EXISTE!!!</v>
          </cell>
        </row>
        <row r="1229">
          <cell r="A1229">
            <v>8617</v>
          </cell>
          <cell r="B1229" t="str">
            <v>AJUSTE DIF. EN CAMBIO TERMICA LA SIERRA</v>
          </cell>
        </row>
        <row r="1230">
          <cell r="A1230">
            <v>8618</v>
          </cell>
          <cell r="B1230" t="str">
            <v>GASTOS FINANCIEROS TERMICA</v>
          </cell>
        </row>
        <row r="1231">
          <cell r="A1231">
            <v>8619</v>
          </cell>
          <cell r="B1231" t="str">
            <v>ANTICIPOS TERMICA</v>
          </cell>
        </row>
        <row r="1232">
          <cell r="A1232">
            <v>8620</v>
          </cell>
          <cell r="B1232" t="str">
            <v>CENTRO DE COSTO NO EXISTE!!!</v>
          </cell>
        </row>
        <row r="1233">
          <cell r="A1233">
            <v>8629</v>
          </cell>
          <cell r="B1233" t="str">
            <v>ANTICIPOS NECHI</v>
          </cell>
        </row>
        <row r="1234">
          <cell r="A1234">
            <v>8630</v>
          </cell>
          <cell r="B1234" t="str">
            <v>TERMOELECTRICA LA SIERRA - CICLO COMBIN.</v>
          </cell>
        </row>
        <row r="1235">
          <cell r="A1235">
            <v>8631</v>
          </cell>
          <cell r="B1235" t="str">
            <v>ESTUDIOS CICLO COMBINADO LA SIERRA</v>
          </cell>
        </row>
        <row r="1236">
          <cell r="A1236">
            <v>8632</v>
          </cell>
          <cell r="B1236" t="str">
            <v>CENTRO DE COSTO NO EXISTE!!!</v>
          </cell>
        </row>
        <row r="1237">
          <cell r="A1237">
            <v>8651</v>
          </cell>
          <cell r="B1237" t="str">
            <v>DISEÑOS NECHI</v>
          </cell>
        </row>
        <row r="1238">
          <cell r="A1238">
            <v>8652</v>
          </cell>
          <cell r="B1238" t="str">
            <v>INGENIERIA NECHI</v>
          </cell>
        </row>
        <row r="1239">
          <cell r="A1239">
            <v>8653</v>
          </cell>
          <cell r="B1239" t="str">
            <v>TIERRAS Y SERVIDUMBRES NECHI</v>
          </cell>
        </row>
        <row r="1240">
          <cell r="A1240">
            <v>8654</v>
          </cell>
          <cell r="B1240" t="str">
            <v>CENTRO DE COSTO NO EXISTE!!!</v>
          </cell>
        </row>
        <row r="1241">
          <cell r="A1241">
            <v>8690</v>
          </cell>
          <cell r="B1241" t="str">
            <v>AJUSTES POR INFL RIOG II</v>
          </cell>
        </row>
        <row r="1242">
          <cell r="A1242">
            <v>8691</v>
          </cell>
          <cell r="B1242" t="str">
            <v>CENTRO DE COSTO NO EXISTE!!!</v>
          </cell>
        </row>
        <row r="1243">
          <cell r="A1243">
            <v>8693</v>
          </cell>
          <cell r="B1243" t="str">
            <v>AJUSTES POR INFLACION NECHI</v>
          </cell>
        </row>
        <row r="1244">
          <cell r="A1244">
            <v>8694</v>
          </cell>
          <cell r="B1244" t="str">
            <v>CENTRO DE COSTO NO EXISTE!!!</v>
          </cell>
        </row>
        <row r="1245">
          <cell r="A1245">
            <v>8704</v>
          </cell>
          <cell r="B1245" t="str">
            <v>TRAB PART EN DIV CONSERV CONTROL</v>
          </cell>
        </row>
        <row r="1246">
          <cell r="A1246">
            <v>8705</v>
          </cell>
          <cell r="B1246" t="str">
            <v>CENTRO DE COSTO NO EXISTE!!!</v>
          </cell>
        </row>
        <row r="1247">
          <cell r="A1247">
            <v>8706</v>
          </cell>
          <cell r="B1247" t="str">
            <v>DIS MIRAFLORES Y TRONERAS</v>
          </cell>
        </row>
        <row r="1248">
          <cell r="A1248">
            <v>8707</v>
          </cell>
          <cell r="B1248" t="str">
            <v>CENTRO DE COSTO NO EXISTE!!!</v>
          </cell>
        </row>
        <row r="1249">
          <cell r="A1249">
            <v>8710</v>
          </cell>
          <cell r="B1249" t="str">
            <v>SISTEMAS INFORM. GEREN. DISTRIB. ENERGIA</v>
          </cell>
        </row>
        <row r="1250">
          <cell r="A1250">
            <v>8711</v>
          </cell>
          <cell r="B1250" t="str">
            <v>ALUMBRADO PUBLICO</v>
          </cell>
        </row>
        <row r="1251">
          <cell r="A1251">
            <v>8712</v>
          </cell>
          <cell r="B1251" t="str">
            <v>EST REDISENO TRONERAS</v>
          </cell>
        </row>
        <row r="1252">
          <cell r="A1252">
            <v>8713</v>
          </cell>
          <cell r="B1252" t="str">
            <v>PLANEAMIENTO OPERATIVO ENERGIA</v>
          </cell>
        </row>
        <row r="1253">
          <cell r="A1253">
            <v>8714</v>
          </cell>
          <cell r="B1253" t="str">
            <v>AJ POR INFL GEN Y REP EQUIPOS</v>
          </cell>
        </row>
        <row r="1254">
          <cell r="A1254">
            <v>8715</v>
          </cell>
          <cell r="B1254" t="str">
            <v>CENTRO DE COSTO NO EXISTE!!!</v>
          </cell>
        </row>
        <row r="1255">
          <cell r="A1255">
            <v>8716</v>
          </cell>
          <cell r="B1255" t="str">
            <v>SISTEMA DE REFRIGERACIÓN GUATAPÉ O.C.</v>
          </cell>
        </row>
        <row r="1256">
          <cell r="A1256">
            <v>8717</v>
          </cell>
          <cell r="B1256" t="str">
            <v>CENTRO DE COSTO NO EXISTE!!!</v>
          </cell>
        </row>
        <row r="1257">
          <cell r="A1257">
            <v>8720</v>
          </cell>
          <cell r="B1257" t="str">
            <v>MODELO EXPANSION GENERACION</v>
          </cell>
        </row>
        <row r="1258">
          <cell r="A1258">
            <v>8721</v>
          </cell>
          <cell r="B1258" t="str">
            <v>CENTRO DE COSTO NO EXISTE!!!</v>
          </cell>
        </row>
        <row r="1259">
          <cell r="A1259">
            <v>8724</v>
          </cell>
          <cell r="B1259" t="str">
            <v>MODERNIZACION GUATAPE</v>
          </cell>
        </row>
        <row r="1260">
          <cell r="A1260">
            <v>8725</v>
          </cell>
          <cell r="B1260" t="str">
            <v>PARTICION Y EXPANSION PARRILLA</v>
          </cell>
        </row>
        <row r="1261">
          <cell r="A1261">
            <v>8726</v>
          </cell>
          <cell r="B1261" t="str">
            <v>MTTO PREVENTIVO RURAL</v>
          </cell>
        </row>
        <row r="1262">
          <cell r="A1262">
            <v>8727</v>
          </cell>
          <cell r="B1262" t="str">
            <v>CENTRO DE COSTO NO EXISTE!!!</v>
          </cell>
        </row>
        <row r="1263">
          <cell r="A1263">
            <v>8728</v>
          </cell>
          <cell r="B1263" t="str">
            <v>OB VARIAS PROD ENERG DIV TECNICA</v>
          </cell>
        </row>
        <row r="1264">
          <cell r="A1264">
            <v>8729</v>
          </cell>
          <cell r="B1264" t="str">
            <v>OB VARIAS PRODUCC ENERG GTPE</v>
          </cell>
        </row>
        <row r="1265">
          <cell r="A1265">
            <v>8730</v>
          </cell>
          <cell r="B1265" t="str">
            <v>CENTRO DE COSTO NO EXISTE!!!</v>
          </cell>
        </row>
        <row r="1266">
          <cell r="A1266">
            <v>8731</v>
          </cell>
          <cell r="B1266" t="str">
            <v>DISENO RIACHON</v>
          </cell>
        </row>
        <row r="1267">
          <cell r="A1267">
            <v>8732</v>
          </cell>
          <cell r="B1267" t="str">
            <v>CENTRO DE COSTO NO EXISTE!!!</v>
          </cell>
        </row>
        <row r="1268">
          <cell r="A1268">
            <v>8738</v>
          </cell>
          <cell r="B1268" t="str">
            <v>REALCE VERTEDERO TENCHE</v>
          </cell>
        </row>
        <row r="1269">
          <cell r="A1269">
            <v>8739</v>
          </cell>
          <cell r="B1269" t="str">
            <v>TRASLADO CENTRAL GUADALUPE</v>
          </cell>
        </row>
        <row r="1270">
          <cell r="A1270">
            <v>8740</v>
          </cell>
          <cell r="B1270" t="str">
            <v>CONSULT. GUAD III,TRON, P.BLANC.</v>
          </cell>
        </row>
        <row r="1271">
          <cell r="A1271">
            <v>8741</v>
          </cell>
          <cell r="B1271" t="str">
            <v>CENTRO DE COSTO NO EXISTE!!!</v>
          </cell>
        </row>
        <row r="1272">
          <cell r="A1272">
            <v>8746</v>
          </cell>
          <cell r="B1272" t="str">
            <v>OBRA CIVIL MINICENTRAL DOLORES</v>
          </cell>
        </row>
        <row r="1273">
          <cell r="A1273">
            <v>8747</v>
          </cell>
          <cell r="B1273" t="str">
            <v>EQUIPOS MINICENTRAL DOLORES</v>
          </cell>
        </row>
        <row r="1274">
          <cell r="A1274">
            <v>8748</v>
          </cell>
          <cell r="B1274" t="str">
            <v>CENTRO DE COSTO NO EXISTE!!!</v>
          </cell>
        </row>
        <row r="1275">
          <cell r="A1275">
            <v>8760</v>
          </cell>
          <cell r="B1275" t="str">
            <v>PLAN INFORMATICO GERENCIA GENER. ENERGIA</v>
          </cell>
        </row>
        <row r="1276">
          <cell r="A1276">
            <v>8761</v>
          </cell>
          <cell r="B1276" t="str">
            <v>CENTRO DE COSTO NO EXISTE!!!</v>
          </cell>
        </row>
        <row r="1277">
          <cell r="A1277">
            <v>8770</v>
          </cell>
          <cell r="B1277" t="str">
            <v>CONSERVACIÓN CUENCAS</v>
          </cell>
        </row>
        <row r="1278">
          <cell r="A1278">
            <v>8771</v>
          </cell>
          <cell r="B1278" t="str">
            <v>OBRAS MITIGACIÓN IMPACTOS AMBIENTALES</v>
          </cell>
        </row>
        <row r="1279">
          <cell r="A1279">
            <v>8772</v>
          </cell>
          <cell r="B1279" t="str">
            <v>ESTACIONES HIDROMETEOROLÓGICAS</v>
          </cell>
        </row>
        <row r="1280">
          <cell r="A1280">
            <v>8773</v>
          </cell>
          <cell r="B1280" t="str">
            <v>CENTRO DE COSTO NO EXISTE!!!</v>
          </cell>
        </row>
        <row r="1281">
          <cell r="A1281">
            <v>8775</v>
          </cell>
          <cell r="B1281" t="str">
            <v>CONTRATOS U. PLANEACION GENERACIÓN</v>
          </cell>
        </row>
        <row r="1282">
          <cell r="A1282">
            <v>8776</v>
          </cell>
          <cell r="B1282" t="str">
            <v>CENTRO DE COSTO NO EXISTE!!!</v>
          </cell>
        </row>
        <row r="1283">
          <cell r="A1283">
            <v>8778</v>
          </cell>
          <cell r="B1283" t="str">
            <v>ANTICIPOS OTROS PROGRAMA GENERACIÓN</v>
          </cell>
        </row>
        <row r="1284">
          <cell r="A1284">
            <v>8779</v>
          </cell>
          <cell r="B1284" t="str">
            <v>ANTICIPOS GENERAC Y REPOSIC EQ</v>
          </cell>
        </row>
        <row r="1285">
          <cell r="A1285">
            <v>8780</v>
          </cell>
          <cell r="B1285" t="str">
            <v>CENTRO DE COSTO NO EXISTE!!!</v>
          </cell>
        </row>
        <row r="1286">
          <cell r="A1286">
            <v>8781</v>
          </cell>
          <cell r="B1286" t="str">
            <v>PMO FEN EXIMBANK OTROS PROGR</v>
          </cell>
        </row>
        <row r="1287">
          <cell r="A1287">
            <v>8782</v>
          </cell>
          <cell r="B1287" t="str">
            <v>CENTRO DE COSTO NO EXISTE!!!</v>
          </cell>
        </row>
        <row r="1288">
          <cell r="A1288">
            <v>8790</v>
          </cell>
          <cell r="B1288" t="str">
            <v>AJ POR INFL GENER Y REPOSIC EQ</v>
          </cell>
        </row>
        <row r="1289">
          <cell r="A1289">
            <v>8791</v>
          </cell>
          <cell r="B1289" t="str">
            <v>CENTRO DE COSTO NO EXISTE!!!</v>
          </cell>
        </row>
        <row r="1290">
          <cell r="A1290">
            <v>8797</v>
          </cell>
          <cell r="B1290" t="str">
            <v>AJTE PTMO EXIMBANK OTROS PROG</v>
          </cell>
        </row>
        <row r="1291">
          <cell r="A1291">
            <v>8798</v>
          </cell>
          <cell r="B1291" t="str">
            <v>INGENIERIA OTROS PROGRAMAS</v>
          </cell>
        </row>
        <row r="1292">
          <cell r="A1292">
            <v>8799</v>
          </cell>
          <cell r="B1292" t="str">
            <v>ANTICIPOS OTROS PROGRAMA DISTRIBUCION</v>
          </cell>
        </row>
        <row r="1293">
          <cell r="A1293">
            <v>8800</v>
          </cell>
          <cell r="B1293" t="str">
            <v>CENTRO DE COSTO NO EXISTE!!!</v>
          </cell>
        </row>
        <row r="1294">
          <cell r="A1294">
            <v>8801</v>
          </cell>
          <cell r="B1294" t="str">
            <v>CAPACITACION GENERACIÓN ENERGIA</v>
          </cell>
        </row>
        <row r="1295">
          <cell r="A1295">
            <v>8802</v>
          </cell>
          <cell r="B1295" t="str">
            <v>CAPACITACION DISTRIBUCION ENERGIA</v>
          </cell>
        </row>
        <row r="1296">
          <cell r="A1296">
            <v>8803</v>
          </cell>
          <cell r="B1296" t="str">
            <v>CENTRO DE COSTO NO EXISTE!!!</v>
          </cell>
        </row>
        <row r="1297">
          <cell r="A1297">
            <v>8804</v>
          </cell>
          <cell r="B1297" t="str">
            <v>ADECUACION TERRENO PARQUEADERO</v>
          </cell>
        </row>
        <row r="1298">
          <cell r="A1298">
            <v>8805</v>
          </cell>
          <cell r="B1298" t="str">
            <v>EDIFICIO SEDE BOGOTA</v>
          </cell>
        </row>
        <row r="1299">
          <cell r="A1299">
            <v>8806</v>
          </cell>
          <cell r="B1299" t="str">
            <v>CENTRO DE COSTO NO EXISTE!!!</v>
          </cell>
        </row>
        <row r="1300">
          <cell r="A1300">
            <v>8808</v>
          </cell>
          <cell r="B1300" t="str">
            <v>REMODELACION ED.MIGUEL DE AGUI</v>
          </cell>
        </row>
        <row r="1301">
          <cell r="A1301">
            <v>8809</v>
          </cell>
          <cell r="B1301" t="str">
            <v>CENTRO DE COSTO NO EXISTE!!!</v>
          </cell>
        </row>
        <row r="1302">
          <cell r="A1302">
            <v>8812</v>
          </cell>
          <cell r="B1302" t="str">
            <v>OBRAS SEGURIDAD INSTALAC EPM</v>
          </cell>
        </row>
        <row r="1303">
          <cell r="A1303">
            <v>8813</v>
          </cell>
          <cell r="B1303" t="str">
            <v>CENTRO DE COSTO NO EXISTE!!!</v>
          </cell>
        </row>
        <row r="1304">
          <cell r="A1304">
            <v>8820</v>
          </cell>
          <cell r="B1304" t="str">
            <v>PAVIMENTACION</v>
          </cell>
        </row>
        <row r="1305">
          <cell r="A1305">
            <v>8821</v>
          </cell>
          <cell r="B1305" t="str">
            <v>CENTRO DE COSTO NO EXISTE!!!</v>
          </cell>
        </row>
        <row r="1306">
          <cell r="A1306">
            <v>8823</v>
          </cell>
          <cell r="B1306" t="str">
            <v>CONSTRUCC Y MTTO DESPACHO CUAD</v>
          </cell>
        </row>
        <row r="1307">
          <cell r="A1307">
            <v>8824</v>
          </cell>
          <cell r="B1307" t="str">
            <v>CENTRO DE COSTO NO EXISTE!!!</v>
          </cell>
        </row>
        <row r="1308">
          <cell r="A1308">
            <v>8826</v>
          </cell>
          <cell r="B1308" t="str">
            <v>REMODELACION PALACIO</v>
          </cell>
        </row>
        <row r="1309">
          <cell r="A1309">
            <v>8827</v>
          </cell>
          <cell r="B1309" t="str">
            <v>REFORMA DIV. COMERCIAL</v>
          </cell>
        </row>
        <row r="1310">
          <cell r="A1310">
            <v>8828</v>
          </cell>
          <cell r="B1310" t="str">
            <v>OBRA CIVIL ADECUACION REFORMAS</v>
          </cell>
        </row>
        <row r="1311">
          <cell r="A1311">
            <v>8829</v>
          </cell>
          <cell r="B1311" t="str">
            <v>ADECUACION OFIC ATENCION USUARIO</v>
          </cell>
        </row>
        <row r="1312">
          <cell r="A1312">
            <v>8830</v>
          </cell>
          <cell r="B1312" t="str">
            <v>CENTRO DE COSTO NO EXISTE!!!</v>
          </cell>
        </row>
        <row r="1313">
          <cell r="A1313">
            <v>8836</v>
          </cell>
          <cell r="B1313" t="str">
            <v>FACHADA CENTRO DE CONTROL</v>
          </cell>
        </row>
        <row r="1314">
          <cell r="A1314">
            <v>8837</v>
          </cell>
          <cell r="B1314" t="str">
            <v>CENTRO DE COSTO NO EXISTE!!!</v>
          </cell>
        </row>
        <row r="1315">
          <cell r="A1315">
            <v>8839</v>
          </cell>
          <cell r="B1315" t="str">
            <v>ANT PLAN MAEST DE INFORMATICA</v>
          </cell>
        </row>
        <row r="1316">
          <cell r="A1316">
            <v>8840</v>
          </cell>
          <cell r="B1316" t="str">
            <v>CENTRO DE COSTO NO EXISTE!!!</v>
          </cell>
        </row>
        <row r="1317">
          <cell r="A1317">
            <v>8843</v>
          </cell>
          <cell r="B1317" t="str">
            <v>ADECUACIONES EDIFICIO EE.PP.M.</v>
          </cell>
        </row>
        <row r="1318">
          <cell r="A1318">
            <v>8844</v>
          </cell>
          <cell r="B1318" t="str">
            <v>CENTRO DE COSTO NO EXISTE!!!</v>
          </cell>
        </row>
        <row r="1319">
          <cell r="A1319">
            <v>8845</v>
          </cell>
          <cell r="B1319" t="str">
            <v>CENTRO OPERACION MANTENIMIENTO COLOMBIA</v>
          </cell>
        </row>
        <row r="1320">
          <cell r="A1320">
            <v>8846</v>
          </cell>
          <cell r="B1320" t="str">
            <v>VALORIZACION CORPORATIVA EEPPM</v>
          </cell>
        </row>
        <row r="1321">
          <cell r="A1321">
            <v>8847</v>
          </cell>
          <cell r="B1321" t="str">
            <v>BODEGA ALMACEN GENERAL ZONA NORTE</v>
          </cell>
        </row>
        <row r="1322">
          <cell r="A1322">
            <v>8848</v>
          </cell>
          <cell r="B1322" t="str">
            <v>OFICINA SUSCRIPTORES MPIO. BARBOSA</v>
          </cell>
        </row>
        <row r="1323">
          <cell r="A1323">
            <v>8849</v>
          </cell>
          <cell r="B1323" t="str">
            <v>DESPACHO CUADRILLAS ZONA NORTE</v>
          </cell>
        </row>
        <row r="1324">
          <cell r="A1324">
            <v>8850</v>
          </cell>
          <cell r="B1324" t="str">
            <v>CENTRO DE COSTO NO EXISTE!!!</v>
          </cell>
        </row>
        <row r="1325">
          <cell r="A1325">
            <v>8852</v>
          </cell>
          <cell r="B1325" t="str">
            <v>ESTUDIOS DE DEMANDA</v>
          </cell>
        </row>
        <row r="1326">
          <cell r="A1326">
            <v>8853</v>
          </cell>
          <cell r="B1326" t="str">
            <v>CENTRO DE COSTO NO EXISTE!!!</v>
          </cell>
        </row>
        <row r="1327">
          <cell r="A1327">
            <v>8854</v>
          </cell>
          <cell r="B1327" t="str">
            <v>OBRAS CAROLINA Y GUATAPE</v>
          </cell>
        </row>
        <row r="1328">
          <cell r="A1328">
            <v>8855</v>
          </cell>
          <cell r="B1328" t="str">
            <v>CENTRO DE COSTO NO EXISTE!!!</v>
          </cell>
        </row>
        <row r="1329">
          <cell r="A1329">
            <v>8862</v>
          </cell>
          <cell r="B1329" t="str">
            <v>ADECUACION DESPACHOS ENER Y SUSC</v>
          </cell>
        </row>
        <row r="1330">
          <cell r="A1330">
            <v>8863</v>
          </cell>
          <cell r="B1330" t="str">
            <v>PARQUE RECREACIONAL PIEDRAS BLAN</v>
          </cell>
        </row>
        <row r="1331">
          <cell r="A1331">
            <v>8864</v>
          </cell>
          <cell r="B1331" t="str">
            <v>CENTRO DE COSTO NO EXISTE!!!</v>
          </cell>
        </row>
        <row r="1332">
          <cell r="A1332">
            <v>8878</v>
          </cell>
          <cell r="B1332" t="str">
            <v>AJ POR INFL PLANTA GENERAL</v>
          </cell>
        </row>
        <row r="1333">
          <cell r="A1333">
            <v>8879</v>
          </cell>
          <cell r="B1333" t="str">
            <v>AJ POR INFL PLANTA GENERAL</v>
          </cell>
        </row>
        <row r="1334">
          <cell r="A1334">
            <v>8880</v>
          </cell>
          <cell r="B1334" t="str">
            <v>AJ X INFL PTA GENERAL</v>
          </cell>
        </row>
        <row r="1335">
          <cell r="A1335">
            <v>8881</v>
          </cell>
          <cell r="B1335" t="str">
            <v>AJ X INFL PTA GENERAL</v>
          </cell>
        </row>
        <row r="1336">
          <cell r="A1336">
            <v>8882</v>
          </cell>
          <cell r="B1336" t="str">
            <v>CENTRO DE COSTO NO EXISTE!!!</v>
          </cell>
        </row>
        <row r="1337">
          <cell r="A1337">
            <v>8893</v>
          </cell>
          <cell r="B1337" t="str">
            <v>PLAN PARQUES ECOLOGICOS</v>
          </cell>
        </row>
        <row r="1338">
          <cell r="A1338">
            <v>8894</v>
          </cell>
          <cell r="B1338" t="str">
            <v>PARQUE DE LAS AGUAS</v>
          </cell>
        </row>
        <row r="1339">
          <cell r="A1339">
            <v>8895</v>
          </cell>
          <cell r="B1339" t="str">
            <v>CENTRO DE COSTO NO EXISTE!!!</v>
          </cell>
        </row>
        <row r="1340">
          <cell r="A1340">
            <v>8903</v>
          </cell>
          <cell r="B1340" t="str">
            <v>INTERVENTORIA EDIFICIO EPM</v>
          </cell>
        </row>
        <row r="1341">
          <cell r="A1341">
            <v>8904</v>
          </cell>
          <cell r="B1341" t="str">
            <v>CENTRO DE COSTO NO EXISTE!!!</v>
          </cell>
        </row>
        <row r="1342">
          <cell r="A1342">
            <v>8905</v>
          </cell>
          <cell r="B1342" t="str">
            <v>COSTOS CONCURRENTES EDIFICIO EPM</v>
          </cell>
        </row>
        <row r="1343">
          <cell r="A1343">
            <v>8906</v>
          </cell>
          <cell r="B1343" t="str">
            <v>INGENIERIA Y ADMON EDIFICIO EPM</v>
          </cell>
        </row>
        <row r="1344">
          <cell r="A1344">
            <v>8907</v>
          </cell>
          <cell r="B1344" t="str">
            <v>CENTRO DE COSTO NO EXISTE!!!</v>
          </cell>
        </row>
        <row r="1345">
          <cell r="A1345">
            <v>8912</v>
          </cell>
          <cell r="B1345" t="str">
            <v>ESTRUCTURAS METALICAS EDIF EPM</v>
          </cell>
        </row>
        <row r="1346">
          <cell r="A1346">
            <v>8913</v>
          </cell>
          <cell r="B1346" t="str">
            <v>CENTRO DE COSTO NO EXISTE!!!</v>
          </cell>
        </row>
        <row r="1347">
          <cell r="A1347">
            <v>8914</v>
          </cell>
          <cell r="B1347" t="str">
            <v>AMOBLAM Y SENALIZ EDIFICIO EPM</v>
          </cell>
        </row>
        <row r="1348">
          <cell r="A1348">
            <v>8915</v>
          </cell>
          <cell r="B1348" t="str">
            <v>CENTRO DE COSTO NO EXISTE!!!</v>
          </cell>
        </row>
        <row r="1349">
          <cell r="A1349">
            <v>8916</v>
          </cell>
          <cell r="B1349" t="str">
            <v>ACABADOS GRALES EDIFICIO EPM</v>
          </cell>
        </row>
        <row r="1350">
          <cell r="A1350">
            <v>8917</v>
          </cell>
          <cell r="B1350" t="str">
            <v>CENTRO DE COSTO NO EXISTE!!!</v>
          </cell>
        </row>
        <row r="1351">
          <cell r="A1351">
            <v>8920</v>
          </cell>
          <cell r="B1351" t="str">
            <v>SISTEMA DE AIRE ACOND EDIF EPM</v>
          </cell>
        </row>
        <row r="1352">
          <cell r="A1352">
            <v>8921</v>
          </cell>
          <cell r="B1352" t="str">
            <v>TRANSP VERT E INCLINADO EDIF EPM</v>
          </cell>
        </row>
        <row r="1353">
          <cell r="A1353">
            <v>8922</v>
          </cell>
          <cell r="B1353" t="str">
            <v>CENTRO DE COSTO NO EXISTE!!!</v>
          </cell>
        </row>
        <row r="1354">
          <cell r="A1354">
            <v>8923</v>
          </cell>
          <cell r="B1354" t="str">
            <v>RED ELECT Y COMUNICACIONES EDIF EPM</v>
          </cell>
        </row>
        <row r="1355">
          <cell r="A1355">
            <v>8924</v>
          </cell>
          <cell r="B1355" t="str">
            <v>AUTOMATIZACION EDIFICIO EPM</v>
          </cell>
        </row>
        <row r="1356">
          <cell r="A1356">
            <v>8925</v>
          </cell>
          <cell r="B1356" t="str">
            <v>SISTEMAS DE ILUMINACION EDIF EPM</v>
          </cell>
        </row>
        <row r="1357">
          <cell r="A1357">
            <v>8926</v>
          </cell>
          <cell r="B1357" t="str">
            <v>CENTRO DE COSTO NO EXISTE!!!</v>
          </cell>
        </row>
        <row r="1358">
          <cell r="A1358">
            <v>8927</v>
          </cell>
          <cell r="B1358" t="str">
            <v>EQ ANTIINCENDIO E HIDR EDIF EPM</v>
          </cell>
        </row>
        <row r="1359">
          <cell r="A1359">
            <v>8928</v>
          </cell>
          <cell r="B1359" t="str">
            <v>SIST DE VOZ DAT Y SONID EDIF EPM</v>
          </cell>
        </row>
        <row r="1360">
          <cell r="A1360">
            <v>8929</v>
          </cell>
          <cell r="B1360" t="str">
            <v>ANTICIPO SEDE</v>
          </cell>
        </row>
        <row r="1361">
          <cell r="A1361">
            <v>8930</v>
          </cell>
          <cell r="B1361" t="str">
            <v>CENTRO DE COSTO NO EXISTE!!!</v>
          </cell>
        </row>
        <row r="1362">
          <cell r="A1362">
            <v>8950</v>
          </cell>
          <cell r="B1362" t="str">
            <v>PROYECTO URE EN LA RESIDENCIA</v>
          </cell>
        </row>
        <row r="1363">
          <cell r="A1363">
            <v>8951</v>
          </cell>
          <cell r="B1363" t="str">
            <v>PROYECTO PILOTO URE INDUSTRIA</v>
          </cell>
        </row>
        <row r="1364">
          <cell r="A1364">
            <v>8952</v>
          </cell>
          <cell r="B1364" t="str">
            <v>INVESTIGACION Y DESARROLLO URE</v>
          </cell>
        </row>
        <row r="1365">
          <cell r="A1365">
            <v>8953</v>
          </cell>
          <cell r="B1365" t="str">
            <v>CENTRO DE COSTO NO EXISTE!!!</v>
          </cell>
        </row>
        <row r="1366">
          <cell r="A1366">
            <v>8959</v>
          </cell>
          <cell r="B1366" t="str">
            <v>INGENIERIA Y ADMON U.R.E.</v>
          </cell>
        </row>
        <row r="1367">
          <cell r="A1367">
            <v>8960</v>
          </cell>
          <cell r="B1367" t="str">
            <v>ALUMBRADO PUBLICO EFICIENTE</v>
          </cell>
        </row>
        <row r="1368">
          <cell r="A1368">
            <v>8961</v>
          </cell>
          <cell r="B1368" t="str">
            <v>CENTRO DE COSTO NO EXISTE!!!</v>
          </cell>
        </row>
        <row r="1369">
          <cell r="A1369">
            <v>8971</v>
          </cell>
          <cell r="B1369" t="str">
            <v>PROYECTO ALURE</v>
          </cell>
        </row>
        <row r="1370">
          <cell r="A1370">
            <v>8972</v>
          </cell>
          <cell r="B1370" t="str">
            <v>CENTRO DE COSTO NO EXISTE!!!</v>
          </cell>
        </row>
        <row r="1371">
          <cell r="A1371">
            <v>8974</v>
          </cell>
          <cell r="B1371" t="str">
            <v>CAMPANA NACIONAL URE</v>
          </cell>
        </row>
        <row r="1372">
          <cell r="A1372">
            <v>8975</v>
          </cell>
          <cell r="B1372" t="str">
            <v>CENTRO DE COSTO NO EXISTE!!!</v>
          </cell>
        </row>
        <row r="1373">
          <cell r="A1373">
            <v>8979</v>
          </cell>
          <cell r="B1373" t="str">
            <v>ANTICIPOS U.R.E.</v>
          </cell>
        </row>
        <row r="1374">
          <cell r="A1374">
            <v>8980</v>
          </cell>
          <cell r="B1374" t="str">
            <v>CENTRO DE COSTO NO EXISTE!!!</v>
          </cell>
        </row>
        <row r="1375">
          <cell r="A1375">
            <v>8989</v>
          </cell>
          <cell r="B1375" t="str">
            <v>AJ POR INFL USO RACIONAL ENERGIA</v>
          </cell>
        </row>
        <row r="1376">
          <cell r="A1376">
            <v>8990</v>
          </cell>
          <cell r="B1376" t="str">
            <v>CENTRO DE COSTO NO EXISTE!!!</v>
          </cell>
        </row>
        <row r="1377">
          <cell r="A1377">
            <v>8999</v>
          </cell>
          <cell r="B1377" t="str">
            <v>ANTICIPOS PROGRAMAS GENERALES</v>
          </cell>
        </row>
        <row r="1378">
          <cell r="A1378">
            <v>9000</v>
          </cell>
          <cell r="B1378" t="str">
            <v>DIRECCION DE INFORMATICA</v>
          </cell>
        </row>
        <row r="1379">
          <cell r="A1379">
            <v>9001</v>
          </cell>
          <cell r="B1379" t="str">
            <v>CAPACIDAD EQUIPOS CORPORATIVOS</v>
          </cell>
        </row>
        <row r="1380">
          <cell r="A1380">
            <v>9002</v>
          </cell>
          <cell r="B1380" t="str">
            <v>PROYECTO GACELA</v>
          </cell>
        </row>
        <row r="1381">
          <cell r="A1381">
            <v>9003</v>
          </cell>
          <cell r="B1381" t="str">
            <v>RED COMUNICACION DE DATOS</v>
          </cell>
        </row>
        <row r="1382">
          <cell r="A1382">
            <v>9004</v>
          </cell>
          <cell r="B1382" t="str">
            <v>METODOLOGIA PARA DRROLLO SIST.</v>
          </cell>
        </row>
        <row r="1383">
          <cell r="A1383">
            <v>9005</v>
          </cell>
          <cell r="B1383" t="str">
            <v>CENTRO DE COSTO NO EXISTE!!!</v>
          </cell>
        </row>
        <row r="1384">
          <cell r="A1384">
            <v>9007</v>
          </cell>
          <cell r="B1384" t="str">
            <v>UNIDAD PLANEACION INFORMATICA</v>
          </cell>
        </row>
        <row r="1385">
          <cell r="A1385">
            <v>9008</v>
          </cell>
          <cell r="B1385" t="str">
            <v>CENTRO DE COSTO NO EXISTE!!!</v>
          </cell>
        </row>
        <row r="1386">
          <cell r="A1386">
            <v>9009</v>
          </cell>
          <cell r="B1386" t="str">
            <v>GRUPO SIGMA</v>
          </cell>
        </row>
        <row r="1387">
          <cell r="A1387">
            <v>9010</v>
          </cell>
          <cell r="B1387" t="str">
            <v>DPTO CONTRATACION Y LICITACION</v>
          </cell>
        </row>
        <row r="1388">
          <cell r="A1388">
            <v>9011</v>
          </cell>
          <cell r="B1388" t="str">
            <v xml:space="preserve">CENTRO DE COSTO NO EXISTE!!! </v>
          </cell>
        </row>
        <row r="1389">
          <cell r="A1389">
            <v>9020</v>
          </cell>
          <cell r="B1389" t="str">
            <v>UNIDAD DE GESTION INFORMATICA</v>
          </cell>
        </row>
        <row r="1390">
          <cell r="A1390">
            <v>9021</v>
          </cell>
          <cell r="B1390" t="str">
            <v>CENTRO DE COSTO NO EXISTE!!!</v>
          </cell>
        </row>
        <row r="1391">
          <cell r="A1391">
            <v>9091</v>
          </cell>
          <cell r="B1391" t="str">
            <v>AJ POR INFL PLAN M INFORMATICA</v>
          </cell>
        </row>
        <row r="1392">
          <cell r="A1392">
            <v>9092</v>
          </cell>
          <cell r="B1392" t="str">
            <v>AJ POR INFL PLAN M INFORMATICA</v>
          </cell>
        </row>
        <row r="1393">
          <cell r="A1393">
            <v>9093</v>
          </cell>
          <cell r="B1393" t="str">
            <v>AJ X INFL PLAN MAEST INFORMATC</v>
          </cell>
        </row>
        <row r="1394">
          <cell r="A1394">
            <v>9094</v>
          </cell>
          <cell r="B1394" t="str">
            <v>AJ POR INFL P MAEST INFORMATIC</v>
          </cell>
        </row>
        <row r="1395">
          <cell r="A1395">
            <v>9095</v>
          </cell>
          <cell r="B1395" t="str">
            <v>CENTRO DE COSTO NO EXISTE!!!</v>
          </cell>
        </row>
        <row r="1396">
          <cell r="A1396">
            <v>9099</v>
          </cell>
          <cell r="B1396" t="str">
            <v>DLLO PROY INTERNOS INFORMATICA</v>
          </cell>
        </row>
        <row r="1397">
          <cell r="A1397">
            <v>9100</v>
          </cell>
          <cell r="B1397" t="str">
            <v>DIVISION DESARROLLO INFORMATIC</v>
          </cell>
        </row>
        <row r="1398">
          <cell r="A1398">
            <v>9101</v>
          </cell>
          <cell r="B1398" t="str">
            <v>GRUPO PROYECTOS ESPECIALES</v>
          </cell>
        </row>
        <row r="1399">
          <cell r="A1399">
            <v>9102</v>
          </cell>
          <cell r="B1399" t="str">
            <v>CENTRO DE COSTO NO EXISTE!!!</v>
          </cell>
        </row>
        <row r="1400">
          <cell r="A1400">
            <v>9110</v>
          </cell>
          <cell r="B1400" t="str">
            <v>DPTO DESARROLLO SISTEMAS DE IN</v>
          </cell>
        </row>
        <row r="1401">
          <cell r="A1401">
            <v>9111</v>
          </cell>
          <cell r="B1401" t="str">
            <v>CENTRO DE COSTO NO EXISTE!!!</v>
          </cell>
        </row>
        <row r="1402">
          <cell r="A1402">
            <v>9120</v>
          </cell>
          <cell r="B1402" t="str">
            <v>DPTO MTO SISTEMAS DE INFORMACI</v>
          </cell>
        </row>
        <row r="1403">
          <cell r="A1403">
            <v>9121</v>
          </cell>
          <cell r="B1403" t="str">
            <v>CENTRO DE COSTO NO EXISTE!!!</v>
          </cell>
        </row>
        <row r="1404">
          <cell r="A1404">
            <v>9200</v>
          </cell>
          <cell r="B1404" t="str">
            <v>DIVISION OPERATIVA INFORMATICA</v>
          </cell>
        </row>
        <row r="1405">
          <cell r="A1405">
            <v>9201</v>
          </cell>
          <cell r="B1405" t="str">
            <v>CENTRO DE COSTO NO EXISTE!!!</v>
          </cell>
        </row>
        <row r="1406">
          <cell r="A1406">
            <v>9210</v>
          </cell>
          <cell r="B1406" t="str">
            <v>DEPARTAMENTO SOPORTE TECNICO</v>
          </cell>
        </row>
        <row r="1407">
          <cell r="A1407">
            <v>9211</v>
          </cell>
          <cell r="B1407" t="str">
            <v>CENTRO DE COSTO NO EXISTE!!!</v>
          </cell>
        </row>
        <row r="1408">
          <cell r="A1408">
            <v>9220</v>
          </cell>
          <cell r="B1408" t="str">
            <v>DEPTO DE OPERACIONES INFORMATI</v>
          </cell>
        </row>
        <row r="1409">
          <cell r="A1409">
            <v>9221</v>
          </cell>
          <cell r="B1409" t="str">
            <v>CENTRO DE COSTO NO EXISTE!!!</v>
          </cell>
        </row>
        <row r="1410">
          <cell r="A1410">
            <v>9230</v>
          </cell>
          <cell r="B1410" t="str">
            <v>DEPTO. REDES INFORMATICA</v>
          </cell>
        </row>
        <row r="1411">
          <cell r="A1411">
            <v>9231</v>
          </cell>
          <cell r="B1411" t="str">
            <v>CENTRO DE COSTO NO EXISTE!!!</v>
          </cell>
        </row>
        <row r="1412">
          <cell r="A1412">
            <v>9300</v>
          </cell>
          <cell r="B1412" t="str">
            <v>CAPACITACION INFORMATICA</v>
          </cell>
        </row>
        <row r="1413">
          <cell r="A1413">
            <v>9301</v>
          </cell>
          <cell r="B1413" t="str">
            <v>SISTEMA INFORMACION ADMON CONT</v>
          </cell>
        </row>
        <row r="1414">
          <cell r="A1414">
            <v>9302</v>
          </cell>
          <cell r="B1414" t="str">
            <v>BASE DE DATOS HIDROMETEOROLOGI</v>
          </cell>
        </row>
        <row r="1415">
          <cell r="A1415">
            <v>9303</v>
          </cell>
          <cell r="B1415" t="str">
            <v>CENTRO DE COSTO NO EXISTE!!!</v>
          </cell>
        </row>
        <row r="1416">
          <cell r="A1416">
            <v>9305</v>
          </cell>
          <cell r="B1416" t="str">
            <v>GEST AUTOMATIZ MAT Y MTTO GAMMA</v>
          </cell>
        </row>
        <row r="1417">
          <cell r="A1417">
            <v>9306</v>
          </cell>
          <cell r="B1417" t="str">
            <v>SIST.INFORM. DEL CIGAT</v>
          </cell>
        </row>
        <row r="1418">
          <cell r="A1418">
            <v>9307</v>
          </cell>
          <cell r="B1418" t="str">
            <v>CENTRO DE COSTO NO EXISTE!!!</v>
          </cell>
        </row>
        <row r="1419">
          <cell r="A1419">
            <v>9309</v>
          </cell>
          <cell r="B1419" t="str">
            <v>SIST.INFORM.CONTROL PERD.TCAS</v>
          </cell>
        </row>
        <row r="1420">
          <cell r="A1420">
            <v>9310</v>
          </cell>
          <cell r="B1420" t="str">
            <v>CENTRO DE COSTO NO EXISTE!!!</v>
          </cell>
        </row>
        <row r="1421">
          <cell r="A1421">
            <v>9312</v>
          </cell>
          <cell r="B1421" t="str">
            <v>DIS DE RED ASIST POR COMP</v>
          </cell>
        </row>
        <row r="1422">
          <cell r="A1422">
            <v>9313</v>
          </cell>
          <cell r="B1422" t="str">
            <v>CENTRO DE COSTO NO EXISTE!!!</v>
          </cell>
        </row>
        <row r="1423">
          <cell r="A1423">
            <v>9315</v>
          </cell>
          <cell r="B1423" t="str">
            <v>PROYECTO GESTAR</v>
          </cell>
        </row>
        <row r="1424">
          <cell r="A1424">
            <v>9316</v>
          </cell>
          <cell r="B1424" t="str">
            <v>PROYECTO MULTIMEDIA</v>
          </cell>
        </row>
        <row r="1425">
          <cell r="A1425">
            <v>9317</v>
          </cell>
          <cell r="B1425" t="str">
            <v>CENTRO DE COSTO NO EXISTE!!!</v>
          </cell>
        </row>
        <row r="1426">
          <cell r="A1426">
            <v>9318</v>
          </cell>
          <cell r="B1426" t="str">
            <v>ADQUISICION PAQUETE MANEJO GESTION</v>
          </cell>
        </row>
        <row r="1427">
          <cell r="A1427">
            <v>9319</v>
          </cell>
          <cell r="B1427" t="str">
            <v>DESARROLLO COMUNICACIÓN DE DATOS</v>
          </cell>
        </row>
        <row r="1428">
          <cell r="A1428">
            <v>9320</v>
          </cell>
          <cell r="B1428" t="str">
            <v>SOPORTE MANTENIMIENTO  D.R.C.</v>
          </cell>
        </row>
        <row r="1429">
          <cell r="A1429">
            <v>9321</v>
          </cell>
          <cell r="B1429" t="str">
            <v>GROUPWARE</v>
          </cell>
        </row>
        <row r="1430">
          <cell r="A1430">
            <v>9322</v>
          </cell>
          <cell r="B1430" t="str">
            <v>PROYECTO PIBOT CORPORATIVO</v>
          </cell>
        </row>
        <row r="1431">
          <cell r="A1431">
            <v>9323</v>
          </cell>
          <cell r="B1431" t="str">
            <v>PAQUETE PRONOSTICO DE CAUDALES</v>
          </cell>
        </row>
        <row r="1432">
          <cell r="A1432">
            <v>9324</v>
          </cell>
          <cell r="B1432" t="str">
            <v>CENTRO DE COSTO NO EXISTE!!!</v>
          </cell>
        </row>
        <row r="1433">
          <cell r="A1433">
            <v>9326</v>
          </cell>
          <cell r="B1433" t="str">
            <v>PROYECTO METODOLOGIA FASE II</v>
          </cell>
        </row>
        <row r="1434">
          <cell r="A1434">
            <v>9327</v>
          </cell>
          <cell r="B1434" t="str">
            <v>HW PROYECTOS DE TECNOLOGIA</v>
          </cell>
        </row>
        <row r="1435">
          <cell r="A1435">
            <v>9328</v>
          </cell>
          <cell r="B1435" t="str">
            <v>CENTRO DE COSTO NO EXISTE!!!</v>
          </cell>
        </row>
        <row r="1436">
          <cell r="A1436">
            <v>9330</v>
          </cell>
          <cell r="B1436" t="str">
            <v>PLAN DES. INF. GEREN. DISTRIB. ENERGIA</v>
          </cell>
        </row>
        <row r="1437">
          <cell r="A1437">
            <v>9331</v>
          </cell>
          <cell r="B1437" t="str">
            <v>CENTRO DE COSTO NO EXISTE!!!</v>
          </cell>
        </row>
        <row r="1438">
          <cell r="A1438">
            <v>9361</v>
          </cell>
          <cell r="B1438" t="str">
            <v>SW MICROS SERVIDORES Y EQ.DPTL</v>
          </cell>
        </row>
        <row r="1439">
          <cell r="A1439">
            <v>9362</v>
          </cell>
          <cell r="B1439" t="str">
            <v>CENTRO DE COSTO NO EXISTE!!!</v>
          </cell>
        </row>
        <row r="1440">
          <cell r="A1440">
            <v>9366</v>
          </cell>
          <cell r="B1440" t="str">
            <v>PROYECTO SIGMA CON RECURSOS PROP.</v>
          </cell>
        </row>
        <row r="1441">
          <cell r="A1441">
            <v>9367</v>
          </cell>
          <cell r="B1441" t="str">
            <v>ASESORIA Y SOPORTE TECN. SIGMA</v>
          </cell>
        </row>
        <row r="1442">
          <cell r="A1442">
            <v>9368</v>
          </cell>
          <cell r="B1442" t="str">
            <v>CAPACITACION SIGMA</v>
          </cell>
        </row>
        <row r="1443">
          <cell r="A1443">
            <v>9369</v>
          </cell>
          <cell r="B1443" t="str">
            <v>DESARROLLO APLICACIONES SIGMA</v>
          </cell>
        </row>
        <row r="1444">
          <cell r="A1444">
            <v>9370</v>
          </cell>
          <cell r="B1444" t="str">
            <v>CONVERSION BASE GEOGRAFICA SIGMA</v>
          </cell>
        </row>
        <row r="1445">
          <cell r="A1445">
            <v>9371</v>
          </cell>
          <cell r="B1445" t="str">
            <v>PROY. PILOTO SIGMA BIRF 2449</v>
          </cell>
        </row>
        <row r="1446">
          <cell r="A1446">
            <v>9372</v>
          </cell>
          <cell r="B1446" t="str">
            <v>CONVERSION REDES ACUEDUCTO</v>
          </cell>
        </row>
        <row r="1447">
          <cell r="A1447">
            <v>9373</v>
          </cell>
          <cell r="B1447" t="str">
            <v>CONVERSION REDES ALCANTARILLADO</v>
          </cell>
        </row>
        <row r="1448">
          <cell r="A1448">
            <v>9374</v>
          </cell>
          <cell r="B1448" t="str">
            <v>CONVERSION REDES DISTRIBUCION</v>
          </cell>
        </row>
        <row r="1449">
          <cell r="A1449">
            <v>9375</v>
          </cell>
          <cell r="B1449" t="str">
            <v>CONVERSION REDES TELEFONOS</v>
          </cell>
        </row>
        <row r="1450">
          <cell r="A1450">
            <v>9376</v>
          </cell>
          <cell r="B1450" t="str">
            <v>HW SW Y APLICATIVOS ACUEDUCTO</v>
          </cell>
        </row>
        <row r="1451">
          <cell r="A1451">
            <v>9377</v>
          </cell>
          <cell r="B1451" t="str">
            <v>HW SW Y APLICATIVOS SANEAMIENTO</v>
          </cell>
        </row>
        <row r="1452">
          <cell r="A1452">
            <v>9378</v>
          </cell>
          <cell r="B1452" t="str">
            <v>HW SW Y APLICATIVOS ENERGIA</v>
          </cell>
        </row>
        <row r="1453">
          <cell r="A1453">
            <v>9379</v>
          </cell>
          <cell r="B1453" t="str">
            <v>HW SW Y APLICATIVOS TELECOMUN.</v>
          </cell>
        </row>
        <row r="1454">
          <cell r="A1454">
            <v>9380</v>
          </cell>
          <cell r="B1454" t="str">
            <v>POLIGONO</v>
          </cell>
        </row>
        <row r="1455">
          <cell r="A1455">
            <v>9381</v>
          </cell>
          <cell r="B1455" t="str">
            <v>HW SW Y APLICATIVOS GAS</v>
          </cell>
        </row>
        <row r="1456">
          <cell r="A1456">
            <v>9382</v>
          </cell>
          <cell r="B1456" t="str">
            <v>CONVERSION REDES GAS</v>
          </cell>
        </row>
        <row r="1457">
          <cell r="A1457">
            <v>9383</v>
          </cell>
          <cell r="B1457" t="str">
            <v>CENTRO DE COSTO NO EXISTE!!!</v>
          </cell>
        </row>
        <row r="1458">
          <cell r="A1458">
            <v>9395</v>
          </cell>
          <cell r="B1458" t="str">
            <v>SIGA</v>
          </cell>
        </row>
        <row r="1459">
          <cell r="A1459">
            <v>9396</v>
          </cell>
          <cell r="B1459" t="str">
            <v>CENTRO DE COSTO NO EXISTE!!!</v>
          </cell>
        </row>
        <row r="1460">
          <cell r="A1460">
            <v>9402</v>
          </cell>
          <cell r="B1460" t="str">
            <v>EVOLUCION SISTEMA DANOS ACUEDUCTO</v>
          </cell>
        </row>
        <row r="1461">
          <cell r="A1461">
            <v>9403</v>
          </cell>
          <cell r="B1461" t="str">
            <v>CENTRO DE COSTO NO EXISTE!!!</v>
          </cell>
        </row>
        <row r="1462">
          <cell r="A1462">
            <v>9411</v>
          </cell>
          <cell r="B1462" t="str">
            <v>ALURE PERDIDAS</v>
          </cell>
        </row>
        <row r="1463">
          <cell r="A1463">
            <v>9412</v>
          </cell>
          <cell r="B1463" t="str">
            <v>PROYECTO ALURE COSTOS</v>
          </cell>
        </row>
        <row r="1464">
          <cell r="A1464">
            <v>9413</v>
          </cell>
          <cell r="B1464" t="str">
            <v>SISTEMA INFORM. COMERCIALIZACION ENERGIA</v>
          </cell>
        </row>
        <row r="1465">
          <cell r="A1465">
            <v>9414</v>
          </cell>
          <cell r="B1465" t="str">
            <v>CENTRO DE COSTO NO EXISTE!!!</v>
          </cell>
        </row>
        <row r="1466">
          <cell r="A1466">
            <v>9421</v>
          </cell>
          <cell r="B1466" t="str">
            <v>SISTEMA INFORM. PARA LA BOLSA DE ENERGIA</v>
          </cell>
        </row>
        <row r="1467">
          <cell r="A1467">
            <v>9422</v>
          </cell>
          <cell r="B1467" t="str">
            <v>SIST. INFORM. STO. GESTION GCIA. GENERAC</v>
          </cell>
        </row>
        <row r="1468">
          <cell r="A1468">
            <v>9423</v>
          </cell>
          <cell r="B1468" t="str">
            <v>SISTEMA INFORM. PARA GESTION MERCADEO</v>
          </cell>
        </row>
        <row r="1469">
          <cell r="A1469">
            <v>9424</v>
          </cell>
          <cell r="B1469" t="str">
            <v>SIST. INFORM. GESTION FIN. GCIA. GENERAC</v>
          </cell>
        </row>
        <row r="1470">
          <cell r="A1470">
            <v>9425</v>
          </cell>
          <cell r="B1470" t="str">
            <v>CENTRO DE COSTO NO EXISTE!!!</v>
          </cell>
        </row>
        <row r="1471">
          <cell r="A1471">
            <v>9430</v>
          </cell>
          <cell r="B1471" t="str">
            <v>EPM BOGOTA S.A. E.S.P.</v>
          </cell>
        </row>
        <row r="1472">
          <cell r="A1472">
            <v>9431</v>
          </cell>
          <cell r="B1472" t="str">
            <v>CENTRO DE COSTO NO EXISTE!!!</v>
          </cell>
        </row>
        <row r="1473">
          <cell r="A1473">
            <v>9441</v>
          </cell>
          <cell r="B1473" t="str">
            <v>SISTEMA DE INFORMACION TESORERIA</v>
          </cell>
        </row>
        <row r="1474">
          <cell r="A1474">
            <v>9442</v>
          </cell>
          <cell r="B1474" t="str">
            <v>SISTEMA DE INFORMACION REVISIONES</v>
          </cell>
        </row>
        <row r="1475">
          <cell r="A1475">
            <v>9443</v>
          </cell>
          <cell r="B1475" t="str">
            <v>SISTEMA DE INFORMACION FINANCIERO</v>
          </cell>
        </row>
        <row r="1476">
          <cell r="A1476">
            <v>9444</v>
          </cell>
          <cell r="B1476" t="str">
            <v>SISTEMA DE INFORMACION SEGUROS</v>
          </cell>
        </row>
        <row r="1477">
          <cell r="A1477">
            <v>9445</v>
          </cell>
          <cell r="B1477" t="str">
            <v>PROYECTO SOLUCIONES ANO 2000</v>
          </cell>
        </row>
        <row r="1478">
          <cell r="A1478">
            <v>9446</v>
          </cell>
          <cell r="B1478" t="str">
            <v>CENTRO DE COSTO NO EXISTE!!!</v>
          </cell>
        </row>
        <row r="1479">
          <cell r="A1479">
            <v>9451</v>
          </cell>
          <cell r="B1479" t="str">
            <v>SIST. INF. INVENTARIOS (CARTERA, LOTES)</v>
          </cell>
        </row>
        <row r="1480">
          <cell r="A1480">
            <v>9452</v>
          </cell>
          <cell r="B1480" t="str">
            <v>SISTEMA INTEGRADO INFORMACION BIBLIOTECA</v>
          </cell>
        </row>
        <row r="1481">
          <cell r="A1481">
            <v>9453</v>
          </cell>
          <cell r="B1481" t="str">
            <v>SISTEMA POS-PROVEEDURIA</v>
          </cell>
        </row>
        <row r="1482">
          <cell r="A1482">
            <v>9454</v>
          </cell>
          <cell r="B1482" t="str">
            <v>AMPLIACION RED CORPORATIVA EEPPM</v>
          </cell>
        </row>
        <row r="1483">
          <cell r="A1483">
            <v>9455</v>
          </cell>
          <cell r="B1483" t="str">
            <v>SEGURIDAD DE LA INFRAESTRUCTURA INFORM.</v>
          </cell>
        </row>
        <row r="1484">
          <cell r="A1484">
            <v>9456</v>
          </cell>
          <cell r="B1484" t="str">
            <v>ADMINISTRACION DE LA INFRAESTRUCTURA INF</v>
          </cell>
        </row>
        <row r="1485">
          <cell r="A1485">
            <v>9457</v>
          </cell>
          <cell r="B1485" t="str">
            <v>COMUNICACION ORGANIZACIONAL ELECTRONICA</v>
          </cell>
        </row>
        <row r="1486">
          <cell r="A1486">
            <v>9458</v>
          </cell>
          <cell r="B1486" t="str">
            <v>CENTRO DE COSTO NO EXISTE!!!</v>
          </cell>
        </row>
        <row r="1487">
          <cell r="A1487">
            <v>9460</v>
          </cell>
          <cell r="B1487" t="str">
            <v>PROYECTO TRIPLE-E</v>
          </cell>
        </row>
        <row r="1488">
          <cell r="A1488">
            <v>9461</v>
          </cell>
          <cell r="B1488" t="str">
            <v>PROYECTO INFRAGAS</v>
          </cell>
        </row>
        <row r="1489">
          <cell r="A1489">
            <v>9462</v>
          </cell>
          <cell r="B1489" t="str">
            <v>PROYECTO COM-GAS</v>
          </cell>
        </row>
        <row r="1490">
          <cell r="A1490">
            <v>9463</v>
          </cell>
          <cell r="B1490" t="str">
            <v>PROYECTO DISGAS</v>
          </cell>
        </row>
        <row r="1491">
          <cell r="A1491">
            <v>9464</v>
          </cell>
          <cell r="B1491" t="str">
            <v>PROYECTO CONTRATAR</v>
          </cell>
        </row>
        <row r="1492">
          <cell r="A1492">
            <v>9465</v>
          </cell>
          <cell r="B1492" t="str">
            <v>CENTRO DE COSTO NO EXISTE!!!</v>
          </cell>
        </row>
        <row r="1493">
          <cell r="A1493">
            <v>9991</v>
          </cell>
          <cell r="B1493" t="str">
            <v>ANTICIPOS ESTUDIOS</v>
          </cell>
        </row>
        <row r="1494">
          <cell r="A1494">
            <v>9992</v>
          </cell>
          <cell r="B1494" t="str">
            <v>CENTRO DE COSTO NO EXISTE</v>
          </cell>
        </row>
      </sheetData>
      <sheetData sheetId="3" refreshError="1">
        <row r="1">
          <cell r="B1" t="str">
            <v>Nombre</v>
          </cell>
        </row>
        <row r="3">
          <cell r="B3" t="str">
            <v>CENTRO DE ACTIVIDAD NO EXISTE!!!</v>
          </cell>
        </row>
        <row r="4">
          <cell r="B4" t="str">
            <v>GERENCIA AUXILIAR</v>
          </cell>
        </row>
        <row r="5">
          <cell r="B5" t="str">
            <v>CENTRO DE ACTIVIDAD NO EXISTE!!!</v>
          </cell>
        </row>
        <row r="6">
          <cell r="B6" t="str">
            <v>GERENCIA DE PLANEACIÓN</v>
          </cell>
        </row>
        <row r="7">
          <cell r="B7" t="str">
            <v>CENTRO DE ACTIVIDAD NO EXISTE!!!</v>
          </cell>
        </row>
        <row r="8">
          <cell r="B8" t="str">
            <v>DIRECCION DE CONTROL INTERNO</v>
          </cell>
        </row>
        <row r="9">
          <cell r="B9" t="str">
            <v>CENTRO DE ACTIVIDAD NO EXISTE!!!</v>
          </cell>
        </row>
        <row r="10">
          <cell r="B10" t="str">
            <v>UNIDAD DE AUDITORIA</v>
          </cell>
        </row>
        <row r="11">
          <cell r="B11" t="str">
            <v>CENTRO DE ACTIVIDAD NO EXISTE!!!</v>
          </cell>
        </row>
        <row r="12">
          <cell r="B12" t="str">
            <v>GERENCIA COMERCIAL</v>
          </cell>
        </row>
        <row r="13">
          <cell r="B13" t="str">
            <v>CENTRO DE ACTIVIDAD NO EXISTE!!!</v>
          </cell>
        </row>
        <row r="14">
          <cell r="B14" t="str">
            <v>SUBGERENCIA MAYORISTAS</v>
          </cell>
        </row>
        <row r="15">
          <cell r="B15" t="str">
            <v>CENTRO DE ACTIVIDAD NO EXISTE!!!</v>
          </cell>
        </row>
        <row r="16">
          <cell r="B16" t="str">
            <v>SUBGERENCIA MERCADEO</v>
          </cell>
        </row>
        <row r="17">
          <cell r="B17" t="str">
            <v>GRUPO DE  INVESTIGACIÓN DE MERCADEO</v>
          </cell>
        </row>
        <row r="18">
          <cell r="B18" t="str">
            <v>GRUPO SERVICIOS BÁSICOS Y COMPLEMENTARIOS</v>
          </cell>
        </row>
        <row r="19">
          <cell r="B19" t="str">
            <v>SERVICIOS TELECOMUNICACIONES</v>
          </cell>
        </row>
        <row r="20">
          <cell r="B20" t="str">
            <v>GRUPO DE COMUNICACIÓN COMERCIAL</v>
          </cell>
        </row>
        <row r="21">
          <cell r="B21" t="str">
            <v>CENTRO DE ACTIVIDAD NO EXISTE!!!</v>
          </cell>
        </row>
        <row r="22">
          <cell r="B22" t="str">
            <v>SUBGERENCIA GRANDES CLIENTES</v>
          </cell>
        </row>
        <row r="23">
          <cell r="B23" t="str">
            <v>ÁREA INDUSTRIAS</v>
          </cell>
        </row>
        <row r="24">
          <cell r="B24" t="str">
            <v>ÁREA FINANCIERAS</v>
          </cell>
        </row>
        <row r="25">
          <cell r="B25" t="str">
            <v>ÁREA COMERCIO Y SERVICIOS</v>
          </cell>
        </row>
        <row r="26">
          <cell r="B26" t="str">
            <v>ÁREA COMPRAS ENERGÍA</v>
          </cell>
        </row>
        <row r="27">
          <cell r="B27" t="str">
            <v>CENTRO DE ACTIVIDAD NO EXISTE!!!</v>
          </cell>
        </row>
        <row r="28">
          <cell r="B28" t="str">
            <v>SUBGERENCIA CLIENTES RESIDENCIALES Y EMP.</v>
          </cell>
        </row>
        <row r="29">
          <cell r="B29" t="str">
            <v>ÁREA VENTAS</v>
          </cell>
        </row>
        <row r="30">
          <cell r="B30" t="str">
            <v>ÁREA SERVICIO AL CLIENTE</v>
          </cell>
        </row>
        <row r="31">
          <cell r="B31" t="str">
            <v>CENTRO DE ACTIVIDAD NO EXISTE!!!</v>
          </cell>
        </row>
        <row r="32">
          <cell r="B32" t="str">
            <v>EQUIPO ATENCIÓN CLIENTES DIFERENTES ZONAS</v>
          </cell>
        </row>
        <row r="33">
          <cell r="B33" t="str">
            <v>CENTRO DE ATENCIÓN DE LLAMADAS</v>
          </cell>
        </row>
        <row r="34">
          <cell r="B34" t="str">
            <v>GESTIÓN CARTERA</v>
          </cell>
        </row>
        <row r="35">
          <cell r="B35" t="str">
            <v>QUEJAS</v>
          </cell>
        </row>
        <row r="36">
          <cell r="B36" t="str">
            <v>CENTRO DE ACTIVIDAD NO EXISTE!!!</v>
          </cell>
        </row>
        <row r="37">
          <cell r="B37" t="str">
            <v>SUBGERENCIA  ADMÓN Y FINANZAS COMERCIAL</v>
          </cell>
        </row>
        <row r="38">
          <cell r="B38" t="str">
            <v>AREA  FINANZAS Y REGULACIÓN COMERCIAL</v>
          </cell>
        </row>
        <row r="39">
          <cell r="B39" t="str">
            <v>AREA GESTIÓN ORGANIZACIONAL COMERCIAL</v>
          </cell>
        </row>
        <row r="40">
          <cell r="B40" t="str">
            <v>AREA  FACTURACIÓN</v>
          </cell>
        </row>
        <row r="41">
          <cell r="B41" t="str">
            <v>AREA OPERATIVA COMERCIAL</v>
          </cell>
        </row>
        <row r="42">
          <cell r="B42" t="str">
            <v>CTIU</v>
          </cell>
        </row>
        <row r="43">
          <cell r="B43" t="str">
            <v>LECTURA Y REPARTICIÓN</v>
          </cell>
        </row>
        <row r="44">
          <cell r="B44" t="str">
            <v>CONTROL INSTALACIONES</v>
          </cell>
        </row>
        <row r="45">
          <cell r="B45" t="str">
            <v>GRUPO TRANSPORTE</v>
          </cell>
        </row>
        <row r="46">
          <cell r="B46" t="str">
            <v>CENTRO DE ACTIVIDAD NO EXISTE!!!</v>
          </cell>
        </row>
        <row r="47">
          <cell r="B47" t="str">
            <v>GERENCIA GENERAL</v>
          </cell>
        </row>
        <row r="48">
          <cell r="B48" t="str">
            <v>CENTRO DE ACTIVIDAD NO EXISTE!!!</v>
          </cell>
        </row>
        <row r="49">
          <cell r="B49" t="str">
            <v>GRUPO DE TRANSFORMACIÓN INTERNA</v>
          </cell>
        </row>
        <row r="50">
          <cell r="B50" t="str">
            <v>CENTRO DE ACTIVIDAD NO EXISTE!!!</v>
          </cell>
        </row>
        <row r="51">
          <cell r="B51" t="str">
            <v>DIRECCION PLANEACION</v>
          </cell>
        </row>
        <row r="52">
          <cell r="B52" t="str">
            <v>CENTRO DE ACTIVIDAD NO EXISTE!!!</v>
          </cell>
        </row>
        <row r="53">
          <cell r="B53" t="str">
            <v>UNIDAD COMUNICAC. Y REL. CORPORATIVAS</v>
          </cell>
        </row>
        <row r="54">
          <cell r="B54" t="str">
            <v>CENTRO DE ACTIVIDAD NO EXISTE!!!</v>
          </cell>
        </row>
        <row r="55">
          <cell r="B55" t="str">
            <v>GERENCIA DE AGUAS</v>
          </cell>
        </row>
        <row r="56">
          <cell r="B56" t="str">
            <v>PLAN DESARROLLO INFORMATICA . A. Y A.</v>
          </cell>
        </row>
        <row r="57">
          <cell r="B57" t="str">
            <v>PLANEACIÓN AGUAS</v>
          </cell>
        </row>
        <row r="58">
          <cell r="B58" t="str">
            <v>CENTRO DE ACTIVIDAD NO EXISTE!!!</v>
          </cell>
        </row>
        <row r="59">
          <cell r="B59" t="str">
            <v>UNIDAD CAPACITACION ACUEDUCTO Y ALCANT.</v>
          </cell>
        </row>
        <row r="60">
          <cell r="B60" t="str">
            <v>CENTRO DE ACTIVIDAD NO EXISTE!!!</v>
          </cell>
        </row>
        <row r="61">
          <cell r="B61" t="str">
            <v>SUBGERENCIA NUEVOS NEGOCIOS</v>
          </cell>
        </row>
        <row r="62">
          <cell r="B62" t="str">
            <v>CENTRO DE ACTIVIDAD NO EXISTE!!!</v>
          </cell>
        </row>
        <row r="63">
          <cell r="B63" t="str">
            <v>SUBGERENCIA ACUEDUCTO</v>
          </cell>
        </row>
        <row r="64">
          <cell r="B64" t="str">
            <v>INVESTIGACIÓN Y DESARROLLO ACUEDUCTO</v>
          </cell>
        </row>
        <row r="65">
          <cell r="B65" t="str">
            <v>CONTROL CALIDAD AGUAS</v>
          </cell>
        </row>
        <row r="66">
          <cell r="B66" t="str">
            <v>INFORMACIÓN AL CLIENTE</v>
          </cell>
        </row>
        <row r="67">
          <cell r="B67" t="str">
            <v>CENTRO DE ACTIVIDAD NO EXISTE!!!</v>
          </cell>
        </row>
        <row r="68">
          <cell r="B68" t="str">
            <v>ÁREA OPERACIÓN ACTO. SISTEMA INTERCONECTADO</v>
          </cell>
        </row>
        <row r="69">
          <cell r="B69" t="str">
            <v>DESPACHO ACUEDUCTO</v>
          </cell>
        </row>
        <row r="70">
          <cell r="B70" t="str">
            <v>OPERACIÓN, SUPERV., INSTAL. Y GESTIÓN AMBIENTAL</v>
          </cell>
        </row>
        <row r="71">
          <cell r="B71" t="str">
            <v>CENTRO DE CONTROL ACUEDUCTO</v>
          </cell>
        </row>
        <row r="72">
          <cell r="B72" t="str">
            <v>OPERACIÓN, SUPERVISIÓN, INSTALACIÓN AGUA TRATADA</v>
          </cell>
        </row>
        <row r="73">
          <cell r="B73" t="str">
            <v>ENERGÍA BOMBEOS DE CAPTACIÓN</v>
          </cell>
        </row>
        <row r="74">
          <cell r="B74" t="str">
            <v>ENERGÍA BOMBEOS DE DISTRIBUCIÓN</v>
          </cell>
        </row>
        <row r="75">
          <cell r="B75" t="str">
            <v>CENTRO DE ACTIVIDAD NO EXISTE!!!</v>
          </cell>
        </row>
        <row r="76">
          <cell r="B76" t="str">
            <v>ÁREA POTABILIZACIÓN AGUA SISTEMA INTERCONECTADO</v>
          </cell>
        </row>
        <row r="77">
          <cell r="B77" t="str">
            <v>CENTRO DE ACTIVIDAD NO EXISTE!!!</v>
          </cell>
        </row>
        <row r="78">
          <cell r="B78" t="str">
            <v>ENERGÍA PLANTAS DE TRATAMIENTO</v>
          </cell>
        </row>
        <row r="79">
          <cell r="B79" t="str">
            <v>CENTRO DE ACTIVIDAD NO EXISTE!!!</v>
          </cell>
        </row>
        <row r="80">
          <cell r="B80" t="str">
            <v>ÁREA INGENIERÍA SISTEMA INTERCONECTADO</v>
          </cell>
        </row>
        <row r="81">
          <cell r="B81" t="str">
            <v>LOGÍSTICA, PROYECTOS Y ANÁLISIS TÉCNICO</v>
          </cell>
        </row>
        <row r="82">
          <cell r="B82" t="str">
            <v>EQUIPOS ELECTROMECANICOS</v>
          </cell>
        </row>
        <row r="83">
          <cell r="B83" t="str">
            <v>OBRAS CIVILES Y CONDUCCIONES</v>
          </cell>
        </row>
        <row r="84">
          <cell r="B84" t="str">
            <v>CENTRO DE ACTIVIDAD NO EXISTE!!!</v>
          </cell>
        </row>
        <row r="85">
          <cell r="B85" t="str">
            <v>ÁREA SISTEMAS INDEPENDIENTES AGUAS</v>
          </cell>
        </row>
        <row r="86">
          <cell r="B86" t="str">
            <v>HABILITACIÓN VIVIENDA, CORREGIMIENTOS Y VEREDAS</v>
          </cell>
        </row>
        <row r="87">
          <cell r="B87" t="str">
            <v>SERVICIO DE INGENIERÍA Y LOGÍSTICA</v>
          </cell>
        </row>
        <row r="88">
          <cell r="B88" t="str">
            <v>SISTEMA CALDAS</v>
          </cell>
        </row>
        <row r="89">
          <cell r="B89" t="str">
            <v>SISTEMA BARBOSA</v>
          </cell>
        </row>
        <row r="90">
          <cell r="B90" t="str">
            <v>SISTEMA SAN ANTONIO DE PRADO</v>
          </cell>
        </row>
        <row r="91">
          <cell r="B91" t="str">
            <v>SISTEMA SAN CRISTOBAL</v>
          </cell>
        </row>
        <row r="92">
          <cell r="B92" t="str">
            <v>SISTEMA PALMITAS</v>
          </cell>
        </row>
        <row r="93">
          <cell r="B93" t="str">
            <v>CENTRO DE ACTIVIDAD NO EXISTE!!!</v>
          </cell>
        </row>
        <row r="94">
          <cell r="B94" t="str">
            <v>ÁREA DISTRIBUCIÓN ACUEDUCTO ZONA SUR</v>
          </cell>
        </row>
        <row r="95">
          <cell r="B95" t="str">
            <v>GESTIÓN PROYECTOS ACUEDUCTO ZONA SUR</v>
          </cell>
        </row>
        <row r="96">
          <cell r="B96" t="str">
            <v>GESTIÓN CLIENTES ACUEDUCTO ZONA SUR</v>
          </cell>
        </row>
        <row r="97">
          <cell r="B97" t="str">
            <v>INVESTIGACIÓN Y CONTROL PÉRDIDAS ACTO ZONA SUR</v>
          </cell>
        </row>
        <row r="98">
          <cell r="B98" t="str">
            <v>OPERACIÓN Y MTTO DISTRIBUCIÓN ACTO ZONA SUR</v>
          </cell>
        </row>
        <row r="99">
          <cell r="B99" t="str">
            <v>CENTRO DE ACTIVIDAD NO EXISTE!!!</v>
          </cell>
        </row>
        <row r="100">
          <cell r="B100" t="str">
            <v>ÁREA DISTRIBUCIÓN ACUEDUCTO ZONA NORTE</v>
          </cell>
        </row>
        <row r="101">
          <cell r="B101" t="str">
            <v>GESTIÓN PROYECTOS ACUEDUCTO ZONA NORTE</v>
          </cell>
        </row>
        <row r="102">
          <cell r="B102" t="str">
            <v>GESTIÓN CLIENTES ACUEDUCTO ZONA NORTE</v>
          </cell>
        </row>
        <row r="103">
          <cell r="B103" t="str">
            <v>INVEST. Y CONTROL PÉRDIDASACUEDUCTO ZONA NORTE</v>
          </cell>
        </row>
        <row r="104">
          <cell r="B104" t="str">
            <v>OPERACIÓN Y MTTO DISTRIBUCIÓN ACTO ZONA NORTE</v>
          </cell>
        </row>
        <row r="105">
          <cell r="B105" t="str">
            <v>CENTRO DE ACTIVIDAD NO EXISTE!!!</v>
          </cell>
        </row>
        <row r="106">
          <cell r="B106" t="str">
            <v>ÁREA DISTRIBUCIÓN ACUEDUCTO ZONA CENTRO</v>
          </cell>
        </row>
        <row r="107">
          <cell r="B107" t="str">
            <v>GESTIÓN PROYECTOS ACUEDUCTO ZONA CENTRO</v>
          </cell>
        </row>
        <row r="108">
          <cell r="B108" t="str">
            <v>GESTIÓN CLIENTES ACUEDUCTO ZONA CENTRO</v>
          </cell>
        </row>
        <row r="109">
          <cell r="B109" t="str">
            <v>INVEST. Y CONTROL PÉRDIDASACTO ZONA CENTRO</v>
          </cell>
        </row>
        <row r="110">
          <cell r="B110" t="str">
            <v>OPERACIÓN Y MTTO DISTRIBUCIÓN ACTO ZONA CENTRO</v>
          </cell>
        </row>
        <row r="111">
          <cell r="B111" t="str">
            <v>CENTRO DE ACTIVIDAD NO EXISTE!!!</v>
          </cell>
        </row>
        <row r="112">
          <cell r="B112" t="str">
            <v>MEDIDORES ZONA CENTRO</v>
          </cell>
        </row>
        <row r="113">
          <cell r="B113" t="str">
            <v>CENTRO DE ACTIVIDAD NO EXISTE!!!</v>
          </cell>
        </row>
        <row r="114">
          <cell r="B114" t="str">
            <v>SUBGERENCIA AGUAS RESIDUALES</v>
          </cell>
        </row>
        <row r="115">
          <cell r="B115" t="str">
            <v>INVESTIGACIÓN Y DESARROLLO AGUAS RESIDUALES</v>
          </cell>
        </row>
        <row r="116">
          <cell r="B116" t="str">
            <v>CENTRO DE ACTIVIDAD NO EXISTE!!!</v>
          </cell>
        </row>
        <row r="117">
          <cell r="B117" t="str">
            <v>ÁREA TRATAMIENTO AGUAS RESIDUALES</v>
          </cell>
        </row>
        <row r="118">
          <cell r="B118" t="str">
            <v>OPERACIÓN PLANTAS AGUAS RESIDUALES</v>
          </cell>
        </row>
        <row r="119">
          <cell r="B119" t="str">
            <v>INVESTIGACIÓN Y CONTROL PROCESOS</v>
          </cell>
        </row>
        <row r="120">
          <cell r="B120" t="str">
            <v>MANTENIMIENTO AGUAS RESIDUALES</v>
          </cell>
        </row>
        <row r="121">
          <cell r="B121" t="str">
            <v>PROYECTOS PLANTAS DE TRATAMIENTO</v>
          </cell>
        </row>
        <row r="122">
          <cell r="B122" t="str">
            <v>CENTRO DE ACTIVIDAD NO EXISTE!!!</v>
          </cell>
        </row>
        <row r="123">
          <cell r="B123" t="str">
            <v>ÁREA RECOLECCIÓN AGUAS RESIDUALES ZONA SUR</v>
          </cell>
        </row>
        <row r="124">
          <cell r="B124" t="str">
            <v>GESTIÓN PROYECTOS RECOLECCIÓN ZONA SUR</v>
          </cell>
        </row>
        <row r="125">
          <cell r="B125" t="str">
            <v>GESTIÓN CLIENTES RECOLECCIÓN ZONA SUR</v>
          </cell>
        </row>
        <row r="126">
          <cell r="B126" t="str">
            <v>INVESTIGACIÓN Y CONTROL RECOLECCIÓN ZONA SUR</v>
          </cell>
        </row>
        <row r="127">
          <cell r="B127" t="str">
            <v>OPERACIÓN Y MTTO RECOLECCIÓN ZONA SUR</v>
          </cell>
        </row>
        <row r="128">
          <cell r="B128" t="str">
            <v>CENTRO DE ACTIVIDAD NO EXISTE!!!</v>
          </cell>
        </row>
        <row r="129">
          <cell r="B129" t="str">
            <v>ÁREA RECOLECCIÓN AGUAS RESIDUALES ZONA NORTE</v>
          </cell>
        </row>
        <row r="130">
          <cell r="B130" t="str">
            <v>GESTIÓN PROYECTOS RECOLECCIÓN ZONA NORTE</v>
          </cell>
        </row>
        <row r="131">
          <cell r="B131" t="str">
            <v>GESTIÓN CLIENTES RECOLECCIÓN ZONA NORTE</v>
          </cell>
        </row>
        <row r="132">
          <cell r="B132" t="str">
            <v>INVESTIGACIÓN Y CONTROL RECOLECCIÓN ZONA NORTE</v>
          </cell>
        </row>
        <row r="133">
          <cell r="B133" t="str">
            <v>OPERACIÓN Y MTTO RECOLECCIÓN ZONA NORTE</v>
          </cell>
        </row>
        <row r="134">
          <cell r="B134" t="str">
            <v>CENTRO DE ACTIVIDAD NO EXISTE!!!</v>
          </cell>
        </row>
        <row r="135">
          <cell r="B135" t="str">
            <v>ÁREA RECOLECCIÓN AGUAS RESIDUALES ZONA CENTRO</v>
          </cell>
        </row>
        <row r="136">
          <cell r="B136" t="str">
            <v>GESTIÓN PROYECTOS RECOLECCIÓN ZONA CENTRO</v>
          </cell>
        </row>
        <row r="137">
          <cell r="B137" t="str">
            <v>GESTIÓN CLIENTES RECOLECCIÓN ZONA CENTRO</v>
          </cell>
        </row>
        <row r="138">
          <cell r="B138" t="str">
            <v>INVESTIGACIÓN Y CONTROL RECOLECCIÓN ZONA CENTRO</v>
          </cell>
        </row>
        <row r="139">
          <cell r="B139" t="str">
            <v>OPERACIÓN Y MTTO RECOLECCIÓN ZONA CENTRO</v>
          </cell>
        </row>
        <row r="140">
          <cell r="B140" t="str">
            <v>PAVIMENTOS</v>
          </cell>
        </row>
        <row r="141">
          <cell r="B141" t="str">
            <v>CENTRO DE ACTIVIDAD NO EXISTE!!!</v>
          </cell>
        </row>
        <row r="142">
          <cell r="B142" t="str">
            <v>SUBGERENCIA DE ADMON Y FINANZAS AGUAS</v>
          </cell>
        </row>
        <row r="143">
          <cell r="B143" t="str">
            <v>CENTRO DE ACTIVIDAD NO EXISTE!!!</v>
          </cell>
        </row>
        <row r="144">
          <cell r="B144" t="str">
            <v>ÁREA FINANZAS AGUAS</v>
          </cell>
        </row>
        <row r="145">
          <cell r="B145" t="str">
            <v>CENTRO DE ACTIVIDAD NO EXISTE!!!</v>
          </cell>
        </row>
        <row r="146">
          <cell r="B146" t="str">
            <v>ÁREA GESTIÓN ORGANIZACIONAL AGUAS</v>
          </cell>
        </row>
        <row r="147">
          <cell r="B147" t="str">
            <v>CAPACITACIÓN AGUAS</v>
          </cell>
        </row>
        <row r="148">
          <cell r="B148" t="str">
            <v>CENTRO DE ACTIVIDAD NO EXISTE!!!</v>
          </cell>
        </row>
        <row r="149">
          <cell r="B149" t="str">
            <v>ÁREA INFORMÁTICA AGUAS</v>
          </cell>
        </row>
        <row r="150">
          <cell r="B150" t="str">
            <v>CENTRO DE ACTIVIDAD NO EXISTE!!!</v>
          </cell>
        </row>
        <row r="151">
          <cell r="B151" t="str">
            <v>GERENCIA GENERACIÓN ENERGÍA</v>
          </cell>
        </row>
        <row r="152">
          <cell r="B152" t="str">
            <v>CENTRO DE ACTIVIDAD NO EXISTE!!!</v>
          </cell>
        </row>
        <row r="153">
          <cell r="B153" t="str">
            <v>SUBGERENCIA PLANEACIÓN GENERACIÓN</v>
          </cell>
        </row>
        <row r="154">
          <cell r="B154" t="str">
            <v>CENTRO DE ACTIVIDAD NO EXISTE!!!</v>
          </cell>
        </row>
        <row r="155">
          <cell r="B155" t="str">
            <v>EST.Y RESCATE ARQUEOLOGICO</v>
          </cell>
        </row>
        <row r="156">
          <cell r="B156" t="str">
            <v>ESTUDIOS SOCIOECONOMICOS</v>
          </cell>
        </row>
        <row r="157">
          <cell r="B157" t="str">
            <v>ESTUDIO PLANTA TERMICA</v>
          </cell>
        </row>
        <row r="158">
          <cell r="B158" t="str">
            <v>CENTRO DE ACTIVIDAD NO EXISTE!!!</v>
          </cell>
        </row>
        <row r="159">
          <cell r="B159" t="str">
            <v>ESTUDIOS EMPRESARIALES</v>
          </cell>
        </row>
        <row r="160">
          <cell r="B160" t="str">
            <v>ESTUDIOS NUEVOS NEGOCIOS</v>
          </cell>
        </row>
        <row r="161">
          <cell r="B161" t="str">
            <v>CENTRO DE ACTIVIDAD NO EXISTE!!!</v>
          </cell>
        </row>
        <row r="162">
          <cell r="B162" t="str">
            <v>ESTUDIOS TERMO CESAR</v>
          </cell>
        </row>
        <row r="163">
          <cell r="B163" t="str">
            <v>CENTRO DE ACTIVIDAD NO EXISTE!!!</v>
          </cell>
        </row>
        <row r="164">
          <cell r="B164" t="str">
            <v>ESTUDIOS RIO SAMANA NORTE</v>
          </cell>
        </row>
        <row r="165">
          <cell r="B165" t="str">
            <v>ESTUDIOS SAN BARTOLOME</v>
          </cell>
        </row>
        <row r="166">
          <cell r="B166" t="str">
            <v>ESTUDIOS SAN ANDRES</v>
          </cell>
        </row>
        <row r="167">
          <cell r="B167" t="str">
            <v>CENTRO DE ACTIVIDAD NO EXISTE!!!</v>
          </cell>
        </row>
        <row r="168">
          <cell r="B168" t="str">
            <v>FACTIBILIDAD PENDERISCO MURRI</v>
          </cell>
        </row>
        <row r="169">
          <cell r="B169" t="str">
            <v>PREFACTIBILIDAD SAN JORGE</v>
          </cell>
        </row>
        <row r="170">
          <cell r="B170" t="str">
            <v>CENTRO DE ACTIVIDAD NO EXISTE!!!</v>
          </cell>
        </row>
        <row r="171">
          <cell r="B171" t="str">
            <v>FACTIBILIDAD HONDA Y OVEJAS</v>
          </cell>
        </row>
        <row r="172">
          <cell r="B172" t="str">
            <v>GASTOS FINANCIEROS NECHI</v>
          </cell>
        </row>
        <row r="173">
          <cell r="B173" t="str">
            <v>GASTOS FINANCIEROS PENDERISCO-MURRI</v>
          </cell>
        </row>
        <row r="174">
          <cell r="B174" t="str">
            <v>EST. OPTIMIZAC. SIST. GUADALUPE</v>
          </cell>
        </row>
        <row r="175">
          <cell r="B175" t="str">
            <v>EST. ISA COLCIENCIAS</v>
          </cell>
        </row>
        <row r="176">
          <cell r="B176" t="str">
            <v>GASTOS FINANCIEROS RIACHON</v>
          </cell>
        </row>
        <row r="177">
          <cell r="B177" t="str">
            <v>ESTUDIOS RIO ARMA</v>
          </cell>
        </row>
        <row r="178">
          <cell r="B178" t="str">
            <v>ESTUDIOS FACTIBIL RIACHON</v>
          </cell>
        </row>
        <row r="179">
          <cell r="B179" t="str">
            <v>LEVANTAMIENTO AEROFOTOGRAMETRICO</v>
          </cell>
        </row>
        <row r="180">
          <cell r="B180" t="str">
            <v>ESTUDIO FACTIBILIDAD GUAICO</v>
          </cell>
        </row>
        <row r="181">
          <cell r="B181" t="str">
            <v>ESTUDIO FACTIBILIDAD NECHI</v>
          </cell>
        </row>
        <row r="182">
          <cell r="B182" t="str">
            <v>PREFACTIBILIDAD PENDERISCO MURRI</v>
          </cell>
        </row>
        <row r="183">
          <cell r="B183" t="str">
            <v>ESTUDIOS VARIOS DE ORDENACIÓN</v>
          </cell>
        </row>
        <row r="184">
          <cell r="B184" t="str">
            <v>QUEBRADA HONDA Y OVEJAS</v>
          </cell>
        </row>
        <row r="185">
          <cell r="B185" t="str">
            <v>CENTRO DE ACTIVIDAD NO EXISTE!!!</v>
          </cell>
        </row>
        <row r="186">
          <cell r="B186" t="str">
            <v>ESTUDIOS ERMITANO</v>
          </cell>
        </row>
        <row r="187">
          <cell r="B187" t="str">
            <v>CENTRO DE ACTIVIDAD NO EXISTE!!!</v>
          </cell>
        </row>
        <row r="188">
          <cell r="B188" t="str">
            <v>ESTUDIOS PORCE III</v>
          </cell>
        </row>
        <row r="189">
          <cell r="B189" t="str">
            <v>CENTRO DE ACTIVIDAD NO EXISTE!!!</v>
          </cell>
        </row>
        <row r="190">
          <cell r="B190" t="str">
            <v>ESTUDIOS DE FACTIBILIDAD</v>
          </cell>
        </row>
        <row r="191">
          <cell r="B191" t="str">
            <v>CENTRO DE ACTIVIDAD NO EXISTE!!!</v>
          </cell>
        </row>
        <row r="192">
          <cell r="B192" t="str">
            <v>AJ POR INFL ESTUDIOS</v>
          </cell>
        </row>
        <row r="193">
          <cell r="B193" t="str">
            <v>AJ POR INFL ESTUDIOS</v>
          </cell>
        </row>
        <row r="194">
          <cell r="B194" t="str">
            <v>AJ POR INFL ESTUDIOS</v>
          </cell>
        </row>
        <row r="195">
          <cell r="B195" t="str">
            <v>AJ POR INFL ESTUDIOS</v>
          </cell>
        </row>
        <row r="196">
          <cell r="B196" t="str">
            <v>CENTRO DE ACTIVIDAD NO EXISTE!!!</v>
          </cell>
        </row>
        <row r="197">
          <cell r="B197" t="str">
            <v>SUBGERENCIA TRANSACCIONES ENERGÍA</v>
          </cell>
        </row>
        <row r="198">
          <cell r="B198" t="str">
            <v>CENTRO DE ACTIVIDAD NO EXISTE!!!</v>
          </cell>
        </row>
        <row r="199">
          <cell r="B199" t="str">
            <v>ÁREA GESTIÓN LARGO PLAZO</v>
          </cell>
        </row>
        <row r="200">
          <cell r="B200" t="str">
            <v>CENTRO DE ACTIVIDAD NO EXISTE!!!</v>
          </cell>
        </row>
        <row r="201">
          <cell r="B201" t="str">
            <v>ÁREA GESTIÓN BOLSA ENERGÍA</v>
          </cell>
        </row>
        <row r="202">
          <cell r="B202" t="str">
            <v>CENTRO DE ACTIVIDAD NO EXISTE!!!</v>
          </cell>
        </row>
        <row r="203">
          <cell r="B203" t="str">
            <v>ÁREA PROYECTO PORCE II</v>
          </cell>
        </row>
        <row r="204">
          <cell r="B204" t="str">
            <v>CENTRO DE ACTIVIDAD NO EXISTE!!!</v>
          </cell>
        </row>
        <row r="205">
          <cell r="B205" t="str">
            <v>EQUIPOS PORCE II</v>
          </cell>
        </row>
        <row r="206">
          <cell r="B206" t="str">
            <v>CENTRO DE ACTIVIDAD NO EXISTE!!!</v>
          </cell>
        </row>
        <row r="207">
          <cell r="B207" t="str">
            <v>OBRAS CIVILES PORCE II</v>
          </cell>
        </row>
        <row r="208">
          <cell r="B208" t="str">
            <v>CENTRO DE ACTIVIDAD NO EXISTE!!!</v>
          </cell>
        </row>
        <row r="209">
          <cell r="B209" t="str">
            <v>SERVICIOS GENERALES PORCE II</v>
          </cell>
        </row>
        <row r="210">
          <cell r="B210" t="str">
            <v>CENTRO DE ACTIVIDAD NO EXISTE!!!</v>
          </cell>
        </row>
        <row r="211">
          <cell r="B211" t="str">
            <v>GESTIÓN AMBIENTAL PORCE II</v>
          </cell>
        </row>
        <row r="212">
          <cell r="B212" t="str">
            <v>CENTRO DE ACTIVIDAD NO EXISTE!!!</v>
          </cell>
        </row>
        <row r="213">
          <cell r="B213" t="str">
            <v>SUBGERENCIA DE PROYECTOS</v>
          </cell>
        </row>
        <row r="214">
          <cell r="B214" t="str">
            <v>CENTRO DE ACTIVIDAD NO EXISTE!!!</v>
          </cell>
        </row>
        <row r="215">
          <cell r="B215" t="str">
            <v>ÁREA PROYECTOS</v>
          </cell>
        </row>
        <row r="216">
          <cell r="B216" t="str">
            <v>MINICENTRALES DE GENERACIÓN</v>
          </cell>
        </row>
        <row r="217">
          <cell r="B217" t="str">
            <v>CICLO COMBINADO LA SIERRA</v>
          </cell>
        </row>
        <row r="218">
          <cell r="B218" t="str">
            <v>CENTRO DE ACTIVIDAD NO EXISTE!!!</v>
          </cell>
        </row>
        <row r="219">
          <cell r="B219" t="str">
            <v>ÁREA PROGRAMACIÓN Y CONTROL</v>
          </cell>
        </row>
        <row r="220">
          <cell r="B220" t="str">
            <v>CENTRO DE ACTIVIDAD NO EXISTE!!!</v>
          </cell>
        </row>
        <row r="221">
          <cell r="B221" t="str">
            <v>SUBGERENCIA OPERACIÓN GENERACIÓN</v>
          </cell>
        </row>
        <row r="222">
          <cell r="B222" t="str">
            <v>CENTRO DE ACTIVIDAD NO EXISTE!!!</v>
          </cell>
        </row>
        <row r="223">
          <cell r="B223" t="str">
            <v>CENTRO DE CONTROL GENERACIÓN</v>
          </cell>
        </row>
        <row r="224">
          <cell r="B224" t="str">
            <v>CENTRO DE ACTIVIDAD NO EXISTE!!!</v>
          </cell>
        </row>
        <row r="225">
          <cell r="B225" t="str">
            <v>ÁREA METROPOLITANA</v>
          </cell>
        </row>
        <row r="226">
          <cell r="B226" t="str">
            <v>OPERACIÓN ÁREA METROPOLITANA</v>
          </cell>
        </row>
        <row r="227">
          <cell r="B227" t="str">
            <v>CENTRO DE ACTIVIDAD NO EXISTE!!!</v>
          </cell>
        </row>
        <row r="228">
          <cell r="B228" t="str">
            <v>MANTENIMIENTO ÁREA METROPOLITANA</v>
          </cell>
        </row>
        <row r="229">
          <cell r="B229" t="str">
            <v>CENTRO DE ACTIVIDAD NO EXISTE!!!</v>
          </cell>
        </row>
        <row r="230">
          <cell r="B230" t="str">
            <v>SERVICIOS DE APOYO ÁREA METROPOLITANA</v>
          </cell>
        </row>
        <row r="231">
          <cell r="B231" t="str">
            <v>CENTRO DE ACTIVIDAD NO EXISTE!!!</v>
          </cell>
        </row>
        <row r="232">
          <cell r="B232" t="str">
            <v>ÁREA GUATAPÉ</v>
          </cell>
        </row>
        <row r="233">
          <cell r="B233" t="str">
            <v>OPERACION GUATAPÉ</v>
          </cell>
        </row>
        <row r="234">
          <cell r="B234" t="str">
            <v>CENTRO DE ACTIVIDAD NO EXISTE!!!</v>
          </cell>
        </row>
        <row r="235">
          <cell r="B235" t="str">
            <v>SERVICIOS DE APOYO GUATAPÉ</v>
          </cell>
        </row>
        <row r="236">
          <cell r="B236" t="str">
            <v>CENTRO DE ACTIVIDAD NO EXISTE!!!</v>
          </cell>
        </row>
        <row r="237">
          <cell r="B237" t="str">
            <v>MANTENIMIENTO ÁREA GUATAPÉ</v>
          </cell>
        </row>
        <row r="238">
          <cell r="B238" t="str">
            <v>CENTRO DE ACTIVIDAD NO EXISTE!!!</v>
          </cell>
        </row>
        <row r="239">
          <cell r="B239" t="str">
            <v>ÁREA INGENIERÍA</v>
          </cell>
        </row>
        <row r="240">
          <cell r="B240" t="str">
            <v>CENTRO DE ACTIVIDAD NO EXISTE!!!</v>
          </cell>
        </row>
        <row r="241">
          <cell r="B241" t="str">
            <v>CONTRATACIONES</v>
          </cell>
        </row>
        <row r="242">
          <cell r="B242" t="str">
            <v>CENTRO DE ACTIVIDAD NO EXISTE!!!</v>
          </cell>
        </row>
        <row r="243">
          <cell r="B243" t="str">
            <v>ADMINISTRACIÓN DEL MANTTO</v>
          </cell>
        </row>
        <row r="244">
          <cell r="B244" t="str">
            <v>CENTRO DE ACTIVIDAD NO EXISTE!!!</v>
          </cell>
        </row>
        <row r="245">
          <cell r="B245" t="str">
            <v>ANÁLISIS TÉCNICO</v>
          </cell>
        </row>
        <row r="246">
          <cell r="B246" t="str">
            <v>CENTRO DE ACTIVIDAD NO EXISTE!!!</v>
          </cell>
        </row>
        <row r="247">
          <cell r="B247" t="str">
            <v>PROYECTOS ESPECIALES</v>
          </cell>
        </row>
        <row r="248">
          <cell r="B248" t="str">
            <v>CENTRO DE ACTIVIDAD NO EXISTE!!!</v>
          </cell>
        </row>
        <row r="249">
          <cell r="B249" t="str">
            <v>CENTRAL TASAJERA</v>
          </cell>
        </row>
        <row r="250">
          <cell r="B250" t="str">
            <v>CENTRAL RIOGRANDE I</v>
          </cell>
        </row>
        <row r="251">
          <cell r="B251" t="str">
            <v>CENTRAL NIQUIA</v>
          </cell>
        </row>
        <row r="252">
          <cell r="B252" t="str">
            <v>CENTRO DE ACTIVIDAD NO EXISTE!!!</v>
          </cell>
        </row>
        <row r="253">
          <cell r="B253" t="str">
            <v>CENTRAL GUATAPÉ</v>
          </cell>
        </row>
        <row r="254">
          <cell r="B254" t="str">
            <v>CENTRAL PLAYAS</v>
          </cell>
        </row>
        <row r="255">
          <cell r="B255" t="str">
            <v>CENTRO DE ACTIVIDAD NO EXISTE!!!</v>
          </cell>
        </row>
        <row r="256">
          <cell r="B256" t="str">
            <v>TRONERAS</v>
          </cell>
        </row>
        <row r="257">
          <cell r="B257" t="str">
            <v>GUADALUPE III</v>
          </cell>
        </row>
        <row r="258">
          <cell r="B258" t="str">
            <v>GUADALUPE IV</v>
          </cell>
        </row>
        <row r="259">
          <cell r="B259" t="str">
            <v>MINICENTRALES PAJARITO Y DOLORES</v>
          </cell>
        </row>
        <row r="260">
          <cell r="B260" t="str">
            <v>PORCE II FUTURO</v>
          </cell>
        </row>
        <row r="261">
          <cell r="B261" t="str">
            <v>CENTRO DE ACTIVIDAD NO EXISTE!!!</v>
          </cell>
        </row>
        <row r="262">
          <cell r="B262" t="str">
            <v>ÁREA GUADALUPE</v>
          </cell>
        </row>
        <row r="263">
          <cell r="B263" t="str">
            <v>OPERACION ÁREA GUADALUPE</v>
          </cell>
        </row>
        <row r="264">
          <cell r="B264" t="str">
            <v>MANTENIMIENTO ÁREA GUADALUPE</v>
          </cell>
        </row>
        <row r="265">
          <cell r="B265" t="str">
            <v>SERVICIOS DE APOYO ÁREA GUADALUPE</v>
          </cell>
        </row>
        <row r="266">
          <cell r="B266" t="str">
            <v>CENTRO DE ACTIVIDAD NO EXISTE!!!</v>
          </cell>
        </row>
        <row r="267">
          <cell r="B267" t="str">
            <v>ÁREA LA SIERRA</v>
          </cell>
        </row>
        <row r="268">
          <cell r="B268" t="str">
            <v>CENTRO DE ACTIVIDAD NO EXISTE!!!</v>
          </cell>
        </row>
        <row r="269">
          <cell r="B269" t="str">
            <v>SUBGERENCIA AMBIENTAL</v>
          </cell>
        </row>
        <row r="270">
          <cell r="B270" t="str">
            <v>COORDINACIÓN AMBIENTAL</v>
          </cell>
        </row>
        <row r="271">
          <cell r="B271" t="str">
            <v>CENTRO DE ACTIVIDAD NO EXISTE!!!</v>
          </cell>
        </row>
        <row r="272">
          <cell r="B272" t="str">
            <v>GESTIÓN SOCIAL PORCE II</v>
          </cell>
        </row>
        <row r="273">
          <cell r="B273" t="str">
            <v>CENTRO DE ACTIVIDAD NO EXISTE!!!</v>
          </cell>
        </row>
        <row r="274">
          <cell r="B274" t="str">
            <v>ÁREA HIDROMETRIA E INSTRUMENTACIÓN</v>
          </cell>
        </row>
        <row r="275">
          <cell r="B275" t="str">
            <v>CENTRO DE ACTIVIDAD NO EXISTE!!!</v>
          </cell>
        </row>
        <row r="276">
          <cell r="B276" t="str">
            <v>INVERSIÓN HIDROMETRIA INSTRUM.</v>
          </cell>
        </row>
        <row r="277">
          <cell r="B277" t="str">
            <v>CENTRO DE ACTIVIDAD NO EXISTE!!!</v>
          </cell>
        </row>
        <row r="278">
          <cell r="B278" t="str">
            <v>ÁREA DE GESTIÓN AMBIENTAL</v>
          </cell>
        </row>
        <row r="279">
          <cell r="B279" t="str">
            <v>INVERSIONES AMBIENTALES</v>
          </cell>
        </row>
        <row r="280">
          <cell r="B280" t="str">
            <v>CENTRO DE ACTIVIDAD NO EXISTE!!!</v>
          </cell>
        </row>
        <row r="281">
          <cell r="B281" t="str">
            <v>ANTICIPOS OTROS PROGRAMAS DE GENERACION</v>
          </cell>
        </row>
        <row r="282">
          <cell r="B282" t="str">
            <v>CENTRO DE ACTIVIDAD NO EXISTE!!!</v>
          </cell>
        </row>
        <row r="283">
          <cell r="B283" t="str">
            <v>DEPTO MERCADEO</v>
          </cell>
        </row>
        <row r="284">
          <cell r="B284" t="str">
            <v>CENTRO DE ACTIVIDAD NO EXISTE!!!</v>
          </cell>
        </row>
        <row r="285">
          <cell r="B285" t="str">
            <v>SUBGERENCIA DE ADMON Y FINANZAS</v>
          </cell>
        </row>
        <row r="286">
          <cell r="B286" t="str">
            <v>CENTRO DE ACTIVIDAD NO EXISTE!!!</v>
          </cell>
        </row>
        <row r="287">
          <cell r="B287" t="str">
            <v>ÁREA DE FINANZAS GENERACIÓN</v>
          </cell>
        </row>
        <row r="288">
          <cell r="B288" t="str">
            <v>CENTRO DE ACTIVIDAD NO EXISTE!!!</v>
          </cell>
        </row>
        <row r="289">
          <cell r="B289" t="str">
            <v>ÁREA GESTIÓN ORGANIZACIONAL GENERACIÓN</v>
          </cell>
        </row>
        <row r="290">
          <cell r="B290" t="str">
            <v>CAPACITACIÓN GENERACIÓN ENERGÍA</v>
          </cell>
        </row>
        <row r="291">
          <cell r="B291" t="str">
            <v>CENTRO DE ACTIVIDAD NO EXISTE!!!</v>
          </cell>
        </row>
        <row r="292">
          <cell r="B292" t="str">
            <v>ÁREA DE INFORMÁTICA GENERACIÓN</v>
          </cell>
        </row>
        <row r="293">
          <cell r="B293" t="str">
            <v>CENTRO DE ACTIVIDAD NO EXISTE!!!</v>
          </cell>
        </row>
        <row r="294">
          <cell r="B294" t="str">
            <v>GERENCIA DE TELECOMUNICACIONES</v>
          </cell>
        </row>
        <row r="295">
          <cell r="B295" t="str">
            <v>GRUPO PROYECTOS TELECOMUNICACIONES</v>
          </cell>
        </row>
        <row r="296">
          <cell r="B296" t="str">
            <v>PROYECTO BOGOTA</v>
          </cell>
        </row>
        <row r="297">
          <cell r="B297" t="str">
            <v>CENTRO DE ACTIVIDAD NO EXISTE!!!</v>
          </cell>
        </row>
        <row r="298">
          <cell r="B298" t="str">
            <v>PLANEACION TELECOMUNICACIONES</v>
          </cell>
        </row>
        <row r="299">
          <cell r="B299" t="str">
            <v>SUBGERENCIA NUEVOS NEGOCIOS TELECOMUNICACIONES</v>
          </cell>
        </row>
        <row r="300">
          <cell r="B300" t="str">
            <v>CENTRO DE ACTIVIDAD NO EXISTE!!!</v>
          </cell>
        </row>
        <row r="301">
          <cell r="B301" t="str">
            <v>UNIDAD CAPACITACION TELECOMUNICACIONES</v>
          </cell>
        </row>
        <row r="302">
          <cell r="B302" t="str">
            <v>CULTURA DEL SERVICIO</v>
          </cell>
        </row>
        <row r="303">
          <cell r="B303" t="str">
            <v>CENTRO DE ACTIVIDAD NO EXISTE!!!</v>
          </cell>
        </row>
        <row r="304">
          <cell r="B304" t="str">
            <v>ESTUDIOS PARA DIF. PLAN MERCADEO</v>
          </cell>
        </row>
        <row r="305">
          <cell r="B305" t="str">
            <v>ESTUDIO VR AGREGADO TELEMATICA</v>
          </cell>
        </row>
        <row r="306">
          <cell r="B306" t="str">
            <v>ESTUDIO PROYECTO SATELITAL SIMON BOLIVAR</v>
          </cell>
        </row>
        <row r="307">
          <cell r="B307" t="str">
            <v>TELEFONIA OTRAS CIUDADES</v>
          </cell>
        </row>
        <row r="308">
          <cell r="B308" t="str">
            <v>VALORACION EMPRESA TELS. BUCARAMANGA</v>
          </cell>
        </row>
        <row r="309">
          <cell r="B309" t="str">
            <v>CENTRO DE ACTIVIDAD NO EXISTE!!!</v>
          </cell>
        </row>
        <row r="310">
          <cell r="B310" t="str">
            <v>SECCION CLIENTES</v>
          </cell>
        </row>
        <row r="311">
          <cell r="B311" t="str">
            <v>CENTRO DE ACTIVIDAD NO EXISTE!!!</v>
          </cell>
        </row>
        <row r="312">
          <cell r="B312" t="str">
            <v>SUBGERENCIA OPERATIVA TELECOMUNICACIONES</v>
          </cell>
        </row>
        <row r="313">
          <cell r="B313" t="str">
            <v>GESTIÓN DAÑOS</v>
          </cell>
        </row>
        <row r="314">
          <cell r="B314" t="str">
            <v>CENTRO DE ACTIVIDAD NO EXISTE!!!</v>
          </cell>
        </row>
        <row r="315">
          <cell r="B315" t="str">
            <v>ÁREA TELÉFONOS PÚBLICOS</v>
          </cell>
        </row>
        <row r="316">
          <cell r="B316" t="str">
            <v>LABORATORIO</v>
          </cell>
        </row>
        <row r="317">
          <cell r="B317" t="str">
            <v>GESTIÓN</v>
          </cell>
        </row>
        <row r="318">
          <cell r="B318" t="str">
            <v>CENTRO DE ACTIVIDAD NO EXISTE!!!</v>
          </cell>
        </row>
        <row r="319">
          <cell r="B319" t="str">
            <v>ÁREA RED DE DATOS</v>
          </cell>
        </row>
        <row r="320">
          <cell r="B320" t="str">
            <v>GESTIÓN DATOS</v>
          </cell>
        </row>
        <row r="321">
          <cell r="B321" t="str">
            <v>MULTINET</v>
          </cell>
        </row>
        <row r="322">
          <cell r="B322" t="str">
            <v>CENTRO DE ACTIVIDAD NO EXISTE!!!</v>
          </cell>
        </row>
        <row r="323">
          <cell r="B323" t="str">
            <v>ÁREA OPERATIVA ORIENTE</v>
          </cell>
        </row>
        <row r="324">
          <cell r="B324" t="str">
            <v>ACCESO</v>
          </cell>
        </row>
        <row r="325">
          <cell r="B325" t="str">
            <v>NODOS E INTERCONEXIÓN</v>
          </cell>
        </row>
        <row r="326">
          <cell r="B326" t="str">
            <v>PROYECTOS ESPECIALES</v>
          </cell>
        </row>
        <row r="327">
          <cell r="B327" t="str">
            <v>CENTRO DE ACTIVIDAD NO EXISTE!!!</v>
          </cell>
        </row>
        <row r="328">
          <cell r="B328" t="str">
            <v>ÁREA OPERATIVA NORTE</v>
          </cell>
        </row>
        <row r="329">
          <cell r="B329" t="str">
            <v>ACCESO SUBZONA 1</v>
          </cell>
        </row>
        <row r="330">
          <cell r="B330" t="str">
            <v>ACCESO SUBZONA 2</v>
          </cell>
        </row>
        <row r="331">
          <cell r="B331" t="str">
            <v>ACCESO SUBZONA 3</v>
          </cell>
        </row>
        <row r="332">
          <cell r="B332" t="str">
            <v xml:space="preserve">NODOS </v>
          </cell>
        </row>
        <row r="333">
          <cell r="B333" t="str">
            <v>CENTRO DE ACTIVIDAD NO EXISTE!!!</v>
          </cell>
        </row>
        <row r="334">
          <cell r="B334" t="str">
            <v>ÁREA OPERATIVA SUR</v>
          </cell>
        </row>
        <row r="335">
          <cell r="B335" t="str">
            <v>ACCESO SUBZONA 1</v>
          </cell>
        </row>
        <row r="336">
          <cell r="B336" t="str">
            <v>ACCESO SUBZONA 2</v>
          </cell>
        </row>
        <row r="337">
          <cell r="B337" t="str">
            <v>NODOS</v>
          </cell>
        </row>
        <row r="338">
          <cell r="B338" t="str">
            <v>CENTRO DE ACTIVIDAD NO EXISTE!!!</v>
          </cell>
        </row>
        <row r="339">
          <cell r="B339" t="str">
            <v>ÁREA SOPORTE OPERATIVO</v>
          </cell>
        </row>
        <row r="340">
          <cell r="B340" t="str">
            <v>INTERCONEXIÓN</v>
          </cell>
        </row>
        <row r="341">
          <cell r="B341" t="str">
            <v>CENTRO DE ACTIVIDAD NO EXISTE!!!</v>
          </cell>
        </row>
        <row r="342">
          <cell r="B342" t="str">
            <v>BUSCAPERSONAS</v>
          </cell>
        </row>
        <row r="343">
          <cell r="B343" t="str">
            <v>TRUNKING</v>
          </cell>
        </row>
        <row r="344">
          <cell r="B344" t="str">
            <v>INALAMBRICOS</v>
          </cell>
        </row>
        <row r="345">
          <cell r="B345" t="str">
            <v>AIRE ACONDICIONADO</v>
          </cell>
        </row>
        <row r="346">
          <cell r="B346" t="str">
            <v>ENERGÍA</v>
          </cell>
        </row>
        <row r="347">
          <cell r="B347" t="str">
            <v>CENTRO DE ACTIVIDAD NO EXISTE!!!</v>
          </cell>
        </row>
        <row r="348">
          <cell r="B348" t="str">
            <v>SUBGERENCIA TÉCNICA TELECOMUNICACIONES</v>
          </cell>
        </row>
        <row r="349">
          <cell r="B349" t="str">
            <v>NORMAS Y HOMOLOGACIÓN</v>
          </cell>
        </row>
        <row r="350">
          <cell r="B350" t="str">
            <v>CENTRO DE ACTIVIDAD NO EXISTE!!!</v>
          </cell>
        </row>
        <row r="351">
          <cell r="B351" t="str">
            <v>ÁREA INGENIERÍA DE PRODUCTOS</v>
          </cell>
        </row>
        <row r="352">
          <cell r="B352" t="str">
            <v>CENTRO DE ACTIVIDAD NO EXISTE!!!</v>
          </cell>
        </row>
        <row r="353">
          <cell r="B353" t="str">
            <v>PLATAFORMAS NAP OPERACIÓN</v>
          </cell>
        </row>
        <row r="354">
          <cell r="B354" t="str">
            <v>INTERNET DESARROLLO</v>
          </cell>
        </row>
        <row r="355">
          <cell r="B355" t="str">
            <v>INTERNET OPERACIÓN</v>
          </cell>
        </row>
        <row r="356">
          <cell r="B356" t="str">
            <v>RED INTELIGENTE DESARROLLO</v>
          </cell>
        </row>
        <row r="357">
          <cell r="B357" t="str">
            <v>RED INTELIGENTE OPERACIÓN</v>
          </cell>
        </row>
        <row r="358">
          <cell r="B358" t="str">
            <v>CENTRO DE ACTIVIDAD NO EXISTE!!!</v>
          </cell>
        </row>
        <row r="359">
          <cell r="B359" t="str">
            <v>ÁREA INGENIERÍA NODOS E INTERCONEXIÓN</v>
          </cell>
        </row>
        <row r="360">
          <cell r="B360" t="str">
            <v>INTERCONEXIÓN</v>
          </cell>
        </row>
        <row r="361">
          <cell r="B361" t="str">
            <v>NODOS</v>
          </cell>
        </row>
        <row r="362">
          <cell r="B362" t="str">
            <v>CENTRO DE ACTIVIDAD NO EXISTE!!!</v>
          </cell>
        </row>
        <row r="363">
          <cell r="B363" t="str">
            <v>ÁREA ASIGNACIONES</v>
          </cell>
        </row>
        <row r="364">
          <cell r="B364" t="str">
            <v>CENTRO DE ACTIVIDAD NO EXISTE!!!</v>
          </cell>
        </row>
        <row r="365">
          <cell r="B365" t="str">
            <v>ÁREA PROYECTOS ESPECIALES</v>
          </cell>
        </row>
        <row r="366">
          <cell r="B366" t="str">
            <v>ENTIDADES OFICIALES</v>
          </cell>
        </row>
        <row r="367">
          <cell r="B367" t="str">
            <v>EDIFICIOS Y URBANIZACIONES</v>
          </cell>
        </row>
        <row r="368">
          <cell r="B368" t="str">
            <v>CENTRO DE ACTIVIDAD NO EXISTE!!!</v>
          </cell>
        </row>
        <row r="369">
          <cell r="B369" t="str">
            <v>ÁREA CONTRATACIONES</v>
          </cell>
        </row>
        <row r="370">
          <cell r="B370" t="str">
            <v>CENTRO DE ACTIVIDAD NO EXISTE!!!</v>
          </cell>
        </row>
        <row r="371">
          <cell r="B371" t="str">
            <v>ÁREA INGENIERÍA ACCESO</v>
          </cell>
        </row>
        <row r="372">
          <cell r="B372" t="str">
            <v>RED ZONA 1</v>
          </cell>
        </row>
        <row r="373">
          <cell r="B373" t="str">
            <v>RED ZONA 2</v>
          </cell>
        </row>
        <row r="374">
          <cell r="B374" t="str">
            <v>BANDA ANCHA DESARROLLO</v>
          </cell>
        </row>
        <row r="375">
          <cell r="B375" t="str">
            <v>BANDA ANCHA OPERACIÓN</v>
          </cell>
        </row>
        <row r="376">
          <cell r="B376" t="str">
            <v>CENTRO DE ACTIVIDAD NO EXISTE!!!</v>
          </cell>
        </row>
        <row r="377">
          <cell r="B377" t="str">
            <v>SUBGERENCIA ADMON Y FINANZAS TELECOMUNICACIONES</v>
          </cell>
        </row>
        <row r="378">
          <cell r="B378" t="str">
            <v>CENTRO DE ACTIVIDAD NO EXISTE!!!</v>
          </cell>
        </row>
        <row r="379">
          <cell r="B379" t="str">
            <v>ÁREA FINANZAS TELECOMUNICACIONES</v>
          </cell>
        </row>
        <row r="380">
          <cell r="B380" t="str">
            <v>CENTRO DE ACTIVIDAD NO EXISTE!!!</v>
          </cell>
        </row>
        <row r="381">
          <cell r="B381" t="str">
            <v>ÁREA GESTIÓN ORGANIZACIONAL TELECOMUNIC.</v>
          </cell>
        </row>
        <row r="382">
          <cell r="B382" t="str">
            <v>GESTIÓN HUMANA TELECOMUNICACIONES</v>
          </cell>
        </row>
        <row r="383">
          <cell r="B383" t="str">
            <v>CENTRO DE ACTIVIDAD NO EXISTE!!!</v>
          </cell>
        </row>
        <row r="384">
          <cell r="B384" t="str">
            <v>ÁREA INFORMÁTICA TELECOMUNICACIONES</v>
          </cell>
        </row>
        <row r="385">
          <cell r="B385" t="str">
            <v>CENTRO DE ACTIVIDAD NO EXISTE!!!</v>
          </cell>
        </row>
        <row r="386">
          <cell r="B386" t="str">
            <v>GASTOS GENERALES DE OPERACION</v>
          </cell>
        </row>
        <row r="387">
          <cell r="B387" t="str">
            <v>GERENCIA DE FINANZAS</v>
          </cell>
        </row>
        <row r="388">
          <cell r="B388" t="str">
            <v>CENTRO DE ACTIVIDAD NO EXISTE!!!</v>
          </cell>
        </row>
        <row r="389">
          <cell r="B389" t="str">
            <v>SISTEMA DE INFORMAC FINANCIERA</v>
          </cell>
        </row>
        <row r="390">
          <cell r="B390" t="str">
            <v>CENTRO DE ACTIVIDAD NO EXISTE!!!</v>
          </cell>
        </row>
        <row r="391">
          <cell r="B391" t="str">
            <v>SUBGERENCIA FINANZAS CORPORATIVAS</v>
          </cell>
        </row>
        <row r="392">
          <cell r="B392" t="str">
            <v>CENTRO DE ACTIVIDAD NO EXISTE!!!</v>
          </cell>
        </row>
        <row r="393">
          <cell r="B393" t="str">
            <v>ÁREA GESTIÓN FINANCIERA</v>
          </cell>
        </row>
        <row r="394">
          <cell r="B394" t="str">
            <v>CENTRO DE ACTIVIDAD NO EXISTE!!!</v>
          </cell>
        </row>
        <row r="395">
          <cell r="B395" t="str">
            <v>ÁREA PROGRAMACIÓN Y CONTROL PRESUPUESTAL</v>
          </cell>
        </row>
        <row r="396">
          <cell r="B396" t="str">
            <v>CENTRO DE ACTIVIDAD NO EXISTE!!!</v>
          </cell>
        </row>
        <row r="397">
          <cell r="B397" t="str">
            <v>SUBGERENCIA CONTADURÍA</v>
          </cell>
        </row>
        <row r="398">
          <cell r="B398" t="str">
            <v>CENTRO DE ACTIVIDAD NO EXISTE!!!</v>
          </cell>
        </row>
        <row r="399">
          <cell r="B399" t="str">
            <v>ÁREA DE PLANEACIÓN Y GESTIÓN TRIBUTARIA</v>
          </cell>
        </row>
        <row r="400">
          <cell r="B400" t="str">
            <v>CENTRO DE ACTIVIDAD NO EXISTE!!!</v>
          </cell>
        </row>
        <row r="401">
          <cell r="B401" t="str">
            <v>ÁREA CONTABILIDAD CORPORATIVA</v>
          </cell>
        </row>
        <row r="402">
          <cell r="B402" t="str">
            <v>CENTRO DE ACTIVIDAD NO EXISTE!!!</v>
          </cell>
        </row>
        <row r="403">
          <cell r="B403" t="str">
            <v>ÁREA CONTABILIDAD DE COSTOS</v>
          </cell>
        </row>
        <row r="404">
          <cell r="B404" t="str">
            <v>CENTRO DE ACTIVIDAD NO EXISTE!!!</v>
          </cell>
        </row>
        <row r="405">
          <cell r="B405" t="str">
            <v>SUBGERENCIA GESTIÓN DE CAPITALES</v>
          </cell>
        </row>
        <row r="406">
          <cell r="B406" t="str">
            <v>CENTRO DE ACTIVIDAD NO EXISTE!!!</v>
          </cell>
        </row>
        <row r="407">
          <cell r="B407" t="str">
            <v>ÁREA OPERACIONES FINANCIERAS</v>
          </cell>
        </row>
        <row r="408">
          <cell r="B408" t="str">
            <v>CENTRO DE ACTIVIDAD NO EXISTE!!!</v>
          </cell>
        </row>
        <row r="409">
          <cell r="B409" t="str">
            <v>ÁREA DE TESORERÍA</v>
          </cell>
        </row>
        <row r="410">
          <cell r="B410" t="str">
            <v>CENTRO DE ACTIVIDAD NO EXISTE!!!</v>
          </cell>
        </row>
        <row r="411">
          <cell r="B411" t="str">
            <v>ÁREA BANCA DE INVERSIÓN</v>
          </cell>
        </row>
        <row r="412">
          <cell r="B412" t="str">
            <v>CENTRO DE ACTIVIDAD NO EXISTE!!!</v>
          </cell>
        </row>
        <row r="413">
          <cell r="B413" t="str">
            <v>DIRECCIÓN  ADMINISTRATIVA</v>
          </cell>
        </row>
        <row r="414">
          <cell r="B414" t="str">
            <v>CENTRO DE ACTIVIDAD NO EXISTE!!!</v>
          </cell>
        </row>
        <row r="415">
          <cell r="B415" t="str">
            <v>DEPTO SEGURIDAD, VIGILANCIA Y CONTROL</v>
          </cell>
        </row>
        <row r="416">
          <cell r="B416" t="str">
            <v>CENTRO DE ACTIVIDAD NO EXISTE!!!</v>
          </cell>
        </row>
        <row r="417">
          <cell r="B417" t="str">
            <v>DEPTO DE BIENES INMUEBLES</v>
          </cell>
        </row>
        <row r="418">
          <cell r="B418" t="str">
            <v>CENTRO DE ACTIVIDAD NO EXISTE!!!</v>
          </cell>
        </row>
        <row r="419">
          <cell r="B419" t="str">
            <v>UNIDAD ADMON DE RIESGOS Y SEGUROS</v>
          </cell>
        </row>
        <row r="420">
          <cell r="B420" t="str">
            <v>COSTO PÓLIZAS DE SEGUROS</v>
          </cell>
        </row>
        <row r="421">
          <cell r="B421" t="str">
            <v>FONDO DE INVERSIÓN SEGUROS</v>
          </cell>
        </row>
        <row r="422">
          <cell r="B422" t="str">
            <v>CENTRO DE ACTIVIDAD NO EXISTE!!!</v>
          </cell>
        </row>
        <row r="423">
          <cell r="B423" t="str">
            <v>PROYECTO ABACO</v>
          </cell>
        </row>
        <row r="424">
          <cell r="B424" t="str">
            <v>P. U. C. Y AMBIENTAL</v>
          </cell>
        </row>
        <row r="425">
          <cell r="B425" t="str">
            <v>CENTRO DE ACTIVIDAD NO EXISTE!!!</v>
          </cell>
        </row>
        <row r="426">
          <cell r="B426" t="str">
            <v>UNIDAD EDIFICIOS</v>
          </cell>
        </row>
        <row r="427">
          <cell r="B427" t="str">
            <v>DEPTO ADMINISTRACION EDIFICIOS</v>
          </cell>
        </row>
        <row r="428">
          <cell r="B428" t="str">
            <v>DEPTO. CONSTRUCCION Y ADMON. EDIFICIOS</v>
          </cell>
        </row>
        <row r="429">
          <cell r="B429" t="str">
            <v>CENTRO DE ACTIVIDAD NO EXISTE!!!</v>
          </cell>
        </row>
        <row r="430">
          <cell r="B430" t="str">
            <v>UNIDAD DE COMPRAS</v>
          </cell>
        </row>
        <row r="431">
          <cell r="B431" t="str">
            <v>EQUIPO DE LOGISTICA INTERNACIONAL</v>
          </cell>
        </row>
        <row r="432">
          <cell r="B432" t="str">
            <v>EQUIPO DE COMPRAS NACIONALES</v>
          </cell>
        </row>
        <row r="433">
          <cell r="B433" t="str">
            <v>CENTRO DE ACTIVIDAD NO EXISTE!!!</v>
          </cell>
        </row>
        <row r="434">
          <cell r="B434" t="str">
            <v>UNIDAD ALMACENES Y SERVICIOS GENERALES</v>
          </cell>
        </row>
        <row r="435">
          <cell r="B435" t="str">
            <v>DEPTO ALMACENES</v>
          </cell>
        </row>
        <row r="436">
          <cell r="B436" t="str">
            <v>ALMACENES CENTRALES</v>
          </cell>
        </row>
        <row r="437">
          <cell r="B437" t="str">
            <v>PROVEEDURÍA CENTRALES</v>
          </cell>
        </row>
        <row r="438">
          <cell r="B438" t="str">
            <v>PROVEEDURÍA MEDELLIN</v>
          </cell>
        </row>
        <row r="439">
          <cell r="B439" t="str">
            <v>DEPTO TRANSPORTE Y TALLERES</v>
          </cell>
        </row>
        <row r="440">
          <cell r="B440" t="str">
            <v>CENTRO DE ACTIVIDAD NO EXISTE!!!</v>
          </cell>
        </row>
        <row r="441">
          <cell r="B441" t="str">
            <v>DEPTO ADMINISTRACIÓN DOCUMENTAL</v>
          </cell>
        </row>
        <row r="442">
          <cell r="B442" t="str">
            <v>CENTRO DE ACTIVIDAD NO EXISTE!!!</v>
          </cell>
        </row>
        <row r="443">
          <cell r="B443" t="str">
            <v>ASISTENCIA TÉCNICA E INVESTIGACIÓN CALIDAD</v>
          </cell>
        </row>
        <row r="444">
          <cell r="B444" t="str">
            <v>CENTRO DE ACTIVIDAD NO EXISTE!!!</v>
          </cell>
        </row>
        <row r="445">
          <cell r="B445" t="str">
            <v>DIRECCIÓN DE GESTION HUMANA</v>
          </cell>
        </row>
        <row r="446">
          <cell r="B446" t="str">
            <v>CENTRO DE ACTIVIDAD NO EXISTE!!!</v>
          </cell>
        </row>
        <row r="447">
          <cell r="B447" t="str">
            <v>UNIDAD DE RELACIONES LABORALES</v>
          </cell>
        </row>
        <row r="448">
          <cell r="B448" t="str">
            <v>CENTRO DE ACTIVIDAD NO EXISTE!!!</v>
          </cell>
        </row>
        <row r="449">
          <cell r="B449" t="str">
            <v>DEPTO NÓMINA Y SEGURIDAD SOCIAL</v>
          </cell>
        </row>
        <row r="450">
          <cell r="B450" t="str">
            <v>CENTRO DE ACTIVIDAD NO EXISTE!!!</v>
          </cell>
        </row>
        <row r="451">
          <cell r="B451" t="str">
            <v>DEPTO PROCESO DISCIPLINARIOS Y LEGALES</v>
          </cell>
        </row>
        <row r="452">
          <cell r="B452" t="str">
            <v>CENTRO DE ACTIVIDAD NO EXISTE!!!</v>
          </cell>
        </row>
        <row r="453">
          <cell r="B453" t="str">
            <v>UNIDAD SERVICIOS AL PERSONAL</v>
          </cell>
        </row>
        <row r="454">
          <cell r="B454" t="str">
            <v>CENTRO DE ACTIVIDAD NO EXISTE!!!</v>
          </cell>
        </row>
        <row r="455">
          <cell r="B455" t="str">
            <v>DEPTO DE BIENESTAR LABORAL</v>
          </cell>
        </row>
        <row r="456">
          <cell r="B456" t="str">
            <v>DEPORTES</v>
          </cell>
        </row>
        <row r="457">
          <cell r="B457" t="str">
            <v>PROGRAMAS ESPECIALES</v>
          </cell>
        </row>
        <row r="458">
          <cell r="B458" t="str">
            <v>CENTRO DE ACTIVIDAD NO EXISTE!!!</v>
          </cell>
        </row>
        <row r="459">
          <cell r="B459" t="str">
            <v>DEPARTAMENTO DE SERVICIO MEDICO/ODONTOLOGICO</v>
          </cell>
        </row>
        <row r="460">
          <cell r="B460" t="str">
            <v>GRUPO SERVICIOS ODONTOLOGICOS</v>
          </cell>
        </row>
        <row r="461">
          <cell r="B461" t="str">
            <v>GRUPO SERV MEDICOS GUADALUPE</v>
          </cell>
        </row>
        <row r="462">
          <cell r="B462" t="str">
            <v>GRUPO SERV MEDICOS GUATAPÉ</v>
          </cell>
        </row>
        <row r="463">
          <cell r="B463" t="str">
            <v>GRUPO SERV MEDICOS PLAYAS</v>
          </cell>
        </row>
        <row r="464">
          <cell r="B464" t="str">
            <v>GRUPO SERV MEDICOS PORCE II</v>
          </cell>
        </row>
        <row r="465">
          <cell r="B465" t="str">
            <v>LEY 100  DEPTO MEDICO</v>
          </cell>
        </row>
        <row r="466">
          <cell r="B466" t="str">
            <v>CENTRO DE ACTIVIDAD NO EXISTE!!!</v>
          </cell>
        </row>
        <row r="467">
          <cell r="B467" t="str">
            <v>DEPTO SALUD OCUPACIONAL</v>
          </cell>
        </row>
        <row r="468">
          <cell r="B468" t="str">
            <v>CENTRO DE ACTIVIDAD NO EXISTE!!!</v>
          </cell>
        </row>
        <row r="469">
          <cell r="B469" t="str">
            <v>UNIDAD DESARROLLO RECURSO HUMANO</v>
          </cell>
        </row>
        <row r="470">
          <cell r="B470" t="str">
            <v>DEPTO PLANEACIÓN DE RECURSOS HUMANOS</v>
          </cell>
        </row>
        <row r="471">
          <cell r="B471" t="str">
            <v>DEPTO DE SELECCIÓN</v>
          </cell>
        </row>
        <row r="472">
          <cell r="B472" t="str">
            <v>DEPTO DESARROLLO HUMANO</v>
          </cell>
        </row>
        <row r="473">
          <cell r="B473" t="str">
            <v>DEPTO DE CAPACITACIÓN Y DESARROLLO</v>
          </cell>
        </row>
        <row r="474">
          <cell r="B474" t="str">
            <v>BIBLIOTECA Y CENTRO DE APRENDIZAJE</v>
          </cell>
        </row>
        <row r="475">
          <cell r="B475" t="str">
            <v>APRENDICES SENA</v>
          </cell>
        </row>
        <row r="476">
          <cell r="B476" t="str">
            <v>CENTRO DE ACTIVIDAD NO EXISTE!!!</v>
          </cell>
        </row>
        <row r="477">
          <cell r="B477" t="str">
            <v>EQUIPOS VIA RADIO RURAL INDIVIDUAL</v>
          </cell>
        </row>
        <row r="478">
          <cell r="B478" t="str">
            <v>BUSCAPERSONAS</v>
          </cell>
        </row>
        <row r="479">
          <cell r="B479" t="str">
            <v>EQUIPOS ABONADO FIJO</v>
          </cell>
        </row>
        <row r="480">
          <cell r="B480" t="str">
            <v>EQUIPOS MOVIL TRANSPORTABLE</v>
          </cell>
        </row>
        <row r="481">
          <cell r="B481" t="str">
            <v>EQUIPOS ABONADO MOVIL</v>
          </cell>
        </row>
        <row r="482">
          <cell r="B482" t="str">
            <v>EQUIPOS ABONADO PORTATIL</v>
          </cell>
        </row>
        <row r="483">
          <cell r="B483" t="str">
            <v>EQUIPOS CARGADOR MULTIPLE</v>
          </cell>
        </row>
        <row r="484">
          <cell r="B484" t="str">
            <v>EQUIPOS CARGADOR INDIVIDUAL</v>
          </cell>
        </row>
        <row r="485">
          <cell r="B485" t="str">
            <v>CENTRO DE ACTIVIDAD NO EXISTE!!!</v>
          </cell>
        </row>
        <row r="486">
          <cell r="B486" t="str">
            <v>HERRAMIENTAS</v>
          </cell>
        </row>
        <row r="487">
          <cell r="B487" t="str">
            <v>MUEBLES Y EQUIPOS OFICINA</v>
          </cell>
        </row>
        <row r="488">
          <cell r="B488" t="str">
            <v>EQUIPOS INFORMÁTICA</v>
          </cell>
        </row>
        <row r="489">
          <cell r="B489" t="str">
            <v>EQUPOS MANTENIMIENTO</v>
          </cell>
        </row>
        <row r="490">
          <cell r="B490" t="str">
            <v>OTROS ACTIVOS</v>
          </cell>
        </row>
        <row r="491">
          <cell r="B491" t="str">
            <v>EDIFICIO EPM</v>
          </cell>
        </row>
        <row r="492">
          <cell r="B492" t="str">
            <v>CENTRO DE ACTIVIDAD NO EXISTE!!!</v>
          </cell>
        </row>
        <row r="493">
          <cell r="B493" t="str">
            <v>OBLIGACIONES PENSIONALES</v>
          </cell>
        </row>
        <row r="494">
          <cell r="B494" t="str">
            <v>CENTRO DE ACTIVIDAD NO EXISTE!!!</v>
          </cell>
        </row>
        <row r="495">
          <cell r="B495" t="str">
            <v>EROGACIONES NO CAPITALIZABLES</v>
          </cell>
        </row>
        <row r="496">
          <cell r="B496" t="str">
            <v>GASTOS GENERALES ADMINISTRACION</v>
          </cell>
        </row>
        <row r="497">
          <cell r="B497" t="str">
            <v>SECRETARIA GENERAL</v>
          </cell>
        </row>
        <row r="498">
          <cell r="B498" t="str">
            <v>CENTRO DE ACTIVIDAD NO EXISTE!!!</v>
          </cell>
        </row>
        <row r="499">
          <cell r="B499" t="str">
            <v>SECRETARÍA AUXILIAR</v>
          </cell>
        </row>
        <row r="500">
          <cell r="B500" t="str">
            <v>CENTRO DE ACTIVIDAD NO EXISTE!!!</v>
          </cell>
        </row>
        <row r="501">
          <cell r="B501" t="str">
            <v>UNIDAD JURÍDICA AGUAS</v>
          </cell>
        </row>
        <row r="502">
          <cell r="B502" t="str">
            <v>CENTRO DE ACTIVIDAD NO EXISTE!!!</v>
          </cell>
        </row>
        <row r="503">
          <cell r="B503" t="str">
            <v>UNIDAD JURIDICA GENERACION ENERGIA/AMBIENTAL</v>
          </cell>
        </row>
        <row r="504">
          <cell r="B504" t="str">
            <v>CENTRO DE ACTIVIDAD NO EXISTE!!!</v>
          </cell>
        </row>
        <row r="505">
          <cell r="B505" t="str">
            <v>UNIDAD JURIDICA TELECOMUNICACIONES</v>
          </cell>
        </row>
        <row r="506">
          <cell r="B506" t="str">
            <v>CENTRO DE ACTIVIDAD NO EXISTE!!!</v>
          </cell>
        </row>
        <row r="507">
          <cell r="B507" t="str">
            <v>UNIDAD JURIDICA APOYO OTRAS ÁREAS</v>
          </cell>
        </row>
        <row r="508">
          <cell r="B508" t="str">
            <v>CENTRO DE ACTIVIDAD NO EXISTE!!!</v>
          </cell>
        </row>
        <row r="509">
          <cell r="B509" t="str">
            <v>UNIDAD JURIDICA BIENES INMUEBLES</v>
          </cell>
        </row>
        <row r="510">
          <cell r="B510" t="str">
            <v>CENTRO DE ACTIVIDAD NO EXISTE!!!</v>
          </cell>
        </row>
        <row r="511">
          <cell r="B511" t="str">
            <v>UNIDAD JURÍDICA PROCESOS Y RECLAMACIONES</v>
          </cell>
        </row>
        <row r="512">
          <cell r="B512" t="str">
            <v>CENTRO DE ACTIVIDAD NO EXISTE!!!</v>
          </cell>
        </row>
        <row r="513">
          <cell r="B513" t="str">
            <v>UNIDAD JURIDICA DISTRIBUCION ENERGIA</v>
          </cell>
        </row>
        <row r="514">
          <cell r="B514" t="str">
            <v>CENTRO DE ACTIVIDAD NO EXISTE!!!</v>
          </cell>
        </row>
        <row r="515">
          <cell r="B515" t="str">
            <v>UNIDAD JURIDICA COMERCIAL</v>
          </cell>
        </row>
        <row r="516">
          <cell r="B516" t="str">
            <v>CENTRO DE ACTIVIDAD NO EXISTE!!!</v>
          </cell>
        </row>
        <row r="517">
          <cell r="B517" t="str">
            <v>GERENCIA DISTRIBUCION ENERGIA</v>
          </cell>
        </row>
        <row r="518">
          <cell r="B518" t="str">
            <v>CENTRO DE ACTIVIDAD NO EXISTE!!!</v>
          </cell>
        </row>
        <row r="519">
          <cell r="B519" t="str">
            <v>PLANEACION DISTRIBUCION ENERGIA</v>
          </cell>
        </row>
        <row r="520">
          <cell r="B520" t="str">
            <v>CENTRO DE ACTIVIDAD NO EXISTE!!!</v>
          </cell>
        </row>
        <row r="521">
          <cell r="B521" t="str">
            <v>SUBGERENCIA NUEVOS NEGOCIOS</v>
          </cell>
        </row>
        <row r="522">
          <cell r="B522" t="str">
            <v>CENTRO DE ACTIVIDAD NO EXISTE!!!</v>
          </cell>
        </row>
        <row r="523">
          <cell r="B523" t="str">
            <v>SUBGERENCIA ADMON Y FINANZAS DISTRIBUCIÓN</v>
          </cell>
        </row>
        <row r="524">
          <cell r="B524" t="str">
            <v>ÁREA FINANZAS DISTRIBUCIÓN</v>
          </cell>
        </row>
        <row r="525">
          <cell r="B525" t="str">
            <v>ÁREA GESTIÓN ORGANIZACIONAL DISTRIBUCIÓN</v>
          </cell>
        </row>
        <row r="526">
          <cell r="B526" t="str">
            <v>ÁREA INFORMÁTICA DISTRIBUCIÓN</v>
          </cell>
        </row>
        <row r="527">
          <cell r="B527" t="str">
            <v>ÁREA TRANSACCIONES DISTRIBUCIÓN</v>
          </cell>
        </row>
        <row r="528">
          <cell r="B528" t="str">
            <v>GESTIÓN HUMANA DISTRIBUCIÓN</v>
          </cell>
        </row>
        <row r="529">
          <cell r="B529" t="str">
            <v>CENTRO DE ACTIVIDAD NO EXISTE!!!</v>
          </cell>
        </row>
        <row r="530">
          <cell r="B530" t="str">
            <v>SUBGERENCIA GAS</v>
          </cell>
        </row>
        <row r="531">
          <cell r="B531" t="str">
            <v>ÁREA OPERACIÓN REDES GAS</v>
          </cell>
        </row>
        <row r="532">
          <cell r="B532" t="str">
            <v>ÁREA EXPANSIÓN REDES DE GAS</v>
          </cell>
        </row>
        <row r="533">
          <cell r="B533" t="str">
            <v>TRANSACCIONES GAS</v>
          </cell>
        </row>
        <row r="534">
          <cell r="B534" t="str">
            <v>REDES GAS ALTA PRESIÓN</v>
          </cell>
        </row>
        <row r="535">
          <cell r="B535" t="str">
            <v>REDES GAS MEDIA Y BAJA PRESIÓN</v>
          </cell>
        </row>
        <row r="536">
          <cell r="B536" t="str">
            <v>REDES GAS</v>
          </cell>
        </row>
        <row r="537">
          <cell r="B537" t="str">
            <v>INSTALACIONES GAS</v>
          </cell>
        </row>
        <row r="538">
          <cell r="B538" t="str">
            <v>INGENIERÍA Y GESTIÓN GAS</v>
          </cell>
        </row>
        <row r="539">
          <cell r="B539" t="str">
            <v>CENTRO DE ACTIVIDAD NO EXISTE!!!</v>
          </cell>
        </row>
        <row r="540">
          <cell r="B540" t="str">
            <v>SUBGERENCIA REDES DE TRANSMISIÓN</v>
          </cell>
        </row>
        <row r="541">
          <cell r="B541" t="str">
            <v>CENTRO DE ACTIVIDAD NO EXISTE!!!</v>
          </cell>
        </row>
        <row r="542">
          <cell r="B542" t="str">
            <v>CENTRO REGIONAL DE DESPACHO</v>
          </cell>
        </row>
        <row r="543">
          <cell r="B543" t="str">
            <v>CENTRO DE ACTIVIDAD NO EXISTE!!!</v>
          </cell>
        </row>
        <row r="544">
          <cell r="B544" t="str">
            <v>ÁREA MONTAJES</v>
          </cell>
        </row>
        <row r="545">
          <cell r="B545" t="str">
            <v>CENTRO DE ACTIVIDAD NO EXISTE!!!</v>
          </cell>
        </row>
        <row r="546">
          <cell r="B546" t="str">
            <v>ÁREA AUTOMATIZACIÓN DISTRIBUCIÓN</v>
          </cell>
        </row>
        <row r="547">
          <cell r="B547" t="str">
            <v>CENTRO DE ACTIVIDAD NO EXISTE!!!</v>
          </cell>
        </row>
        <row r="548">
          <cell r="B548" t="str">
            <v>ÁREA SUBESTACIONES Y LINEAS</v>
          </cell>
        </row>
        <row r="549">
          <cell r="B549" t="str">
            <v>PROYECTOS REDES TRANSMISIÓN</v>
          </cell>
        </row>
        <row r="550">
          <cell r="B550" t="str">
            <v>CENTRO DE ACTIVIDAD NO EXISTE!!!</v>
          </cell>
        </row>
        <row r="551">
          <cell r="B551" t="str">
            <v>SUBGERENCIA REDES DE  DISTRIBUCIÓN</v>
          </cell>
        </row>
        <row r="552">
          <cell r="B552" t="str">
            <v>CENTRO DE ACTIVIDAD NO EXISTE!!!</v>
          </cell>
        </row>
        <row r="553">
          <cell r="B553" t="str">
            <v>ÁREA DISTRIBUCIÓN ELÉCTRICA NORTE</v>
          </cell>
        </row>
        <row r="554">
          <cell r="B554" t="str">
            <v>ATENCIÓN CLIENTES DISTRIBUCIÓN ELÉC. NORTE</v>
          </cell>
        </row>
        <row r="555">
          <cell r="B555" t="str">
            <v>PROYECTOS DISTRIBUCIÓN ELECTRICA NORTE</v>
          </cell>
        </row>
        <row r="556">
          <cell r="B556" t="str">
            <v>MTTO Y OPERACIÓN DISTRIBUC. ELECT. NORTE</v>
          </cell>
        </row>
        <row r="557">
          <cell r="B557" t="str">
            <v>CONTROL PÉRDIDAS DISTRIBUCIÓN ELEC. NORTE</v>
          </cell>
        </row>
        <row r="558">
          <cell r="B558" t="str">
            <v>CENTRO DE ACTIVIDAD NO EXISTE!!!</v>
          </cell>
        </row>
        <row r="559">
          <cell r="B559" t="str">
            <v>ÁREA DISTRIBUCIÓN ELÉCTRICA SUR</v>
          </cell>
        </row>
        <row r="560">
          <cell r="B560" t="str">
            <v>ATENCIÓN CLIENTES DISTRIBUCIÓN ELÉC. SUR</v>
          </cell>
        </row>
        <row r="561">
          <cell r="B561" t="str">
            <v>PROYECTOS DISTRIBUCIÓN ELECTRICA SUR</v>
          </cell>
        </row>
        <row r="562">
          <cell r="B562" t="str">
            <v>MTTO Y OPERACIÓN DISTRIBUC. ELECT. SUR</v>
          </cell>
        </row>
        <row r="563">
          <cell r="B563" t="str">
            <v>CONTROL PÉRDIDAS DISTRIBUCIÓN ELEC. SUR</v>
          </cell>
        </row>
        <row r="564">
          <cell r="B564" t="str">
            <v>CENTRO DE ACTIVIDAD NO EXISTE!!!</v>
          </cell>
        </row>
        <row r="565">
          <cell r="B565" t="str">
            <v>ÁREA ALUMBRADO PÚBLICO</v>
          </cell>
        </row>
        <row r="566">
          <cell r="B566" t="str">
            <v>MANTENIMIENTO ALUMBRADO PÚBLICO</v>
          </cell>
        </row>
        <row r="567">
          <cell r="B567" t="str">
            <v>PROYECTOS ALUMBRADO PÚBLICO</v>
          </cell>
        </row>
        <row r="568">
          <cell r="B568" t="str">
            <v>CENTRO DE ACTIVIDAD NO EXISTE!!!</v>
          </cell>
        </row>
        <row r="569">
          <cell r="B569" t="str">
            <v>ÁREA DISTRIBUCIÓN ELÉCTRICA CENTRO</v>
          </cell>
        </row>
        <row r="570">
          <cell r="B570" t="str">
            <v>ATENCIÓN CLIENTES DISTRIBUCIÓN ELÉC. CENTRO</v>
          </cell>
        </row>
        <row r="571">
          <cell r="B571" t="str">
            <v>PROYECTOS DISTRIBUCIÓN ELECTRICA CENTRO</v>
          </cell>
        </row>
        <row r="572">
          <cell r="B572" t="str">
            <v>MTTO Y OPERACIÓN DISTRIBUC. ELECT. CENTRO</v>
          </cell>
        </row>
        <row r="573">
          <cell r="B573" t="str">
            <v>CONTROL PÉRDIDAS DISTRIBUCIÓN ELEC. CENTRO</v>
          </cell>
        </row>
        <row r="574">
          <cell r="B574" t="str">
            <v>CENTRO DE ACTIVIDAD NO EXISTE!!!</v>
          </cell>
        </row>
        <row r="575">
          <cell r="B575" t="str">
            <v>DEPTO MANTENIMIENTO EQUIPOS</v>
          </cell>
        </row>
        <row r="576">
          <cell r="B576" t="str">
            <v>CENTRO DE ACTIVIDAD NO EXISTE!!!</v>
          </cell>
        </row>
        <row r="577">
          <cell r="B577" t="str">
            <v>ÁREA INGENIERÍA Y GESTIÓN DISTRIBUC. ELECT.</v>
          </cell>
        </row>
        <row r="578">
          <cell r="B578" t="str">
            <v>MANTENIMIENTO EQUIPOS</v>
          </cell>
        </row>
        <row r="579">
          <cell r="B579" t="str">
            <v>EQUIPOS DE MEDIDA</v>
          </cell>
        </row>
        <row r="580">
          <cell r="B580" t="str">
            <v>CENTRO DE INFORMACIÓN REDES</v>
          </cell>
        </row>
        <row r="581">
          <cell r="B581" t="str">
            <v xml:space="preserve">INGENIERÍA  </v>
          </cell>
        </row>
        <row r="582">
          <cell r="B582" t="str">
            <v>CENTRO DE ACTIVIDAD NO EXISTE!!!</v>
          </cell>
        </row>
        <row r="583">
          <cell r="B583" t="str">
            <v>AREA OPERACIÓN Y CALIDAD</v>
          </cell>
        </row>
        <row r="584">
          <cell r="B584" t="str">
            <v>CENTRO DE ACTIVIDAD NO EXISTE!!!</v>
          </cell>
        </row>
        <row r="585">
          <cell r="B585" t="str">
            <v>ÁREA REDUCCIÓN DE PERDIDAS</v>
          </cell>
        </row>
        <row r="586">
          <cell r="B586" t="str">
            <v>SUBESTACIÓN EL SALTO</v>
          </cell>
        </row>
        <row r="587">
          <cell r="B587" t="str">
            <v>SUBESTACIÓN GUADALUPE IV</v>
          </cell>
        </row>
        <row r="588">
          <cell r="B588" t="str">
            <v>SUBESTACIÓN PORCE II FUTURO</v>
          </cell>
        </row>
        <row r="589">
          <cell r="B589" t="str">
            <v>SUBESTACIÓN GUATAPÉ</v>
          </cell>
        </row>
        <row r="590">
          <cell r="B590" t="str">
            <v>SUBESTACIÓN PLAYAS</v>
          </cell>
        </row>
        <row r="591">
          <cell r="B591" t="str">
            <v>SUBESTACIÓN AYURA PIEDRAS BLANCAS</v>
          </cell>
        </row>
        <row r="592">
          <cell r="B592" t="str">
            <v>SUBESTACIÓN TASAJERA</v>
          </cell>
        </row>
        <row r="593">
          <cell r="B593" t="str">
            <v>SUBESTACIÓN RIOGRANDE I</v>
          </cell>
        </row>
        <row r="594">
          <cell r="B594" t="str">
            <v>CENTRO DE ACTIVIDAD NO EXISTE!!!</v>
          </cell>
        </row>
        <row r="595">
          <cell r="B595" t="str">
            <v>AJUSTES POR INFLACIÓN SANEAMIENTO</v>
          </cell>
        </row>
        <row r="596">
          <cell r="B596" t="str">
            <v>CENTRO DE ACTIVIDAD NO EXISTE!!!</v>
          </cell>
        </row>
        <row r="597">
          <cell r="B597" t="str">
            <v>ESTUDIOS PLAN FUTURO ACTO</v>
          </cell>
        </row>
        <row r="598">
          <cell r="B598" t="str">
            <v>CENTRO DE ACTIVIDAD NO EXISTE!!!</v>
          </cell>
        </row>
        <row r="599">
          <cell r="B599" t="str">
            <v>REORDENAMIENTO DE CIRCUITOS</v>
          </cell>
        </row>
        <row r="600">
          <cell r="B600" t="str">
            <v>MEJORAS SERVICIO EQUIPOS TTO.</v>
          </cell>
        </row>
        <row r="601">
          <cell r="B601" t="str">
            <v>TIERRAS PLAN DLLO SANEAM Y ACTO.</v>
          </cell>
        </row>
        <row r="602">
          <cell r="B602" t="str">
            <v>MEJORAS DEL SERV CAPT EQUIPO</v>
          </cell>
        </row>
        <row r="603">
          <cell r="B603" t="str">
            <v>CENTRO DE ACTIVIDAD NO EXISTE!!!</v>
          </cell>
        </row>
        <row r="604">
          <cell r="B604" t="str">
            <v>REDES Y DOMICIL.HV. ACT.PLAN FUTURO</v>
          </cell>
        </row>
        <row r="605">
          <cell r="B605" t="str">
            <v>CENTRO DE ACTIVIDAD NO EXISTE!!!</v>
          </cell>
        </row>
        <row r="606">
          <cell r="B606" t="str">
            <v>REDES ACUEDUCTO</v>
          </cell>
        </row>
        <row r="607">
          <cell r="B607" t="str">
            <v>CONTROL AGUA NO FACT.EQ.PLAN DLLO.</v>
          </cell>
        </row>
        <row r="608">
          <cell r="B608" t="str">
            <v>CONDUCCIONES OBRA CIVIL PLAN DLLO.</v>
          </cell>
        </row>
        <row r="609">
          <cell r="B609" t="str">
            <v>ACOMETIDAS OB CIV MEJ PL DLLO</v>
          </cell>
        </row>
        <row r="610">
          <cell r="B610" t="str">
            <v>CENTRO DE ACTIVIDAD NO EXISTE!!!</v>
          </cell>
        </row>
        <row r="611">
          <cell r="B611" t="str">
            <v>TANQUES PLAN DLLO SANEAM ACTO</v>
          </cell>
        </row>
        <row r="612">
          <cell r="B612" t="str">
            <v>MEJORAS SERVICIO EQUIPOS DIST.</v>
          </cell>
        </row>
        <row r="613">
          <cell r="B613" t="str">
            <v>ESTACIONES DE BOMB PLAN DLLO EQUIPOS</v>
          </cell>
        </row>
        <row r="614">
          <cell r="B614" t="str">
            <v>ESTACIONES BOMBEO PLAN DLLO O.CIVIL</v>
          </cell>
        </row>
        <row r="615">
          <cell r="B615" t="str">
            <v>CENTRO DE ACTIVIDAD NO EXISTE!!!</v>
          </cell>
        </row>
        <row r="616">
          <cell r="B616" t="str">
            <v>PAVIMENTOS ACTO PLAN SANEAMIENTO</v>
          </cell>
        </row>
        <row r="617">
          <cell r="B617" t="str">
            <v>CENTRO DE ACTIVIDAD NO EXISTE!!!</v>
          </cell>
        </row>
        <row r="618">
          <cell r="B618" t="str">
            <v>INST Y CAMB MED PLAN DLLO SANEAMIENTO</v>
          </cell>
        </row>
        <row r="619">
          <cell r="B619" t="str">
            <v>REINSTAL Y RETIRO INSTALACIONES</v>
          </cell>
        </row>
        <row r="620">
          <cell r="B620" t="str">
            <v>CENTRO DE ACTIVIDAD NO EXISTE!!!</v>
          </cell>
        </row>
        <row r="621">
          <cell r="B621" t="str">
            <v>ANTIC PL DLLO SANEAM RIO MEDELLIN</v>
          </cell>
        </row>
        <row r="622">
          <cell r="B622" t="str">
            <v>ING.PLAN DLLO.SANEAM.RIO MED.ACTO.</v>
          </cell>
        </row>
        <row r="623">
          <cell r="B623" t="str">
            <v>INTERV.PLAN DLLO.SANEAM.RIO.MEDELLIN</v>
          </cell>
        </row>
        <row r="624">
          <cell r="B624" t="str">
            <v>CENTRO DE ACTIVIDAD NO EXISTE!!!</v>
          </cell>
        </row>
        <row r="625">
          <cell r="B625" t="str">
            <v>G FROS PL DLLO SANEAM RIO MEDELLIN</v>
          </cell>
        </row>
        <row r="626">
          <cell r="B626" t="str">
            <v>CENTRO DE ACTIVIDAD NO EXISTE!!!</v>
          </cell>
        </row>
        <row r="627">
          <cell r="B627" t="str">
            <v>FLUCT TIPO DE CAMBIO ACUEDUCTO</v>
          </cell>
        </row>
        <row r="628">
          <cell r="B628" t="str">
            <v>CENTRO DE ACTIVIDAD NO EXISTE!!!</v>
          </cell>
        </row>
        <row r="629">
          <cell r="B629" t="str">
            <v>AJ P INFL P DLLO SANEAM RIO MEDELLIN</v>
          </cell>
        </row>
        <row r="630">
          <cell r="B630" t="str">
            <v>CENTRO DE ACTIVIDAD NO EXISTE!!!</v>
          </cell>
        </row>
        <row r="631">
          <cell r="B631" t="str">
            <v>CAP P DLLO SANEAM RIO MED Y ACTO</v>
          </cell>
        </row>
        <row r="632">
          <cell r="B632" t="str">
            <v>INFORMAT PLAN DLLO SANEAM R MEDELLIN</v>
          </cell>
        </row>
        <row r="633">
          <cell r="B633" t="str">
            <v>CENTROS DE OPERACION Y MANTTO</v>
          </cell>
        </row>
        <row r="634">
          <cell r="B634" t="str">
            <v>CENTRO DE ACTIVIDAD NO EXISTE!!!</v>
          </cell>
        </row>
        <row r="635">
          <cell r="B635" t="str">
            <v>ANTICIPOS PROGRAMAS GENERALES</v>
          </cell>
        </row>
        <row r="636">
          <cell r="B636" t="str">
            <v>CENTRO DE ACTIVIDAD NO EXISTE!!!</v>
          </cell>
        </row>
        <row r="637">
          <cell r="B637" t="str">
            <v>TANQUES GIRARDOTA</v>
          </cell>
        </row>
        <row r="638">
          <cell r="B638" t="str">
            <v>CENTRO DE ACTIVIDAD NO EXISTE!!!</v>
          </cell>
        </row>
        <row r="639">
          <cell r="B639" t="str">
            <v>USO RACIONAL DE ENERGIA</v>
          </cell>
        </row>
        <row r="640">
          <cell r="B640" t="str">
            <v>CENTRO DE ACTIVIDAD NO EXISTE!!!</v>
          </cell>
        </row>
        <row r="641">
          <cell r="B641" t="str">
            <v>ANTICIPOS FINDETER</v>
          </cell>
        </row>
        <row r="642">
          <cell r="B642" t="str">
            <v>CENTRO DE ACTIVIDAD NO EXISTE!!!</v>
          </cell>
        </row>
        <row r="643">
          <cell r="B643" t="str">
            <v>REORDENAMIENTO DE CIRCUITOS PLAN FUTURO</v>
          </cell>
        </row>
        <row r="644">
          <cell r="B644" t="str">
            <v>CENTRO DE ACTIVIDAD NO EXISTE!!!</v>
          </cell>
        </row>
        <row r="645">
          <cell r="B645" t="str">
            <v>SUMINISTRO EQUIPOS PLANTA TTO, PLAN BIENAL</v>
          </cell>
        </row>
        <row r="646">
          <cell r="B646" t="str">
            <v>CENTRO DE ACTIVIDAD NO EXISTE!!!</v>
          </cell>
        </row>
        <row r="647">
          <cell r="B647" t="str">
            <v>AJ POR INFL PLAN BIENAL ACTO</v>
          </cell>
        </row>
        <row r="648">
          <cell r="B648" t="str">
            <v>CENTRO DE ACTIVIDAD NO EXISTE!!!</v>
          </cell>
        </row>
        <row r="649">
          <cell r="B649" t="str">
            <v>EST DE BOMBEO PLAN BIENAL</v>
          </cell>
        </row>
        <row r="650">
          <cell r="B650" t="str">
            <v>CENTRO DE ACTIVIDAD NO EXISTE!!!</v>
          </cell>
        </row>
        <row r="651">
          <cell r="B651" t="str">
            <v>CONSTRUCC.YCAMB.DOMICILIARI.ACTO.</v>
          </cell>
        </row>
        <row r="652">
          <cell r="B652" t="str">
            <v>CENTRO DE ACTIVIDAD NO EXISTE!!!</v>
          </cell>
        </row>
        <row r="653">
          <cell r="B653" t="str">
            <v>CONSTRUCCION OBRAS PROG PERIUR</v>
          </cell>
        </row>
        <row r="654">
          <cell r="B654" t="str">
            <v>CONST NUEVAS REDES PLAN BIENAL</v>
          </cell>
        </row>
        <row r="655">
          <cell r="B655" t="str">
            <v>CENTRO DE ACTIVIDAD NO EXISTE!!!</v>
          </cell>
        </row>
        <row r="656">
          <cell r="B656" t="str">
            <v>ING PL BIENAL ACTO</v>
          </cell>
        </row>
        <row r="657">
          <cell r="B657" t="str">
            <v>ESTUD Y DIS ACTO PL BIENAL</v>
          </cell>
        </row>
        <row r="658">
          <cell r="B658" t="str">
            <v>CENTRO DE ACTIVIDAD NO EXISTE!!!</v>
          </cell>
        </row>
        <row r="659">
          <cell r="B659" t="str">
            <v>AJ POR INFL FINDETER HV</v>
          </cell>
        </row>
        <row r="660">
          <cell r="B660" t="str">
            <v>ANTICIPOS OTROS PROGRAMAS</v>
          </cell>
        </row>
        <row r="661">
          <cell r="B661" t="str">
            <v>CENTRO DE ACTIVIDAD NO EXISTE!!!</v>
          </cell>
        </row>
        <row r="662">
          <cell r="B662" t="str">
            <v>CONST COLECT INTERCEP PL BIENA</v>
          </cell>
        </row>
        <row r="663">
          <cell r="B663" t="str">
            <v>CENTRO DE ACTIVIDAD NO EXISTE!!!</v>
          </cell>
        </row>
        <row r="664">
          <cell r="B664" t="str">
            <v>CONSTRUCCION OBRAS CONTROL VER</v>
          </cell>
        </row>
        <row r="665">
          <cell r="B665" t="str">
            <v>CENTRO DE ACTIVIDAD NO EXISTE!!!</v>
          </cell>
        </row>
        <row r="666">
          <cell r="B666" t="str">
            <v>RECONST MASIVA RED ALC PL BIEN</v>
          </cell>
        </row>
        <row r="667">
          <cell r="B667" t="str">
            <v>CENTRO DE ACTIVIDAD NO EXISTE!!!</v>
          </cell>
        </row>
        <row r="668">
          <cell r="B668" t="str">
            <v>CONST NUEV REDES ALC PLAN BIEN</v>
          </cell>
        </row>
        <row r="669">
          <cell r="B669" t="str">
            <v>CENTRO DE ACTIVIDAD NO EXISTE!!!</v>
          </cell>
        </row>
        <row r="670">
          <cell r="B670" t="str">
            <v>AJ POR INFL PLAN BIENAL ALC</v>
          </cell>
        </row>
        <row r="671">
          <cell r="B671" t="str">
            <v>ING PL BIENAL ALC</v>
          </cell>
        </row>
        <row r="672">
          <cell r="B672" t="str">
            <v>EST Y DIS ALC PL BIENAL</v>
          </cell>
        </row>
        <row r="673">
          <cell r="B673" t="str">
            <v>INTERVENTORIA PLAN BIENAL ALC</v>
          </cell>
        </row>
        <row r="674">
          <cell r="B674" t="str">
            <v>CENTRO DE ACTIVIDAD NO EXISTE!!!</v>
          </cell>
        </row>
        <row r="675">
          <cell r="B675" t="str">
            <v>EQUIPOS TELEMETRIA Y TELECONTR</v>
          </cell>
        </row>
        <row r="676">
          <cell r="B676" t="str">
            <v>CENTRO DE TELEMETRIA OBRA CIVI</v>
          </cell>
        </row>
        <row r="677">
          <cell r="B677" t="str">
            <v>CENTRO DE ACTIVIDAD NO EXISTE!!!</v>
          </cell>
        </row>
        <row r="678">
          <cell r="B678" t="str">
            <v>PROG VEREDAS OTROS PROGRAMAS</v>
          </cell>
        </row>
        <row r="679">
          <cell r="B679" t="str">
            <v>CENTRO DE ACTIVIDAD NO EXISTE!!!</v>
          </cell>
        </row>
        <row r="680">
          <cell r="B680" t="str">
            <v>REDES Y DOMIC H.V.</v>
          </cell>
        </row>
        <row r="681">
          <cell r="B681" t="str">
            <v>RECONST. REDES INVAL ACUEDUCTO</v>
          </cell>
        </row>
        <row r="682">
          <cell r="B682" t="str">
            <v>RECONST REDES OTROS PROG    .</v>
          </cell>
        </row>
        <row r="683">
          <cell r="B683" t="str">
            <v>ESTABIL. PRESA PIEDRAS BLANCAS</v>
          </cell>
        </row>
        <row r="684">
          <cell r="B684" t="str">
            <v>TANQUES OTROS PROGRAMAS</v>
          </cell>
        </row>
        <row r="685">
          <cell r="B685" t="str">
            <v>REFACCION INST. TRATAMIENTO</v>
          </cell>
        </row>
        <row r="686">
          <cell r="B686" t="str">
            <v>REFACCION INSTALAC CAPTACION</v>
          </cell>
        </row>
        <row r="687">
          <cell r="B687" t="str">
            <v>ACONDICIONAMIENTO INSTALACIONES CALDAS</v>
          </cell>
        </row>
        <row r="688">
          <cell r="B688" t="str">
            <v>REFACCION INST. DISTRIBUCION</v>
          </cell>
        </row>
        <row r="689">
          <cell r="B689" t="str">
            <v>ACONDICIONAMIENTO INSTALACIONES BARBOSA</v>
          </cell>
        </row>
        <row r="690">
          <cell r="B690" t="str">
            <v>CENTRO DE ACTIVIDAD NO EXISTE!!!</v>
          </cell>
        </row>
        <row r="691">
          <cell r="B691" t="str">
            <v>REDES DE DISTRIBUCION ACUEDUCTO  OP</v>
          </cell>
        </row>
        <row r="692">
          <cell r="B692" t="str">
            <v>CONDUCCIONES E IMPULSACIONES</v>
          </cell>
        </row>
        <row r="693">
          <cell r="B693" t="str">
            <v>CENTRO DE ACTIVIDAD NO EXISTE!!!</v>
          </cell>
        </row>
        <row r="694">
          <cell r="B694" t="str">
            <v>ANTICIPOS OTROS PROGRAMAS</v>
          </cell>
        </row>
        <row r="695">
          <cell r="B695" t="str">
            <v>VENTA AGUA CRUDA</v>
          </cell>
        </row>
        <row r="696">
          <cell r="B696" t="str">
            <v>CENTRO DE ACTIVIDAD NO EXISTE!!!</v>
          </cell>
        </row>
        <row r="697">
          <cell r="B697" t="str">
            <v>OBRAS PROGRAMA PAAC OP</v>
          </cell>
        </row>
        <row r="698">
          <cell r="B698" t="str">
            <v>CENTRO DE ACTIVIDAD NO EXISTE!!!</v>
          </cell>
        </row>
        <row r="699">
          <cell r="B699" t="str">
            <v>AJ POR INFL OTROS PROGRAMAS</v>
          </cell>
        </row>
        <row r="700">
          <cell r="B700" t="str">
            <v>ANTICIPOS PLAN BIENAL</v>
          </cell>
        </row>
        <row r="701">
          <cell r="B701" t="str">
            <v>CENTRO DE ACTIVIDAD NO EXISTE!!!</v>
          </cell>
        </row>
        <row r="702">
          <cell r="B702" t="str">
            <v>MICROCENTRALES OBRA CIVIL</v>
          </cell>
        </row>
        <row r="703">
          <cell r="B703" t="str">
            <v>MICROCENTRALES EQUIPOS</v>
          </cell>
        </row>
        <row r="704">
          <cell r="B704" t="str">
            <v>INTERVENTORIA OTROS PROG ACTO</v>
          </cell>
        </row>
        <row r="705">
          <cell r="B705" t="str">
            <v>INGENIERIA OTROS PROGRAMAS ACU</v>
          </cell>
        </row>
        <row r="706">
          <cell r="B706" t="str">
            <v>CENTRO DE ACTIVIDAD NO EXISTE!!!</v>
          </cell>
        </row>
        <row r="707">
          <cell r="B707" t="str">
            <v>DISE\O PLANTA DE TTO SAN FDO</v>
          </cell>
        </row>
        <row r="708">
          <cell r="B708" t="str">
            <v>CENTRO DE ACTIVIDAD NO EXISTE!!!</v>
          </cell>
        </row>
        <row r="709">
          <cell r="B709" t="str">
            <v>GASTOS FROS FONADE PTA TTO SAN FDO</v>
          </cell>
        </row>
        <row r="710">
          <cell r="B710" t="str">
            <v>REUBICACION ASENT BELLO SANEAMIENTO</v>
          </cell>
        </row>
        <row r="711">
          <cell r="B711" t="str">
            <v>PREPARACION PL DLLO. DEL NORTE</v>
          </cell>
        </row>
        <row r="712">
          <cell r="B712" t="str">
            <v>CENTRO DE ACTIVIDAD NO EXISTE!!!</v>
          </cell>
        </row>
        <row r="713">
          <cell r="B713" t="str">
            <v>OBRAS PROG PAAC ALCANTARILLADO</v>
          </cell>
        </row>
        <row r="714">
          <cell r="B714" t="str">
            <v>CENTRO DE ACTIVIDAD NO EXISTE!!!</v>
          </cell>
        </row>
        <row r="715">
          <cell r="B715" t="str">
            <v>PLAN CORREGIMIENTO VEREDAS ALC</v>
          </cell>
        </row>
        <row r="716">
          <cell r="B716" t="str">
            <v>CENTRO DE ACTIVIDAD NO EXISTE!!!</v>
          </cell>
        </row>
        <row r="717">
          <cell r="B717" t="str">
            <v>REDES Y DOMICILIARIAS HV. ALC</v>
          </cell>
        </row>
        <row r="718">
          <cell r="B718" t="str">
            <v>INTERCEPT PLAN DLLO SANEAM R MEDELLIN</v>
          </cell>
        </row>
        <row r="719">
          <cell r="B719" t="str">
            <v>COLECT PLAN DLLO SANEAM RIO MEDELLIN</v>
          </cell>
        </row>
        <row r="720">
          <cell r="B720" t="str">
            <v>AJ POR INFL FINDETER HV</v>
          </cell>
        </row>
        <row r="721">
          <cell r="B721" t="str">
            <v>CENTRO DE ACTIVIDAD NO EXISTE!!!</v>
          </cell>
        </row>
        <row r="722">
          <cell r="B722" t="str">
            <v>CONST Y CAMB DOMIC Y ACOMETIDAS</v>
          </cell>
        </row>
        <row r="723">
          <cell r="B723" t="str">
            <v>CENTRO DE ACTIVIDAD NO EXISTE!!!</v>
          </cell>
        </row>
        <row r="724">
          <cell r="B724" t="str">
            <v>CONST SUMIDEROS PLUVIALES</v>
          </cell>
        </row>
        <row r="725">
          <cell r="B725" t="str">
            <v>CENTRO DE ACTIVIDAD NO EXISTE!!!</v>
          </cell>
        </row>
        <row r="726">
          <cell r="B726" t="str">
            <v>OBRAS CONTROL VERTIMIENTOS</v>
          </cell>
        </row>
        <row r="727">
          <cell r="B727" t="str">
            <v>CENTRO DE ACTIVIDAD NO EXISTE!!!</v>
          </cell>
        </row>
        <row r="728">
          <cell r="B728" t="str">
            <v>OBRA CIVIL PLANTA TTO SAN FDO</v>
          </cell>
        </row>
        <row r="729">
          <cell r="B729" t="str">
            <v>EQUIPOS PLANTA TTO SAN FDO</v>
          </cell>
        </row>
        <row r="730">
          <cell r="B730" t="str">
            <v>TERRENOS PLANTA TTO. SAN FERNANDO</v>
          </cell>
        </row>
        <row r="731">
          <cell r="B731" t="str">
            <v>MONTAJE EQUIPOS PLANTA TTO SAN FDO.</v>
          </cell>
        </row>
        <row r="732">
          <cell r="B732" t="str">
            <v>TIERR Y SERVID COLECT PL EXP REP</v>
          </cell>
        </row>
        <row r="733">
          <cell r="B733" t="str">
            <v>CENTRO DE ACTIVIDAD NO EXISTE!!!</v>
          </cell>
        </row>
        <row r="734">
          <cell r="B734" t="str">
            <v>AJ POR INFL OTROS PROGRAMAS</v>
          </cell>
        </row>
        <row r="735">
          <cell r="B735" t="str">
            <v>ANTICIPOS PLAN DLLO SANEAMIENTO</v>
          </cell>
        </row>
        <row r="736">
          <cell r="B736" t="str">
            <v>ING.PLAN DLLO.SANEAM.RIO MEDELLIN</v>
          </cell>
        </row>
        <row r="737">
          <cell r="B737" t="str">
            <v>INTERV. PLAN SANEAM.RIO MEDELLIN</v>
          </cell>
        </row>
        <row r="738">
          <cell r="B738" t="str">
            <v>CENTRO DE ACTIVIDAD NO EXISTE!!!</v>
          </cell>
        </row>
        <row r="739">
          <cell r="B739" t="str">
            <v>GTOS FROS PLAN DLLO SANEAMIENTO</v>
          </cell>
        </row>
        <row r="740">
          <cell r="B740" t="str">
            <v>CENTRO DE ACTIVIDAD NO EXISTE!!!</v>
          </cell>
        </row>
        <row r="741">
          <cell r="B741" t="str">
            <v>FLUCT TIPO DE CAMBIO ALCANTARILLADO</v>
          </cell>
        </row>
        <row r="742">
          <cell r="B742" t="str">
            <v>REPOSICION COLECTORES</v>
          </cell>
        </row>
        <row r="743">
          <cell r="B743" t="str">
            <v>CENTRO DE ACTIVIDAD NO EXISTE!!!</v>
          </cell>
        </row>
        <row r="744">
          <cell r="B744" t="str">
            <v>CONST COLECTORES OTROS PROGRAMAS</v>
          </cell>
        </row>
        <row r="745">
          <cell r="B745" t="str">
            <v>CENTRO DE ACTIVIDAD NO EXISTE!!!</v>
          </cell>
        </row>
        <row r="746">
          <cell r="B746" t="str">
            <v>PROGRAMA PERIURBANO OTROS PROGRAMAS</v>
          </cell>
        </row>
        <row r="747">
          <cell r="B747" t="str">
            <v>CENTRO DE ACTIVIDAD NO EXISTE!!!</v>
          </cell>
        </row>
        <row r="748">
          <cell r="B748" t="str">
            <v>RECONST.REDES INVAL ALCANTARILLADO</v>
          </cell>
        </row>
        <row r="749">
          <cell r="B749" t="str">
            <v>REPOSICION REDES ALCANTARILLADO</v>
          </cell>
        </row>
        <row r="750">
          <cell r="B750" t="str">
            <v>INGENIERIA OTROS PROGRAMAS ALCDO.</v>
          </cell>
        </row>
        <row r="751">
          <cell r="B751" t="str">
            <v>CENTRO DE ACTIVIDAD NO EXISTE!!!</v>
          </cell>
        </row>
        <row r="752">
          <cell r="B752" t="str">
            <v>RED PRIMARIA REPOSICIÓN</v>
          </cell>
        </row>
        <row r="753">
          <cell r="B753" t="str">
            <v>CENTRO DE ACTIVIDAD NO EXISTE!!!</v>
          </cell>
        </row>
        <row r="754">
          <cell r="B754" t="str">
            <v>RED SECUNDARIA REPOSICION</v>
          </cell>
        </row>
        <row r="755">
          <cell r="B755" t="str">
            <v>CENTRO DE ACTIVIDAD NO EXISTE!!!</v>
          </cell>
        </row>
        <row r="756">
          <cell r="B756" t="str">
            <v>PROYECTO CENTRO</v>
          </cell>
        </row>
        <row r="757">
          <cell r="B757" t="str">
            <v>EQUIPOS RED DE ACCESO</v>
          </cell>
        </row>
        <row r="758">
          <cell r="B758" t="str">
            <v>PROYECTO TELEVISION POR CABLE</v>
          </cell>
        </row>
        <row r="759">
          <cell r="B759" t="str">
            <v>RED PRIMARIA PLAN 95-99</v>
          </cell>
        </row>
        <row r="760">
          <cell r="B760" t="str">
            <v>CENTRO DE ACTIVIDAD NO EXISTE!!!</v>
          </cell>
        </row>
        <row r="761">
          <cell r="B761" t="str">
            <v>RED SECUNDARIA PLAN 95-99</v>
          </cell>
        </row>
        <row r="762">
          <cell r="B762" t="str">
            <v>CENTRO DE ACTIVIDAD NO EXISTE!!!</v>
          </cell>
        </row>
        <row r="763">
          <cell r="B763" t="str">
            <v>RED CANALIZACIONES PLAN 95-99</v>
          </cell>
        </row>
        <row r="764">
          <cell r="B764" t="str">
            <v>CENTRO DE ACTIVIDAD NO EXISTE!!!</v>
          </cell>
        </row>
        <row r="765">
          <cell r="B765" t="str">
            <v>PRESURIZACION</v>
          </cell>
        </row>
        <row r="766">
          <cell r="B766" t="str">
            <v>SISTEMATIZACION DANOS P.95-99</v>
          </cell>
        </row>
        <row r="767">
          <cell r="B767" t="str">
            <v>PLAN DE CONTINGENCIAS</v>
          </cell>
        </row>
        <row r="768">
          <cell r="B768" t="str">
            <v>DESPACHO CUADRILLAS P.95-99</v>
          </cell>
        </row>
        <row r="769">
          <cell r="B769" t="str">
            <v>LINEA ABONADOS PLAN 95-99</v>
          </cell>
        </row>
        <row r="770">
          <cell r="B770" t="str">
            <v>LINEA ABONADOS ORIENTE</v>
          </cell>
        </row>
        <row r="771">
          <cell r="B771" t="str">
            <v>TELS PUBLICOS SIN COBRO</v>
          </cell>
        </row>
        <row r="772">
          <cell r="B772" t="str">
            <v>CENTRO DE ACTIVIDAD NO EXISTE!!!</v>
          </cell>
        </row>
        <row r="773">
          <cell r="B773" t="str">
            <v>TELS PUBLICOS CON COBRO</v>
          </cell>
        </row>
        <row r="774">
          <cell r="B774" t="str">
            <v>CENTRO DE ACTIVIDAD NO EXISTE!!!</v>
          </cell>
        </row>
        <row r="775">
          <cell r="B775" t="str">
            <v>DESPACHO DE CUADRILLAS ORIENTE</v>
          </cell>
        </row>
        <row r="776">
          <cell r="B776" t="str">
            <v>COMUNICACION VIA RADIO</v>
          </cell>
        </row>
        <row r="777">
          <cell r="B777" t="str">
            <v>CAMBIOS RED PRIM Y SECUN P 95-99</v>
          </cell>
        </row>
        <row r="778">
          <cell r="B778" t="str">
            <v>CENTRO DE ACTIVIDAD NO EXISTE!!!</v>
          </cell>
        </row>
        <row r="779">
          <cell r="B779" t="str">
            <v>AJ X INFL VIA RADIO CONVENCIONAL</v>
          </cell>
        </row>
        <row r="780">
          <cell r="B780" t="str">
            <v>CENTRO DE ACTIVIDAD NO EXISTE!!!</v>
          </cell>
        </row>
        <row r="781">
          <cell r="B781" t="str">
            <v>ANTICIPOS PLAN MAESTRO DE INF.</v>
          </cell>
        </row>
        <row r="782">
          <cell r="B782" t="str">
            <v>CENTRO DE ACTIVIDAD NO EXISTE!!!</v>
          </cell>
        </row>
        <row r="783">
          <cell r="B783" t="str">
            <v>AJ POR INFL OTROS PROGRAMAS</v>
          </cell>
        </row>
        <row r="784">
          <cell r="B784" t="str">
            <v>CENTRO DE ACTIVIDAD NO EXISTE!!!</v>
          </cell>
        </row>
        <row r="785">
          <cell r="B785" t="str">
            <v>ANTICIPOS PROGRAMAS ESPECIALES</v>
          </cell>
        </row>
        <row r="786">
          <cell r="B786" t="str">
            <v>CENTRO DE ACTIVIDAD NO EXISTE!!!</v>
          </cell>
        </row>
        <row r="787">
          <cell r="B787" t="str">
            <v>CORREO DE VOZ</v>
          </cell>
        </row>
        <row r="788">
          <cell r="B788" t="str">
            <v>LARGA DISTANCIA</v>
          </cell>
        </row>
        <row r="789">
          <cell r="B789" t="str">
            <v>TRUNKING NACIONAL</v>
          </cell>
        </row>
        <row r="790">
          <cell r="B790" t="str">
            <v>RED METROPOLITANA DE DATOS</v>
          </cell>
        </row>
        <row r="791">
          <cell r="B791" t="str">
            <v>INTERNET</v>
          </cell>
        </row>
        <row r="792">
          <cell r="B792" t="str">
            <v>PROYECTO BOGOTA</v>
          </cell>
        </row>
        <row r="793">
          <cell r="B793" t="str">
            <v>PROYECTO RED FIBRA OPTICA TORRES ISA</v>
          </cell>
        </row>
        <row r="794">
          <cell r="B794" t="str">
            <v>CENTRO DE ACTIVIDAD NO EXISTE!!!</v>
          </cell>
        </row>
        <row r="795">
          <cell r="B795" t="str">
            <v>LINEAS PLAN 95-99</v>
          </cell>
        </row>
        <row r="796">
          <cell r="B796" t="str">
            <v>TRANSMISION PLAN 95-99</v>
          </cell>
        </row>
        <row r="797">
          <cell r="B797" t="str">
            <v>RDSI PLAN 95-99</v>
          </cell>
        </row>
        <row r="798">
          <cell r="B798" t="str">
            <v>EDIFICIOS PLAN MERCADEO</v>
          </cell>
        </row>
        <row r="799">
          <cell r="B799" t="str">
            <v>REPUESTOS EQUIPOS PRUEBA Y GENERACION</v>
          </cell>
        </row>
        <row r="800">
          <cell r="B800" t="str">
            <v>CENTRO DE ACTIVIDAD NO EXISTE!!!</v>
          </cell>
        </row>
        <row r="801">
          <cell r="B801" t="str">
            <v>CAPACITACION TELEFONOS</v>
          </cell>
        </row>
        <row r="802">
          <cell r="B802" t="str">
            <v>CENTRO DE ACTIVIDAD NO EXISTE!!!</v>
          </cell>
        </row>
        <row r="803">
          <cell r="B803" t="str">
            <v>DESPACHO DE CUADRILLAS</v>
          </cell>
        </row>
        <row r="804">
          <cell r="B804" t="str">
            <v>CENTRO DE ACTIVIDAD NO EXISTE!!!</v>
          </cell>
        </row>
        <row r="805">
          <cell r="B805" t="str">
            <v>ANTICIPO PROGRAMAS GENERALES</v>
          </cell>
        </row>
        <row r="806">
          <cell r="B806" t="str">
            <v>EDIFICIOS PLANTA INT P.95-99</v>
          </cell>
        </row>
        <row r="807">
          <cell r="B807" t="str">
            <v>CENTRO DE ACTIVIDAD NO EXISTE!!!</v>
          </cell>
        </row>
        <row r="808">
          <cell r="B808" t="str">
            <v>INTERCON ENTRE CENTRALES P 95-99</v>
          </cell>
        </row>
        <row r="809">
          <cell r="B809" t="str">
            <v>GABINETES INTERRUPTORES P.95-99</v>
          </cell>
        </row>
        <row r="810">
          <cell r="B810" t="str">
            <v>AIRE ACONDICIONADO PLAN 95-99</v>
          </cell>
        </row>
        <row r="811">
          <cell r="B811" t="str">
            <v>CENTRO DE ACTIVIDAD NO EXISTE!!!</v>
          </cell>
        </row>
        <row r="812">
          <cell r="B812" t="str">
            <v>EQUIPO FIJO ORIENTE</v>
          </cell>
        </row>
        <row r="813">
          <cell r="B813" t="str">
            <v>CENTRO DE ACTIVIDAD NO EXISTE!!!</v>
          </cell>
        </row>
        <row r="814">
          <cell r="B814" t="str">
            <v>ANTICIPOS TELEF PLAN 95-99</v>
          </cell>
        </row>
        <row r="815">
          <cell r="B815" t="str">
            <v>PLAN REPOSICION LINEAS</v>
          </cell>
        </row>
        <row r="816">
          <cell r="B816" t="str">
            <v>EQUIPOS TRANSMISION 35000 LINEAS</v>
          </cell>
        </row>
        <row r="817">
          <cell r="B817" t="str">
            <v>EQUIPOS COMPUTACION 98000 LINEAS</v>
          </cell>
        </row>
        <row r="818">
          <cell r="B818" t="str">
            <v>EQUIPOS TRANSMISION 98000 LINEAS</v>
          </cell>
        </row>
        <row r="819">
          <cell r="B819" t="str">
            <v>OTROS PLAN REVISION 95-99</v>
          </cell>
        </row>
        <row r="820">
          <cell r="B820" t="str">
            <v>CONMUTACION ESTRATOS BAJOS 2A. LINEA</v>
          </cell>
        </row>
        <row r="821">
          <cell r="B821" t="str">
            <v>CENTRO DE ACTIVIDAD NO EXISTE!!!</v>
          </cell>
        </row>
        <row r="822">
          <cell r="B822" t="str">
            <v>ANTICIPOS PLANTA GENERAL</v>
          </cell>
        </row>
        <row r="823">
          <cell r="B823" t="str">
            <v>CENTRO DE ACTIVIDAD NO EXISTE!!!</v>
          </cell>
        </row>
        <row r="824">
          <cell r="B824" t="str">
            <v>ANTICIPOS TELEFONOS PLAN 90-94</v>
          </cell>
        </row>
        <row r="825">
          <cell r="B825" t="str">
            <v>CENTRO DE ACTIVIDAD NO EXISTE!!!</v>
          </cell>
        </row>
        <row r="826">
          <cell r="B826" t="str">
            <v>INGENIERIA OTROS PROGRAMAS</v>
          </cell>
        </row>
        <row r="827">
          <cell r="B827" t="str">
            <v>INGENIERIA PLAN REPOSICION</v>
          </cell>
        </row>
        <row r="828">
          <cell r="B828" t="str">
            <v>GASTOS FROS. EXIMBANK PLAN 95-99</v>
          </cell>
        </row>
        <row r="829">
          <cell r="B829" t="str">
            <v>CENTRO DE ACTIVIDAD NO EXISTE!!!</v>
          </cell>
        </row>
        <row r="830">
          <cell r="B830" t="str">
            <v>GASTOS FINANCIEROS PLESSEY</v>
          </cell>
        </row>
        <row r="831">
          <cell r="B831" t="str">
            <v>CENTRO DE ACTIVIDAD NO EXISTE!!!</v>
          </cell>
        </row>
        <row r="832">
          <cell r="B832" t="str">
            <v>AJUSTES POR INFLACION ORIENTE</v>
          </cell>
        </row>
        <row r="833">
          <cell r="B833" t="str">
            <v>CENTRO DE ACTIVIDAD NO EXISTE!!!</v>
          </cell>
        </row>
        <row r="834">
          <cell r="B834" t="str">
            <v>AJUSTE PRESTAMO EXIMBANK (189K)</v>
          </cell>
        </row>
        <row r="835">
          <cell r="B835" t="str">
            <v>CENTRO DE ACTIVIDAD NO EXISTE!!!</v>
          </cell>
        </row>
        <row r="836">
          <cell r="B836" t="str">
            <v>AJUSTE PRESTAMO PLESSEY</v>
          </cell>
        </row>
        <row r="837">
          <cell r="B837" t="str">
            <v>CENTRO DE ACTIVIDAD NO EXISTE!!!</v>
          </cell>
        </row>
        <row r="838">
          <cell r="B838" t="str">
            <v>INGENIERIA PLAN DE DESARROLLO 2000-2002</v>
          </cell>
        </row>
        <row r="839">
          <cell r="B839" t="str">
            <v>AJUSTE PTMO. C. ITOH (161K)</v>
          </cell>
        </row>
        <row r="840">
          <cell r="B840" t="str">
            <v>INGENIERIA PLAN 1995-1999</v>
          </cell>
        </row>
        <row r="841">
          <cell r="B841" t="str">
            <v>INGENIERIA PROYECTO ORIENTE</v>
          </cell>
        </row>
        <row r="842">
          <cell r="B842" t="str">
            <v>CENTRO DE ACTIVIDAD NO EXISTE!!!</v>
          </cell>
        </row>
        <row r="843">
          <cell r="B843" t="str">
            <v>INGENIERIA TELEFONOS VIA RADIO</v>
          </cell>
        </row>
        <row r="844">
          <cell r="B844" t="str">
            <v>SUB O.C. CANALIZACIONES VARIAS</v>
          </cell>
        </row>
        <row r="845">
          <cell r="B845" t="str">
            <v>SUB O.C. VARIAS</v>
          </cell>
        </row>
        <row r="846">
          <cell r="B846" t="str">
            <v>SUB LA CABAÑA O. C. EXPANSION</v>
          </cell>
        </row>
        <row r="847">
          <cell r="B847" t="str">
            <v>SUB ITAGUI O. C. EXPANSION</v>
          </cell>
        </row>
        <row r="848">
          <cell r="B848" t="str">
            <v>SUB. YARUMAL II O.C. AMPLIACION</v>
          </cell>
        </row>
        <row r="849">
          <cell r="B849" t="str">
            <v>SUB. SAN ANTONIO OO. CC. AMPLIACION</v>
          </cell>
        </row>
        <row r="850">
          <cell r="B850" t="str">
            <v>SUB. RIONEGRO O.C. AMPLIACION</v>
          </cell>
        </row>
        <row r="851">
          <cell r="B851" t="str">
            <v>SUB. SANTA ROSA O.C. AMPLIACION</v>
          </cell>
        </row>
        <row r="852">
          <cell r="B852" t="str">
            <v>SUB. O.C. CANALIZACIONES ITAGUI</v>
          </cell>
        </row>
        <row r="853">
          <cell r="B853" t="str">
            <v>SUB. O.C. CANALIZACIONES CABA\A</v>
          </cell>
        </row>
        <row r="854">
          <cell r="B854" t="str">
            <v>SUB. O.C. CANALIZACIONES ORIENTE</v>
          </cell>
        </row>
        <row r="855">
          <cell r="B855" t="str">
            <v>EXPANSION REDES PRIMARIAS</v>
          </cell>
        </row>
        <row r="856">
          <cell r="B856" t="str">
            <v>REPOSICION REDES PRIMARIAS</v>
          </cell>
        </row>
        <row r="857">
          <cell r="B857" t="str">
            <v>RECTIFICACION REDES SECUNDARIAS</v>
          </cell>
        </row>
        <row r="858">
          <cell r="B858" t="str">
            <v>EST. REDES PRIMARIAS AISLAD.</v>
          </cell>
        </row>
        <row r="859">
          <cell r="B859" t="str">
            <v>CENTRO DE INFORMACION REDES</v>
          </cell>
        </row>
        <row r="860">
          <cell r="B860" t="str">
            <v>RECONSTRUCCION TRANSFORMADORES</v>
          </cell>
        </row>
        <row r="861">
          <cell r="B861" t="str">
            <v>AUTOMATIZACION DE LA DISTRIBUC</v>
          </cell>
        </row>
        <row r="862">
          <cell r="B862" t="str">
            <v>REDES OTRAS ENTIDADES</v>
          </cell>
        </row>
        <row r="863">
          <cell r="B863" t="str">
            <v>SUB. RIO CLARO 110KV EXPANSION</v>
          </cell>
        </row>
        <row r="864">
          <cell r="B864" t="str">
            <v>REDES SUBESTACION ORIENTE II</v>
          </cell>
        </row>
        <row r="865">
          <cell r="B865" t="str">
            <v>REDES SUB LA CABANA</v>
          </cell>
        </row>
        <row r="866">
          <cell r="B866" t="str">
            <v>REDES SUB. ITAGUI</v>
          </cell>
        </row>
        <row r="867">
          <cell r="B867" t="str">
            <v>CONTRATOS REDES ZONA SUR</v>
          </cell>
        </row>
        <row r="868">
          <cell r="B868" t="str">
            <v>CONTRATO RED AEREA</v>
          </cell>
        </row>
        <row r="869">
          <cell r="B869" t="str">
            <v>ESTUDIOS DISTRIBUCION ENERGIA</v>
          </cell>
        </row>
        <row r="870">
          <cell r="B870" t="str">
            <v>CONTRATOS REDES ZONA NORTE</v>
          </cell>
        </row>
        <row r="871">
          <cell r="B871" t="str">
            <v>SUB. RIO CLARO 110KV OC EXPANSION</v>
          </cell>
        </row>
        <row r="872">
          <cell r="B872" t="str">
            <v>SUB. RIONEGRO AMPLIACION</v>
          </cell>
        </row>
        <row r="873">
          <cell r="B873" t="str">
            <v>INGENIERIA DISTRIBUCION 95-2000</v>
          </cell>
        </row>
        <row r="874">
          <cell r="B874" t="str">
            <v>SUB. STA ROSA AMPLIACION</v>
          </cell>
        </row>
        <row r="875">
          <cell r="B875" t="str">
            <v>S/E SAN CRISTOBAL AMPLIACION</v>
          </cell>
        </row>
        <row r="876">
          <cell r="B876" t="str">
            <v>SUB YARUMAL AMPLIACION</v>
          </cell>
        </row>
        <row r="877">
          <cell r="B877" t="str">
            <v>SUB ITAGUI EXPANSION</v>
          </cell>
        </row>
        <row r="878">
          <cell r="B878" t="str">
            <v>SUB LA CABANA EXPANSION</v>
          </cell>
        </row>
        <row r="879">
          <cell r="B879" t="str">
            <v>SUB REP/RESP TRANSF POTENCIA</v>
          </cell>
        </row>
        <row r="880">
          <cell r="B880" t="str">
            <v>SUB REP/RESP INTERRUP SECCIONAD</v>
          </cell>
        </row>
        <row r="881">
          <cell r="B881" t="str">
            <v>SUB REP/RESP TRANSFORMAD MEDIDA</v>
          </cell>
        </row>
        <row r="882">
          <cell r="B882" t="str">
            <v>SUB REP/RESP PARARRAYOS</v>
          </cell>
        </row>
        <row r="883">
          <cell r="B883" t="str">
            <v>ANTICIPOS DISTRIBUCION 95 - 2000</v>
          </cell>
        </row>
        <row r="884">
          <cell r="B884" t="str">
            <v>SUB REFUERZO PROTECCIONES VARIAS</v>
          </cell>
        </row>
        <row r="885">
          <cell r="B885" t="str">
            <v>SUB REFUERZO PROTECC COMUNICAC.</v>
          </cell>
        </row>
        <row r="886">
          <cell r="B886" t="str">
            <v>SUB REP/RESP VARIAS</v>
          </cell>
        </row>
        <row r="887">
          <cell r="B887" t="str">
            <v>OBRAS CIVILES VARIAS PESD</v>
          </cell>
        </row>
        <row r="888">
          <cell r="B888" t="str">
            <v>SUBESTACION SANTA ANA</v>
          </cell>
        </row>
        <row r="889">
          <cell r="B889" t="str">
            <v>GASTOS FINANCIEROS DISTRIBUCION</v>
          </cell>
        </row>
        <row r="890">
          <cell r="B890" t="str">
            <v>EMPALME ZAMORA-CABANA-OCCIDENTE</v>
          </cell>
        </row>
        <row r="891">
          <cell r="B891" t="str">
            <v>EMPALME BELEN ITAGUI ANCON SUR</v>
          </cell>
        </row>
        <row r="892">
          <cell r="B892" t="str">
            <v>INTERCONEXION 110 KV SUB BELLO</v>
          </cell>
        </row>
        <row r="893">
          <cell r="B893" t="str">
            <v>AJ POR INFL PL EXP SUB DIST FUT</v>
          </cell>
        </row>
        <row r="894">
          <cell r="B894" t="str">
            <v>CENTRO DE ACTIVIDAD NO EXISTE!!!</v>
          </cell>
        </row>
        <row r="895">
          <cell r="B895" t="str">
            <v>INVERSIONES ANALISIS TECNICO</v>
          </cell>
        </row>
        <row r="896">
          <cell r="B896" t="str">
            <v>INVERSIONES Y MEJORAS ZONA METROPOLITANA</v>
          </cell>
        </row>
        <row r="897">
          <cell r="B897" t="str">
            <v>INVERSIONES Y MEJORAS ZONA GUADALUPE</v>
          </cell>
        </row>
        <row r="898">
          <cell r="B898" t="str">
            <v>INVERSIONES Y MEJORAS ZONA GUATAPE</v>
          </cell>
        </row>
        <row r="899">
          <cell r="B899" t="str">
            <v>INVERSIONES Y MEJORAS SECCION PLAYAS</v>
          </cell>
        </row>
        <row r="900">
          <cell r="B900" t="str">
            <v>INVERSIONES OPERACIÓN CENTRO CONTROL</v>
          </cell>
        </row>
        <row r="901">
          <cell r="B901" t="str">
            <v>INVERSIONES MANTENIMIENTO CENTRO CONTROL</v>
          </cell>
        </row>
        <row r="902">
          <cell r="B902" t="str">
            <v>REHABILITACION CENTRAL GUATAPE</v>
          </cell>
        </row>
        <row r="903">
          <cell r="B903" t="str">
            <v>PROYECTOS COMUNICACIONES</v>
          </cell>
        </row>
        <row r="904">
          <cell r="B904" t="str">
            <v>CENTRO DE ACTIVIDAD NO EXISTE!!!</v>
          </cell>
        </row>
        <row r="905">
          <cell r="B905" t="str">
            <v>EQUIPOS PROD ENERGIA FUTURO</v>
          </cell>
        </row>
        <row r="906">
          <cell r="B906" t="str">
            <v>REPOSIC EG TRON G1P 3 Y PB</v>
          </cell>
        </row>
        <row r="907">
          <cell r="B907" t="str">
            <v>MODERNIZACION GUATAPE</v>
          </cell>
        </row>
        <row r="908">
          <cell r="B908" t="str">
            <v>OBRAS VARIAS DIVISION TECNICA FUTURA</v>
          </cell>
        </row>
        <row r="909">
          <cell r="B909" t="str">
            <v>CENTRO DE ACTIVIDAD NO EXISTE!!!</v>
          </cell>
        </row>
        <row r="910">
          <cell r="B910" t="str">
            <v>OBRAS VARIAS MINICENTRAL PAJARITO</v>
          </cell>
        </row>
        <row r="911">
          <cell r="B911" t="str">
            <v>OBRAS VARIANTE MINICENTRAL DOLORES</v>
          </cell>
        </row>
        <row r="912">
          <cell r="B912" t="str">
            <v>DISENO PAJARITO DOLORES</v>
          </cell>
        </row>
        <row r="913">
          <cell r="B913" t="str">
            <v>CENTRO DE ACTIVIDAD NO EXISTE!!!</v>
          </cell>
        </row>
        <row r="914">
          <cell r="B914" t="str">
            <v>EQUIPOS MINICENTRAL PAJARITO</v>
          </cell>
        </row>
        <row r="915">
          <cell r="B915" t="str">
            <v>EQUIPOS MINICENTRAL DOLORES</v>
          </cell>
        </row>
        <row r="916">
          <cell r="B916" t="str">
            <v>INTERVENTORIA PAJARITO DOLORES</v>
          </cell>
        </row>
        <row r="917">
          <cell r="B917" t="str">
            <v>INGEN. Y ADMON. MINICENTRALES</v>
          </cell>
        </row>
        <row r="918">
          <cell r="B918" t="str">
            <v>CENTRO DE ACTIVIDAD NO EXISTE!!!</v>
          </cell>
        </row>
        <row r="919">
          <cell r="B919" t="str">
            <v>ANTICIPO MINICENTRALES PAJARITO DOLORES</v>
          </cell>
        </row>
        <row r="920">
          <cell r="B920" t="str">
            <v>CENTRO DE ACTIVIDAD NO EXISTE!!!</v>
          </cell>
        </row>
        <row r="921">
          <cell r="B921" t="str">
            <v>ANTIC GENERACION Y REPOS. EQ. FUTUROS</v>
          </cell>
        </row>
        <row r="922">
          <cell r="B922" t="str">
            <v>CENTRO DE ACTIVIDAD NO EXISTE!!!</v>
          </cell>
        </row>
        <row r="923">
          <cell r="B923" t="str">
            <v>ING. Y ADMON. GENER. Y REP. EQUIPOS FUT.</v>
          </cell>
        </row>
        <row r="924">
          <cell r="B924" t="str">
            <v>CENTRO DE ACTIVIDAD NO EXISTE!!!</v>
          </cell>
        </row>
        <row r="925">
          <cell r="B925" t="str">
            <v>ING PLAN REDUCC PERDIDAS 95 - 2000</v>
          </cell>
        </row>
        <row r="926">
          <cell r="B926" t="str">
            <v>INSTALACION CONTADORES H.V. PERDIDAS</v>
          </cell>
        </row>
        <row r="927">
          <cell r="B927" t="str">
            <v>CONTADORES SECCION MEDICION</v>
          </cell>
        </row>
        <row r="928">
          <cell r="B928" t="str">
            <v>INSTALACION CONTADORES H.V.</v>
          </cell>
        </row>
        <row r="929">
          <cell r="B929" t="str">
            <v>INSTALACION CONTADORES PRPF</v>
          </cell>
        </row>
        <row r="930">
          <cell r="B930" t="str">
            <v>REDES PRIMARIAS HV</v>
          </cell>
        </row>
        <row r="931">
          <cell r="B931" t="str">
            <v>REDES SECUNDARIAS HV</v>
          </cell>
        </row>
        <row r="932">
          <cell r="B932" t="str">
            <v>TRANSFORMADORES HV</v>
          </cell>
        </row>
        <row r="933">
          <cell r="B933" t="str">
            <v>EXPANSION REDES D.E.N.</v>
          </cell>
        </row>
        <row r="934">
          <cell r="B934" t="str">
            <v>EXPANSION REDES D.E.C.</v>
          </cell>
        </row>
        <row r="935">
          <cell r="B935" t="str">
            <v>EXPANSION REDES D.E.S.</v>
          </cell>
        </row>
        <row r="936">
          <cell r="B936" t="str">
            <v>LEVANT. INFORMACION DISTRIBUCION</v>
          </cell>
        </row>
        <row r="937">
          <cell r="B937" t="str">
            <v>CONTRATOS UNIDAD GESTION Y ANALISIS D.E.</v>
          </cell>
        </row>
        <row r="938">
          <cell r="B938" t="str">
            <v>CONTRATOS DEPTO. CONTROL ENERGIA</v>
          </cell>
        </row>
        <row r="939">
          <cell r="B939" t="str">
            <v>CENTRO DE ACTIVIDAD NO EXISTE!!!</v>
          </cell>
        </row>
        <row r="940">
          <cell r="B940" t="str">
            <v>PILAS PUBLICAS</v>
          </cell>
        </row>
        <row r="941">
          <cell r="B941" t="str">
            <v>RECONSTRUCCION TRANSFORMADOR BARBOSA</v>
          </cell>
        </row>
        <row r="942">
          <cell r="B942" t="str">
            <v>CENTRO DE ACTIVIDAD NO EXISTE!!!</v>
          </cell>
        </row>
        <row r="943">
          <cell r="B943" t="str">
            <v>SISTEMA TELEMEDIDA DISTRIBUCION</v>
          </cell>
        </row>
        <row r="944">
          <cell r="B944" t="str">
            <v>SIST TELEMEDIDA GENERACION</v>
          </cell>
        </row>
        <row r="945">
          <cell r="B945" t="str">
            <v>SUB CENTRO CONTROL TELEMEDIDA D.</v>
          </cell>
        </row>
        <row r="946">
          <cell r="B946" t="str">
            <v>SUB CENTRO CONTROL TELEMEDIDA G.</v>
          </cell>
        </row>
        <row r="947">
          <cell r="B947" t="str">
            <v>CENTRO DE ACTIVIDAD NO EXISTE!!!</v>
          </cell>
        </row>
        <row r="948">
          <cell r="B948" t="str">
            <v>INGENIERIA TELEMEDIDA</v>
          </cell>
        </row>
        <row r="949">
          <cell r="B949" t="str">
            <v>OBRAS CIVILES SIST. TELEMEDIDA DISTRIB</v>
          </cell>
        </row>
        <row r="950">
          <cell r="B950" t="str">
            <v>OBRAS CIVILES SIST. TELEMEDIDA GENERACION</v>
          </cell>
        </row>
        <row r="951">
          <cell r="B951" t="str">
            <v>CENTRO DE ACTIVIDAD NO EXISTE!!!</v>
          </cell>
        </row>
        <row r="952">
          <cell r="B952" t="str">
            <v>CONSULTORIA TELEMEDIDA DISTRIBUCION</v>
          </cell>
        </row>
        <row r="953">
          <cell r="B953" t="str">
            <v>CONSULTORIA TELEMEDIDA GENERACION</v>
          </cell>
        </row>
        <row r="954">
          <cell r="B954" t="str">
            <v>CENTRO DE ACTIVIDAD NO EXISTE!!!</v>
          </cell>
        </row>
        <row r="955">
          <cell r="B955" t="str">
            <v>ANT REDUCCION PERDIDAS FUTURO</v>
          </cell>
        </row>
        <row r="956">
          <cell r="B956" t="str">
            <v>CENTRO DE ACTIVIDAD NO EXISTE!!!</v>
          </cell>
        </row>
        <row r="957">
          <cell r="B957" t="str">
            <v>GASTOS FCIEROS. P.R.P.F.</v>
          </cell>
        </row>
        <row r="958">
          <cell r="B958" t="str">
            <v>CENTRO DE ACTIVIDAD NO EXISTE!!!</v>
          </cell>
        </row>
        <row r="959">
          <cell r="B959" t="str">
            <v>AJ POR INFL PL RED PERD FUT</v>
          </cell>
        </row>
        <row r="960">
          <cell r="B960" t="str">
            <v>CONTR. PRESTACION SERVICIOS REDES</v>
          </cell>
        </row>
        <row r="961">
          <cell r="B961" t="str">
            <v>CENTRO DE ACTIVIDAD NO EXISTE!!!</v>
          </cell>
        </row>
        <row r="962">
          <cell r="B962" t="str">
            <v>OBRA PUBLICA ZONA NORTE</v>
          </cell>
        </row>
        <row r="963">
          <cell r="B963" t="str">
            <v>OBRA PUBLICA ZONA SUR</v>
          </cell>
        </row>
        <row r="964">
          <cell r="B964" t="str">
            <v>CONTRATOS REPARACION DANOS</v>
          </cell>
        </row>
        <row r="965">
          <cell r="B965" t="str">
            <v>OBRA PUBLICA ZONA SUR ALUMBRADO PUBLICO</v>
          </cell>
        </row>
        <row r="966">
          <cell r="B966" t="str">
            <v>CONTRATOS MANTENIMIENTO</v>
          </cell>
        </row>
        <row r="967">
          <cell r="B967" t="str">
            <v>CLIENTES ALUMBRADO PUBLICO</v>
          </cell>
        </row>
        <row r="968">
          <cell r="B968" t="str">
            <v>ATENCION CLIENTE MMTO. PREVENTIVO RURAL</v>
          </cell>
        </row>
        <row r="969">
          <cell r="B969" t="str">
            <v>CONTRATO REDES SUBTERRANEAS</v>
          </cell>
        </row>
        <row r="970">
          <cell r="B970" t="str">
            <v>SERVICIOS EXTERNOS NORTE</v>
          </cell>
        </row>
        <row r="971">
          <cell r="B971" t="str">
            <v>SERVICIOS EXTERNOS SUR</v>
          </cell>
        </row>
        <row r="972">
          <cell r="B972" t="str">
            <v>SERVICIOS EXTERNOS CENTRO</v>
          </cell>
        </row>
        <row r="973">
          <cell r="B973" t="str">
            <v>CENTRO DE ACTIVIDAD NO EXISTE!!!</v>
          </cell>
        </row>
        <row r="974">
          <cell r="B974" t="str">
            <v>PORTAFOLIO SERV. UN. CONTROLES Y PROTEC.</v>
          </cell>
        </row>
        <row r="975">
          <cell r="B975" t="str">
            <v>PORTAFOLIO SERVICIOS DEPTO. MTTO. SUBES.</v>
          </cell>
        </row>
        <row r="976">
          <cell r="B976" t="str">
            <v>PORTAFOLIO SERVICIOS DEPTO MTTO. EQUIPOS</v>
          </cell>
        </row>
        <row r="977">
          <cell r="B977" t="str">
            <v>PORTAFOLIO SERVICIOS EQUIPOS DE MEDIDA</v>
          </cell>
        </row>
        <row r="978">
          <cell r="B978" t="str">
            <v>PORTAFOLIO SERVICIOS LINEA PREFERENCIAL</v>
          </cell>
        </row>
        <row r="979">
          <cell r="B979" t="str">
            <v>PORTAFOLIO SERVICIOS DIVISION MONTALES</v>
          </cell>
        </row>
        <row r="980">
          <cell r="B980" t="str">
            <v>CENTRO DE ACTIVIDAD NO EXISTE!!!</v>
          </cell>
        </row>
        <row r="981">
          <cell r="B981" t="str">
            <v>INTERVENTORIA DISTRIBUCION GAS</v>
          </cell>
        </row>
        <row r="982">
          <cell r="B982" t="str">
            <v>DISENO DISTRIB Y CONTROL GAS</v>
          </cell>
        </row>
        <row r="983">
          <cell r="B983" t="str">
            <v>CENTRO DE ACTIVIDAD NO EXISTE!!!</v>
          </cell>
        </row>
        <row r="984">
          <cell r="B984" t="str">
            <v>INGENIERIA PROYECTO GAS</v>
          </cell>
        </row>
        <row r="985">
          <cell r="B985" t="str">
            <v>CENTRO DE ACTIVIDAD NO EXISTE!!!</v>
          </cell>
        </row>
        <row r="986">
          <cell r="B986" t="str">
            <v>CENTRO CONTROL EQUIPOS</v>
          </cell>
        </row>
        <row r="987">
          <cell r="B987" t="str">
            <v>TUBERIA CENTRAL ACERO ACCESOR</v>
          </cell>
        </row>
        <row r="988">
          <cell r="B988" t="str">
            <v>ESTACION EQUIPOS</v>
          </cell>
        </row>
        <row r="989">
          <cell r="B989" t="str">
            <v>CENTRO DE ACTIVIDAD NO EXISTE!!!</v>
          </cell>
        </row>
        <row r="990">
          <cell r="B990" t="str">
            <v>REDES DISTRIBUCION MEDIA PRESION</v>
          </cell>
        </row>
        <row r="991">
          <cell r="B991" t="str">
            <v>CENTRO DE ACTIVIDAD NO EXISTE!!!</v>
          </cell>
        </row>
        <row r="992">
          <cell r="B992" t="str">
            <v>OBRA CIVIL CENTRO DE CONTROL</v>
          </cell>
        </row>
        <row r="993">
          <cell r="B993" t="str">
            <v>OBRA CIVIL ESTAC TERMINALES</v>
          </cell>
        </row>
        <row r="994">
          <cell r="B994" t="str">
            <v>OBRA CIVIL TUBERIA CENTRAL ACERO</v>
          </cell>
        </row>
        <row r="995">
          <cell r="B995" t="str">
            <v>CENTRO DE ACTIVIDAD NO EXISTE!!!</v>
          </cell>
        </row>
        <row r="996">
          <cell r="B996" t="str">
            <v>REDES PLAN PILOTO GAS HV</v>
          </cell>
        </row>
        <row r="997">
          <cell r="B997" t="str">
            <v>MEDIDORES GAS</v>
          </cell>
        </row>
        <row r="998">
          <cell r="B998" t="str">
            <v>CENTRO DE ACTIVIDAD NO EXISTE!!!</v>
          </cell>
        </row>
        <row r="999">
          <cell r="B999" t="str">
            <v>DESPACHO CUADRILLAS GAS</v>
          </cell>
        </row>
        <row r="1000">
          <cell r="B1000" t="str">
            <v>CENTRO DE ACTIVIDAD NO EXISTE!!!</v>
          </cell>
        </row>
        <row r="1001">
          <cell r="B1001" t="str">
            <v>MASIFICACION GAS</v>
          </cell>
        </row>
        <row r="1002">
          <cell r="B1002" t="str">
            <v>CENTRO DE ACTIVIDAD NO EXISTE!!!</v>
          </cell>
        </row>
        <row r="1003">
          <cell r="B1003" t="str">
            <v>ANTICIPOS PROYECTO GAS</v>
          </cell>
        </row>
        <row r="1004">
          <cell r="B1004" t="str">
            <v>GASTOS FROS FONADE GAS</v>
          </cell>
        </row>
        <row r="1005">
          <cell r="B1005" t="str">
            <v>GASTOS FINANANCIEROS GAS EXIMBANK.</v>
          </cell>
        </row>
        <row r="1006">
          <cell r="B1006" t="str">
            <v>GASTOS FINANCIEROS CITIBANK-GAS</v>
          </cell>
        </row>
        <row r="1007">
          <cell r="B1007" t="str">
            <v>CENTRO DE ACTIVIDAD NO EXISTE!!!</v>
          </cell>
        </row>
        <row r="1008">
          <cell r="B1008" t="str">
            <v>AJ POR INFL PROYECTO GAS</v>
          </cell>
        </row>
        <row r="1009">
          <cell r="B1009" t="str">
            <v>AJUSTES POR DIFERENCIA EN CAMBIO</v>
          </cell>
        </row>
        <row r="1010">
          <cell r="B1010" t="str">
            <v>CENTRO DE ACTIVIDAD NO EXISTE!!!</v>
          </cell>
        </row>
        <row r="1011">
          <cell r="B1011" t="str">
            <v>SUB EL SAALTO 220 KV O. C. EXPANSION</v>
          </cell>
        </row>
        <row r="1012">
          <cell r="B1012" t="str">
            <v>SUB BELLO 220 KV O. C. EXPANSION</v>
          </cell>
        </row>
        <row r="1013">
          <cell r="B1013" t="str">
            <v>SUB BARBOSA 220 KV O. C. AMPLIACION</v>
          </cell>
        </row>
        <row r="1014">
          <cell r="B1014" t="str">
            <v>SUB GUADALUPE IV 220 KV O. C. AMPLIAC.</v>
          </cell>
        </row>
        <row r="1015">
          <cell r="B1015" t="str">
            <v>SUB COLOMBIA 110 KV O.C. AMPLIAC</v>
          </cell>
        </row>
        <row r="1016">
          <cell r="B1016" t="str">
            <v>SUB GIRARDOTA 110 KV O.C. AMPLIAC.</v>
          </cell>
        </row>
        <row r="1017">
          <cell r="B1017" t="str">
            <v>SUB. MALENA 220KV OC RECONFIG.</v>
          </cell>
        </row>
        <row r="1018">
          <cell r="B1018" t="str">
            <v>SUB. MALENA 220KV RECONFIG.</v>
          </cell>
        </row>
        <row r="1019">
          <cell r="B1019" t="str">
            <v>CENTRO DE ACTIVIDAD NO EXISTE!!!</v>
          </cell>
        </row>
        <row r="1020">
          <cell r="B1020" t="str">
            <v>EMPALME BELLO P.BLANCAS VILLA HERMOSA</v>
          </cell>
        </row>
        <row r="1021">
          <cell r="B1021" t="str">
            <v>EMPALME RIOGRANDE GIRARDOTA PL BIENAL</v>
          </cell>
        </row>
        <row r="1022">
          <cell r="B1022" t="str">
            <v>EMPALME OCC COLOMBIA P. BLANCAS</v>
          </cell>
        </row>
        <row r="1023">
          <cell r="B1023" t="str">
            <v>LIN EL SALTO BARBOSA C.T. 220 KV</v>
          </cell>
        </row>
        <row r="1024">
          <cell r="B1024" t="str">
            <v>LINEA TASAJERA BELLO 220 KV</v>
          </cell>
        </row>
        <row r="1025">
          <cell r="B1025" t="str">
            <v>CENTRO DE ACTIVIDAD NO EXISTE!!!</v>
          </cell>
        </row>
        <row r="1026">
          <cell r="B1026" t="str">
            <v>LINEA EL SALTO-YARUMAL I Y II</v>
          </cell>
        </row>
        <row r="1027">
          <cell r="B1027" t="str">
            <v>CENTRO DE ACTIVIDAD NO EXISTE!!!</v>
          </cell>
        </row>
        <row r="1028">
          <cell r="B1028" t="str">
            <v>LINEA GUADALUPE IV-SALTO III REPLANTEO</v>
          </cell>
        </row>
        <row r="1029">
          <cell r="B1029" t="str">
            <v>ING.EXP,TRANS,TRANSF 91-2000</v>
          </cell>
        </row>
        <row r="1030">
          <cell r="B1030" t="str">
            <v>CENTRO DE ACTIVIDAD NO EXISTE!!!</v>
          </cell>
        </row>
        <row r="1031">
          <cell r="B1031" t="str">
            <v>GASTOS FCIEROS EXP,TRAS,TRANSF</v>
          </cell>
        </row>
        <row r="1032">
          <cell r="B1032" t="str">
            <v>CENTRO DE ACTIVIDAD NO EXISTE!!!</v>
          </cell>
        </row>
        <row r="1033">
          <cell r="B1033" t="str">
            <v>SUB EL SALTO 220 KV EXPANSION</v>
          </cell>
        </row>
        <row r="1034">
          <cell r="B1034" t="str">
            <v>SUB BELLO 220 KV EXPANSION</v>
          </cell>
        </row>
        <row r="1035">
          <cell r="B1035" t="str">
            <v>SUB BARBOSA 220 KV AMPLIACION</v>
          </cell>
        </row>
        <row r="1036">
          <cell r="B1036" t="str">
            <v>SUB GUADALUPE IV 220 KV AMPLIACION</v>
          </cell>
        </row>
        <row r="1037">
          <cell r="B1037" t="str">
            <v>SUB COLOMBIA 110 KV AMPLIACION</v>
          </cell>
        </row>
        <row r="1038">
          <cell r="B1038" t="str">
            <v>SUB GIRARDOTA 110 KV AMPLIACION</v>
          </cell>
        </row>
        <row r="1039">
          <cell r="B1039" t="str">
            <v>SUB REP/RESP PARARRAYOS</v>
          </cell>
        </row>
        <row r="1040">
          <cell r="B1040" t="str">
            <v>SUB REP/RESP TRANSFORMAD MEDIDA</v>
          </cell>
        </row>
        <row r="1041">
          <cell r="B1041" t="str">
            <v>SUB REP/RESP TRANSFORMAD POTENCIA</v>
          </cell>
        </row>
        <row r="1042">
          <cell r="B1042" t="str">
            <v>SUB REP/RESP INTERRUPT. SECCIONAD.</v>
          </cell>
        </row>
        <row r="1043">
          <cell r="B1043" t="str">
            <v>SUB REP/RESP VARIOS</v>
          </cell>
        </row>
        <row r="1044">
          <cell r="B1044" t="str">
            <v>SUB REFUERZOS PROTECC. VARIOS</v>
          </cell>
        </row>
        <row r="1045">
          <cell r="B1045" t="str">
            <v>SUB RESPALDO MICROONDAS FIBRA OPTICA</v>
          </cell>
        </row>
        <row r="1046">
          <cell r="B1046" t="str">
            <v>SUB RESPALDO CENETRO DE CONTROL</v>
          </cell>
        </row>
        <row r="1047">
          <cell r="B1047" t="str">
            <v>SUB SISTEMA ANTINCENDIO</v>
          </cell>
        </row>
        <row r="1048">
          <cell r="B1048" t="str">
            <v>OBRAS VARIAS DE TRANSMISION</v>
          </cell>
        </row>
        <row r="1049">
          <cell r="B1049" t="str">
            <v>S/E BELEN BANCO COMPENSACION REACTIVA</v>
          </cell>
        </row>
        <row r="1050">
          <cell r="B1050" t="str">
            <v>S/E MALENA REMODELACION Y AMPLIACION</v>
          </cell>
        </row>
        <row r="1051">
          <cell r="B1051" t="str">
            <v>CENTRO DE ACTIVIDAD NO EXISTE!!!</v>
          </cell>
        </row>
        <row r="1052">
          <cell r="B1052" t="str">
            <v>AJUSTE PRESTAMO</v>
          </cell>
        </row>
        <row r="1053">
          <cell r="B1053" t="str">
            <v>GASTOS FINANCIEROS</v>
          </cell>
        </row>
        <row r="1054">
          <cell r="B1054" t="str">
            <v>AJ POR INFL TRANS Y TRANSF FUTURO</v>
          </cell>
        </row>
        <row r="1055">
          <cell r="B1055" t="str">
            <v>ANTICIPOS TRANSM Y TRANSF FUTURO</v>
          </cell>
        </row>
        <row r="1056">
          <cell r="B1056" t="str">
            <v>CENTRO DE ACTIVIDAD NO EXISTE!!!</v>
          </cell>
        </row>
        <row r="1057">
          <cell r="B1057" t="str">
            <v>ANTICIPOS PLAYAS</v>
          </cell>
        </row>
        <row r="1058">
          <cell r="B1058" t="str">
            <v>CENTRO DE ACTIVIDAD NO EXISTE!!!</v>
          </cell>
        </row>
        <row r="1059">
          <cell r="B1059" t="str">
            <v>DISENOS PORCE II</v>
          </cell>
        </row>
        <row r="1060">
          <cell r="B1060" t="str">
            <v>ESTUDIOS AMBIENTALES PORCE II</v>
          </cell>
        </row>
        <row r="1061">
          <cell r="B1061" t="str">
            <v>INTERVENTORIA PORCE II</v>
          </cell>
        </row>
        <row r="1062">
          <cell r="B1062" t="str">
            <v>CENTRO DE ACTIVIDAD NO EXISTE!!!</v>
          </cell>
        </row>
        <row r="1063">
          <cell r="B1063" t="str">
            <v>ASESORES PORCE II</v>
          </cell>
        </row>
        <row r="1064">
          <cell r="B1064" t="str">
            <v>TIERRAS Y SERVIDUMBRES PORCE II</v>
          </cell>
        </row>
        <row r="1065">
          <cell r="B1065" t="str">
            <v>INGENIERIA Y ADMON. PORCE II</v>
          </cell>
        </row>
        <row r="1066">
          <cell r="B1066" t="str">
            <v>DISENOS TRANSM ASOCIADA PORCE II</v>
          </cell>
        </row>
        <row r="1067">
          <cell r="B1067" t="str">
            <v>PROGRAMA CAPACITACION BID PORCE</v>
          </cell>
        </row>
        <row r="1068">
          <cell r="B1068" t="str">
            <v>INFRAEST CAMPAMENTOS PORCE II</v>
          </cell>
        </row>
        <row r="1069">
          <cell r="B1069" t="str">
            <v>CENTRO DE ACTIVIDAD NO EXISTE!!!</v>
          </cell>
        </row>
        <row r="1070">
          <cell r="B1070" t="str">
            <v>INFRAEST CARRET DE ACC PORCE II</v>
          </cell>
        </row>
        <row r="1071">
          <cell r="B1071" t="str">
            <v>CENTRO DE ACTIVIDAD NO EXISTE!!!</v>
          </cell>
        </row>
        <row r="1072">
          <cell r="B1072" t="str">
            <v>PRESA Y VERT PORCE II</v>
          </cell>
        </row>
        <row r="1073">
          <cell r="B1073" t="str">
            <v>CENTRO DE ACTIVIDAD NO EXISTE!!!</v>
          </cell>
        </row>
        <row r="1074">
          <cell r="B1074" t="str">
            <v>OBRAS SUBTERRANEAS PORCE II</v>
          </cell>
        </row>
        <row r="1075">
          <cell r="B1075" t="str">
            <v>CENTRO DE ACTIVIDAD NO EXISTE!!!</v>
          </cell>
        </row>
        <row r="1076">
          <cell r="B1076" t="str">
            <v>SUBESTACION PORCE II</v>
          </cell>
        </row>
        <row r="1077">
          <cell r="B1077" t="str">
            <v>CENTRO DE ACTIVIDAD NO EXISTE!!!</v>
          </cell>
        </row>
        <row r="1078">
          <cell r="B1078" t="str">
            <v>LINEAS DE TRANSMISION PORCE II</v>
          </cell>
        </row>
        <row r="1079">
          <cell r="B1079" t="str">
            <v>CENTRO DE ACTIVIDAD NO EXISTE!!!</v>
          </cell>
        </row>
        <row r="1080">
          <cell r="B1080" t="str">
            <v>OBRAS SUSTITUTIVAS PORCE II</v>
          </cell>
        </row>
        <row r="1081">
          <cell r="B1081" t="str">
            <v>CENTRO DE ACTIVIDAD NO EXISTE!!!</v>
          </cell>
        </row>
        <row r="1082">
          <cell r="B1082" t="str">
            <v>OB PROTECC MEDIO AMB PORCE II</v>
          </cell>
        </row>
        <row r="1083">
          <cell r="B1083" t="str">
            <v>CENTRO DE ACTIVIDAD NO EXISTE!!!</v>
          </cell>
        </row>
        <row r="1084">
          <cell r="B1084" t="str">
            <v>EQUIPOS INFRAESTRUCTURA PORCE II</v>
          </cell>
        </row>
        <row r="1085">
          <cell r="B1085" t="str">
            <v>TURBINAS Y ASOCIADOS PORCE II</v>
          </cell>
        </row>
        <row r="1086">
          <cell r="B1086" t="str">
            <v>COMPUERTAS PORCE II</v>
          </cell>
        </row>
        <row r="1087">
          <cell r="B1087" t="str">
            <v>GENERADORES Y ASOCIADOS PORCE II</v>
          </cell>
        </row>
        <row r="1088">
          <cell r="B1088" t="str">
            <v>CENTRO DE ACTIVIDAD NO EXISTE!!!</v>
          </cell>
        </row>
        <row r="1089">
          <cell r="B1089" t="str">
            <v>TRANSFORMADORES PORCE II</v>
          </cell>
        </row>
        <row r="1090">
          <cell r="B1090" t="str">
            <v>CENTRO DE ACTIVIDAD NO EXISTE!!!</v>
          </cell>
        </row>
        <row r="1091">
          <cell r="B1091" t="str">
            <v>BLIND TUNEL Y DISTRIBUID PORC II</v>
          </cell>
        </row>
        <row r="1092">
          <cell r="B1092" t="str">
            <v>CENTRO DE ACTIVIDAD NO EXISTE!!!</v>
          </cell>
        </row>
        <row r="1093">
          <cell r="B1093" t="str">
            <v>EQUIP SECUNDARIOS ELECT PORCE II</v>
          </cell>
        </row>
        <row r="1094">
          <cell r="B1094" t="str">
            <v>EQUIPOS SECUND MECAN PORCE II</v>
          </cell>
        </row>
        <row r="1095">
          <cell r="B1095" t="str">
            <v>EQUIPOS SUBESTACION PORCE II</v>
          </cell>
        </row>
        <row r="1096">
          <cell r="B1096" t="str">
            <v>CENTRO DE ACTIVIDAD NO EXISTE!!!</v>
          </cell>
        </row>
        <row r="1097">
          <cell r="B1097" t="str">
            <v>EQ LINEAS TRANSMISION PORCE II</v>
          </cell>
        </row>
        <row r="1098">
          <cell r="B1098" t="str">
            <v>CENTRO DE ACTIVIDAD NO EXISTE!!!</v>
          </cell>
        </row>
        <row r="1099">
          <cell r="B1099" t="str">
            <v>INVERSION DE MERCADO NO REGULADO Y P.</v>
          </cell>
        </row>
        <row r="1100">
          <cell r="B1100" t="str">
            <v>EQUIPOS DE CONTROL PORCE II</v>
          </cell>
        </row>
        <row r="1101">
          <cell r="B1101" t="str">
            <v>PROG REDUCC PERD Y USO RAC ENE</v>
          </cell>
        </row>
        <row r="1102">
          <cell r="B1102" t="str">
            <v>CENTRO DE ACTIVIDAD NO EXISTE!!!</v>
          </cell>
        </row>
        <row r="1103">
          <cell r="B1103" t="str">
            <v>ANTICIPOS PORCE II</v>
          </cell>
        </row>
        <row r="1104">
          <cell r="B1104" t="str">
            <v>PTMO FONADE PORCE II</v>
          </cell>
        </row>
        <row r="1105">
          <cell r="B1105" t="str">
            <v>PRESTAMO BID PORCE II</v>
          </cell>
        </row>
        <row r="1106">
          <cell r="B1106" t="str">
            <v>PRESTAMO BID PORCE DISTRIBUCION</v>
          </cell>
        </row>
        <row r="1107">
          <cell r="B1107" t="str">
            <v>CENTRO DE ACTIVIDAD NO EXISTE!!!</v>
          </cell>
        </row>
        <row r="1108">
          <cell r="B1108" t="str">
            <v>ANTICIPOS PORCE II TRANSMISION</v>
          </cell>
        </row>
        <row r="1109">
          <cell r="B1109" t="str">
            <v>CENTRO DE ACTIVIDAD NO EXISTE!!!</v>
          </cell>
        </row>
        <row r="1110">
          <cell r="B1110" t="str">
            <v>AJUSTE PRESTAMO BID PORCE II</v>
          </cell>
        </row>
        <row r="1111">
          <cell r="B1111" t="str">
            <v>AJUSTE PRESTAMO BID-PORCE II-DISTRIB.</v>
          </cell>
        </row>
        <row r="1112">
          <cell r="B1112" t="str">
            <v>CENTRO DE ACTIVIDAD NO EXISTE!!!</v>
          </cell>
        </row>
        <row r="1113">
          <cell r="B1113" t="str">
            <v>ESTUDIOS EXP TRANSM DISTRIBUCION</v>
          </cell>
        </row>
        <row r="1114">
          <cell r="B1114" t="str">
            <v>CENTRO DE ACTIVIDAD NO EXISTE!!!</v>
          </cell>
        </row>
        <row r="1115">
          <cell r="B1115" t="str">
            <v>SUBESTACION PIEDRAS BLANCAS EQUIPOS</v>
          </cell>
        </row>
        <row r="1116">
          <cell r="B1116" t="str">
            <v>CENTRO DE ACTIVIDAD NO EXISTE!!!</v>
          </cell>
        </row>
        <row r="1117">
          <cell r="B1117" t="str">
            <v>SUBESTACION GIRARDOTA EQUIPOS</v>
          </cell>
        </row>
        <row r="1118">
          <cell r="B1118" t="str">
            <v>CENTRO DE ACTIVIDAD NO EXISTE!!!</v>
          </cell>
        </row>
        <row r="1119">
          <cell r="B1119" t="str">
            <v>ING PLAN REDUCC PERDIDA</v>
          </cell>
        </row>
        <row r="1120">
          <cell r="B1120" t="str">
            <v>CENTRO DE ACTIVIDAD NO EXISTE!!!</v>
          </cell>
        </row>
        <row r="1121">
          <cell r="B1121" t="str">
            <v>SUBESTACIÓN MALENA EQUIPOS</v>
          </cell>
        </row>
        <row r="1122">
          <cell r="B1122" t="str">
            <v>CENTRO DE ACTIVIDAD NO EXISTE!!!</v>
          </cell>
        </row>
        <row r="1123">
          <cell r="B1123" t="str">
            <v>ANTICIPOS EXP TRANSMISION Y DISTRIBUCION</v>
          </cell>
        </row>
        <row r="1124">
          <cell r="B1124" t="str">
            <v>SUBESTACION CALDAS EQUIPOS</v>
          </cell>
        </row>
        <row r="1125">
          <cell r="B1125" t="str">
            <v>CENTRO DE ACTIVIDAD NO EXISTE!!!</v>
          </cell>
        </row>
        <row r="1126">
          <cell r="B1126" t="str">
            <v>ANT REDUCCION PERDIDAS</v>
          </cell>
        </row>
        <row r="1127">
          <cell r="B1127" t="str">
            <v>CENTRO DE ACTIVIDAD NO EXISTE!!!</v>
          </cell>
        </row>
        <row r="1128">
          <cell r="B1128" t="str">
            <v>PRESTAMO FEN-EXIMBANK TRANS Y DISTRIBUC.</v>
          </cell>
        </row>
        <row r="1129">
          <cell r="B1129" t="str">
            <v>CENTRO DE ACTIVIDAD NO EXISTE!!!</v>
          </cell>
        </row>
        <row r="1130">
          <cell r="B1130" t="str">
            <v>AJUSTE PTMO EXIMBANK TRANS Y DISTRIBUCION</v>
          </cell>
        </row>
        <row r="1131">
          <cell r="B1131" t="str">
            <v>AJ POR INFL REDUCCION PERDIDAS</v>
          </cell>
        </row>
        <row r="1132">
          <cell r="B1132" t="str">
            <v>AJ POR INFL PLAN EXP SUBT Y DISTRIBUCION</v>
          </cell>
        </row>
        <row r="1133">
          <cell r="B1133" t="str">
            <v>CENTRO DE ACTIVIDAD NO EXISTE!!!</v>
          </cell>
        </row>
        <row r="1134">
          <cell r="B1134" t="str">
            <v>INGENIERIA Y ADMON TERMICA</v>
          </cell>
        </row>
        <row r="1135">
          <cell r="B1135" t="str">
            <v>INTERVENTORIA TERMICA</v>
          </cell>
        </row>
        <row r="1136">
          <cell r="B1136" t="str">
            <v>CENTRO DE ACTIVIDAD NO EXISTE!!!</v>
          </cell>
        </row>
        <row r="1137">
          <cell r="B1137" t="str">
            <v>ESTUDIOS Y OBRAS CIVILES TERMICA</v>
          </cell>
        </row>
        <row r="1138">
          <cell r="B1138" t="str">
            <v>INGENIERÍA TÉRMICA LA SIERRA</v>
          </cell>
        </row>
        <row r="1139">
          <cell r="B1139" t="str">
            <v>EQUIPOS COMUNICACIONES TERMICA</v>
          </cell>
        </row>
        <row r="1140">
          <cell r="B1140" t="str">
            <v>CENTRO DE ACTIVIDAD NO EXISTE!!!</v>
          </cell>
        </row>
        <row r="1141">
          <cell r="B1141" t="str">
            <v>CONTRATO LLAVE EN MANO TS</v>
          </cell>
        </row>
        <row r="1142">
          <cell r="B1142" t="str">
            <v>TRANSPORTES Y COMBUSTIBLES TERMICA</v>
          </cell>
        </row>
        <row r="1143">
          <cell r="B1143" t="str">
            <v>COMPRA DE TIERRAS TERMICA</v>
          </cell>
        </row>
        <row r="1144">
          <cell r="B1144" t="str">
            <v>CENTRO DE ACTIVIDAD NO EXISTE!!!</v>
          </cell>
        </row>
        <row r="1145">
          <cell r="B1145" t="str">
            <v>AJUSTE DIF. EN CAMBIO TERMICA LA SIERRA</v>
          </cell>
        </row>
        <row r="1146">
          <cell r="B1146" t="str">
            <v>GASTOS FINANCIEROS TERMICA</v>
          </cell>
        </row>
        <row r="1147">
          <cell r="B1147" t="str">
            <v>ANTICIPOS TERMICA</v>
          </cell>
        </row>
        <row r="1148">
          <cell r="B1148" t="str">
            <v>CENTRO DE ACTIVIDAD NO EXISTE!!!</v>
          </cell>
        </row>
        <row r="1149">
          <cell r="B1149" t="str">
            <v>ANTICIPOS NECHI</v>
          </cell>
        </row>
        <row r="1150">
          <cell r="B1150" t="str">
            <v>TERMOELECTRICA LA SIERRA - CICLO COMBIN.</v>
          </cell>
        </row>
        <row r="1151">
          <cell r="B1151" t="str">
            <v>ESTUDIOS CICLO COMBINADO LA SIERRA</v>
          </cell>
        </row>
        <row r="1152">
          <cell r="B1152" t="str">
            <v>OBRAS CIVILES CICLO COMBINADO T.SIERRA</v>
          </cell>
        </row>
        <row r="1153">
          <cell r="B1153" t="str">
            <v>INTERVENTORIA OBRAS C.Y MONTAJE T.SIERRA</v>
          </cell>
        </row>
        <row r="1154">
          <cell r="B1154" t="str">
            <v>CENTRO DE ACTIVIDAD NO EXISTE!!!</v>
          </cell>
        </row>
        <row r="1155">
          <cell r="B1155" t="str">
            <v>DISEÑOS NECHI</v>
          </cell>
        </row>
        <row r="1156">
          <cell r="B1156" t="str">
            <v>INGENIERIA NECHI</v>
          </cell>
        </row>
        <row r="1157">
          <cell r="B1157" t="str">
            <v>TIERRAS Y SERVIDUMBRES NECHI</v>
          </cell>
        </row>
        <row r="1158">
          <cell r="B1158" t="str">
            <v>CENTRO DE ACTIVIDAD NO EXISTE!!!</v>
          </cell>
        </row>
        <row r="1159">
          <cell r="B1159" t="str">
            <v>AJUSTES POR INFL RIOG II</v>
          </cell>
        </row>
        <row r="1160">
          <cell r="B1160" t="str">
            <v>CENTRO DE ACTIVIDAD NO EXISTE!!!</v>
          </cell>
        </row>
        <row r="1161">
          <cell r="B1161" t="str">
            <v>AJUSTES POR INFLACION NECHI</v>
          </cell>
        </row>
        <row r="1162">
          <cell r="B1162" t="str">
            <v>CENTRO DE ACTIVIDAD NO EXISTE!!!</v>
          </cell>
        </row>
        <row r="1163">
          <cell r="B1163" t="str">
            <v>TRAB PART EN DIV CONSERV CONTROL</v>
          </cell>
        </row>
        <row r="1164">
          <cell r="B1164" t="str">
            <v>CENTRO DE ACTIVIDAD NO EXISTE!!!</v>
          </cell>
        </row>
        <row r="1165">
          <cell r="B1165" t="str">
            <v>DIS MIRAFLORES Y TRONERAS</v>
          </cell>
        </row>
        <row r="1166">
          <cell r="B1166" t="str">
            <v>CENTRO DE ACTIVIDAD NO EXISTE!!!</v>
          </cell>
        </row>
        <row r="1167">
          <cell r="B1167" t="str">
            <v>SISTEMAS INFORM. GEREN. DISTRIB. ENERGIA</v>
          </cell>
        </row>
        <row r="1168">
          <cell r="B1168" t="str">
            <v>ALUMBRADO PUBLICO</v>
          </cell>
        </row>
        <row r="1169">
          <cell r="B1169" t="str">
            <v>EST REDISENO TRONERAS</v>
          </cell>
        </row>
        <row r="1170">
          <cell r="B1170" t="str">
            <v>PLANEAMIENTO OPERATIVO ENERGIA</v>
          </cell>
        </row>
        <row r="1171">
          <cell r="B1171" t="str">
            <v>AJ POR INFL GEN Y REP EQUIPOS</v>
          </cell>
        </row>
        <row r="1172">
          <cell r="B1172" t="str">
            <v>CENTRO DE ACTIVIDAD NO EXISTE!!!</v>
          </cell>
        </row>
        <row r="1173">
          <cell r="B1173" t="str">
            <v>SISTEMA DE REFRIGERACIÓN GUATAPÉ O.C.</v>
          </cell>
        </row>
        <row r="1174">
          <cell r="B1174" t="str">
            <v>CENTRO DE ACTIVIDAD NO EXISTE!!!</v>
          </cell>
        </row>
        <row r="1175">
          <cell r="B1175" t="str">
            <v>MODELO EXPANSION GENERACION</v>
          </cell>
        </row>
        <row r="1176">
          <cell r="B1176" t="str">
            <v>CENTRO DE ACTIVIDAD NO EXISTE!!!</v>
          </cell>
        </row>
        <row r="1177">
          <cell r="B1177" t="str">
            <v>MODERNIZACION GUATAPE</v>
          </cell>
        </row>
        <row r="1178">
          <cell r="B1178" t="str">
            <v>PARTICION Y EXPANSION PARRILLA</v>
          </cell>
        </row>
        <row r="1179">
          <cell r="B1179" t="str">
            <v>MTTO PREVENTIVO RURAL</v>
          </cell>
        </row>
        <row r="1180">
          <cell r="B1180" t="str">
            <v>CENTRO DE ACTIVIDAD NO EXISTE!!!</v>
          </cell>
        </row>
        <row r="1181">
          <cell r="B1181" t="str">
            <v>OB VARIAS PROD ENERG DIV TECNICA</v>
          </cell>
        </row>
        <row r="1182">
          <cell r="B1182" t="str">
            <v>OB VARIAS PRODUCC ENERG GTPE</v>
          </cell>
        </row>
        <row r="1183">
          <cell r="B1183" t="str">
            <v>CENTRO DE ACTIVIDAD NO EXISTE!!!</v>
          </cell>
        </row>
        <row r="1184">
          <cell r="B1184" t="str">
            <v>DISENO RIACHON</v>
          </cell>
        </row>
        <row r="1185">
          <cell r="B1185" t="str">
            <v>CENTRO DE ACTIVIDAD NO EXISTE!!!</v>
          </cell>
        </row>
        <row r="1186">
          <cell r="B1186" t="str">
            <v>REALCE VERTEDERO TENCHE</v>
          </cell>
        </row>
        <row r="1187">
          <cell r="B1187" t="str">
            <v>TRASLADO CENTRAL GUADALUPE</v>
          </cell>
        </row>
        <row r="1188">
          <cell r="B1188" t="str">
            <v>CONSULT. GUAD III,TRON, P.BLANC.</v>
          </cell>
        </row>
        <row r="1189">
          <cell r="B1189" t="str">
            <v>CENTRO DE ACTIVIDAD NO EXISTE!!!</v>
          </cell>
        </row>
        <row r="1190">
          <cell r="B1190" t="str">
            <v>OBRA CIVIL MINICENTRAL DOLORES</v>
          </cell>
        </row>
        <row r="1191">
          <cell r="B1191" t="str">
            <v>EQUIPOS MINICENTRAL DOLORES</v>
          </cell>
        </row>
        <row r="1192">
          <cell r="B1192" t="str">
            <v>CENTRO DE ACTIVIDAD NO EXISTE!!!</v>
          </cell>
        </row>
        <row r="1193">
          <cell r="B1193" t="str">
            <v>PLAN INFORMATICO GERENCIA GENER. ENERGIA</v>
          </cell>
        </row>
        <row r="1194">
          <cell r="B1194" t="str">
            <v>CENTRO DE ACTIVIDAD NO EXISTE!!!</v>
          </cell>
        </row>
        <row r="1195">
          <cell r="B1195" t="str">
            <v>CONSERVACIÓN CUENCAS</v>
          </cell>
        </row>
        <row r="1196">
          <cell r="B1196" t="str">
            <v>OBRAS MITIGACIÓN IMPACTOS AMBIENTALES</v>
          </cell>
        </row>
        <row r="1197">
          <cell r="B1197" t="str">
            <v>ESTACIONES HIDROMETEOROLÓGICAS</v>
          </cell>
        </row>
        <row r="1198">
          <cell r="B1198" t="str">
            <v>CENTRO DE ACTIVIDAD NO EXISTE!!!</v>
          </cell>
        </row>
        <row r="1199">
          <cell r="B1199" t="str">
            <v>CONTRATOS U. PLANEACION GENERACIÓN</v>
          </cell>
        </row>
        <row r="1200">
          <cell r="B1200" t="str">
            <v>CENTRO DE ACTIVIDAD NO EXISTE!!!</v>
          </cell>
        </row>
        <row r="1201">
          <cell r="B1201" t="str">
            <v>ANTICIPOS OTROS PROGRAMA GENERACIÓN</v>
          </cell>
        </row>
        <row r="1202">
          <cell r="B1202" t="str">
            <v>ANTICIPOS GENERAC Y REPOSIC EQ</v>
          </cell>
        </row>
        <row r="1203">
          <cell r="B1203" t="str">
            <v>CENTRO DE ACTIVIDAD NO EXISTE!!!</v>
          </cell>
        </row>
        <row r="1204">
          <cell r="B1204" t="str">
            <v>PMO FEN EXIMBANK OTROS PROGR</v>
          </cell>
        </row>
        <row r="1205">
          <cell r="B1205" t="str">
            <v>CENTRO DE ACTIVIDAD NO EXISTE!!!</v>
          </cell>
        </row>
        <row r="1206">
          <cell r="B1206" t="str">
            <v>AJ POR INFL GENER Y REPOSIC EQ</v>
          </cell>
        </row>
        <row r="1207">
          <cell r="B1207" t="str">
            <v>CENTRO DE ACTIVIDAD NO EXISTE!!!</v>
          </cell>
        </row>
        <row r="1208">
          <cell r="B1208" t="str">
            <v>AJTE PTMO EXIMBANK OTROS PROG</v>
          </cell>
        </row>
        <row r="1209">
          <cell r="B1209" t="str">
            <v>INGENIERIA OTROS PROGRAMAS</v>
          </cell>
        </row>
        <row r="1210">
          <cell r="B1210" t="str">
            <v>ANTICIPOS OTROS PROGRAMA DISTRIBUCION</v>
          </cell>
        </row>
        <row r="1211">
          <cell r="B1211" t="str">
            <v>CENTRO DE ACTIVIDAD NO EXISTE!!!</v>
          </cell>
        </row>
        <row r="1212">
          <cell r="B1212" t="str">
            <v>CAPACITACION GENERACIÓN ENERGIA</v>
          </cell>
        </row>
        <row r="1213">
          <cell r="B1213" t="str">
            <v>CAPACITACION DISTRIBUCION ENERGIA</v>
          </cell>
        </row>
        <row r="1214">
          <cell r="B1214" t="str">
            <v>CAPACITACIÓN COMERCIAL</v>
          </cell>
        </row>
        <row r="1215">
          <cell r="B1215" t="str">
            <v>ADECUACION TERRENO PARQUEADERO</v>
          </cell>
        </row>
        <row r="1216">
          <cell r="B1216" t="str">
            <v>EDIFICIO SEDE BOGOTA</v>
          </cell>
        </row>
        <row r="1217">
          <cell r="B1217" t="str">
            <v>CENTRO DE ACTIVIDAD NO EXISTE!!!</v>
          </cell>
        </row>
        <row r="1218">
          <cell r="B1218" t="str">
            <v>REMODELACION ED.MIGUEL DE AGUI</v>
          </cell>
        </row>
        <row r="1219">
          <cell r="B1219" t="str">
            <v>CENTRO DE ACTIVIDAD NO EXISTE!!!</v>
          </cell>
        </row>
        <row r="1220">
          <cell r="B1220" t="str">
            <v>OBRAS SEGURIDAD INSTALAC EPM</v>
          </cell>
        </row>
        <row r="1221">
          <cell r="B1221" t="str">
            <v>CENTRO DE ACTIVIDAD NO EXISTE!!!</v>
          </cell>
        </row>
        <row r="1222">
          <cell r="B1222" t="str">
            <v>PAVIMENTACION</v>
          </cell>
        </row>
        <row r="1223">
          <cell r="B1223" t="str">
            <v>CENTRO DE ACTIVIDAD NO EXISTE!!!</v>
          </cell>
        </row>
        <row r="1224">
          <cell r="B1224" t="str">
            <v>CONSTRUCC Y MTTO DESPACHO CUAD</v>
          </cell>
        </row>
        <row r="1225">
          <cell r="B1225" t="str">
            <v>CENTRO DE ACTIVIDAD NO EXISTE!!!</v>
          </cell>
        </row>
        <row r="1226">
          <cell r="B1226" t="str">
            <v>REMODELACION PALACIO</v>
          </cell>
        </row>
        <row r="1227">
          <cell r="B1227" t="str">
            <v>REFORMA DIV. COMERCIAL</v>
          </cell>
        </row>
        <row r="1228">
          <cell r="B1228" t="str">
            <v>OBRA CIVIL ADECUACION REFORMAS</v>
          </cell>
        </row>
        <row r="1229">
          <cell r="B1229" t="str">
            <v>ADECUACION OFIC ATENCION USUARIO</v>
          </cell>
        </row>
        <row r="1230">
          <cell r="B1230" t="str">
            <v>CENTRO DE ACTIVIDAD NO EXISTE!!!</v>
          </cell>
        </row>
        <row r="1231">
          <cell r="B1231" t="str">
            <v>FACHADA CENTRO DE CONTROL</v>
          </cell>
        </row>
        <row r="1232">
          <cell r="B1232" t="str">
            <v>CENTRO DE ACTIVIDAD NO EXISTE!!!</v>
          </cell>
        </row>
        <row r="1233">
          <cell r="B1233" t="str">
            <v>ANT PLAN MAEST DE INFORMATICA</v>
          </cell>
        </row>
        <row r="1234">
          <cell r="B1234" t="str">
            <v>CENTRO DE ACTIVIDAD NO EXISTE!!!</v>
          </cell>
        </row>
        <row r="1235">
          <cell r="B1235" t="str">
            <v>ADECUACIONES EDIFICIO EE.PP.M.</v>
          </cell>
        </row>
        <row r="1236">
          <cell r="B1236" t="str">
            <v>CENTRO DE ACTIVIDAD NO EXISTE!!!</v>
          </cell>
        </row>
        <row r="1237">
          <cell r="B1237" t="str">
            <v>CENTRO OPERACION MANTENIMIENTO COLOMBIA</v>
          </cell>
        </row>
        <row r="1238">
          <cell r="B1238" t="str">
            <v>VALORIZACION CORPORATIVA EEPPM</v>
          </cell>
        </row>
        <row r="1239">
          <cell r="B1239" t="str">
            <v>BODEGA ALMACEN GENERAL ZONA NORTE</v>
          </cell>
        </row>
        <row r="1240">
          <cell r="B1240" t="str">
            <v>OFICINA SUSCRIPTORES MPIO. BARBOSA</v>
          </cell>
        </row>
        <row r="1241">
          <cell r="B1241" t="str">
            <v>DESPACHO CUADRILLAS ZONA NORTE</v>
          </cell>
        </row>
        <row r="1242">
          <cell r="B1242" t="str">
            <v>CENTRO DE ACTIVIDAD NO EXISTE!!!</v>
          </cell>
        </row>
        <row r="1243">
          <cell r="B1243" t="str">
            <v>ESTUDIOS DE DEMANDA</v>
          </cell>
        </row>
        <row r="1244">
          <cell r="B1244" t="str">
            <v>CENTRO DE ACTIVIDAD NO EXISTE!!!</v>
          </cell>
        </row>
        <row r="1245">
          <cell r="B1245" t="str">
            <v>OBRAS CAROLINA Y GUATAPE</v>
          </cell>
        </row>
        <row r="1246">
          <cell r="B1246" t="str">
            <v>CENTRO DE ACTIVIDAD NO EXISTE!!!</v>
          </cell>
        </row>
        <row r="1247">
          <cell r="B1247" t="str">
            <v>ADECUACION DESPACHOS ENER Y SUSC</v>
          </cell>
        </row>
        <row r="1248">
          <cell r="B1248" t="str">
            <v>PARQUE RECREACIONAL PIEDRAS BLAN</v>
          </cell>
        </row>
        <row r="1249">
          <cell r="B1249" t="str">
            <v>CENTRO DE ACTIVIDAD NO EXISTE!!!</v>
          </cell>
        </row>
        <row r="1250">
          <cell r="B1250" t="str">
            <v>AJ POR INFL PLANTA GENERAL</v>
          </cell>
        </row>
        <row r="1251">
          <cell r="B1251" t="str">
            <v>AJ POR INFL PLANTA GENERAL</v>
          </cell>
        </row>
        <row r="1252">
          <cell r="B1252" t="str">
            <v>AJ X INFL PTA GENERAL</v>
          </cell>
        </row>
        <row r="1253">
          <cell r="B1253" t="str">
            <v>AJ X INFL PTA GENERAL</v>
          </cell>
        </row>
        <row r="1254">
          <cell r="B1254" t="str">
            <v>CENTRO DE ACTIVIDAD NO EXISTE!!!</v>
          </cell>
        </row>
        <row r="1255">
          <cell r="B1255" t="str">
            <v>PLAN PARQUES ECOLOGICOS</v>
          </cell>
        </row>
        <row r="1256">
          <cell r="B1256" t="str">
            <v>PARQUE DE LAS AGUAS</v>
          </cell>
        </row>
        <row r="1257">
          <cell r="B1257" t="str">
            <v>CENTRO DE ACTIVIDAD NO EXISTE!!!</v>
          </cell>
        </row>
        <row r="1258">
          <cell r="B1258" t="str">
            <v>INTERVENTORIA EDIFICIO EPM</v>
          </cell>
        </row>
        <row r="1259">
          <cell r="B1259" t="str">
            <v>CENTRO DE ACTIVIDAD NO EXISTE!!!</v>
          </cell>
        </row>
        <row r="1260">
          <cell r="B1260" t="str">
            <v>COSTOS CONCURRENTES EDIFICIO EPM</v>
          </cell>
        </row>
        <row r="1261">
          <cell r="B1261" t="str">
            <v>INGENIERIA Y ADMON EDIFICIO EPM</v>
          </cell>
        </row>
        <row r="1262">
          <cell r="B1262" t="str">
            <v>CENTRO DE ACTIVIDAD NO EXISTE!!!</v>
          </cell>
        </row>
        <row r="1263">
          <cell r="B1263" t="str">
            <v>ESTRUCTURAS METALICAS EDIF EPM</v>
          </cell>
        </row>
        <row r="1264">
          <cell r="B1264" t="str">
            <v>CENTRO DE ACTIVIDAD NO EXISTE!!!</v>
          </cell>
        </row>
        <row r="1265">
          <cell r="B1265" t="str">
            <v>AMOBLAM Y SENALIZ EDIFICIO EPM</v>
          </cell>
        </row>
        <row r="1266">
          <cell r="B1266" t="str">
            <v>CENTRO DE ACTIVIDAD NO EXISTE!!!</v>
          </cell>
        </row>
        <row r="1267">
          <cell r="B1267" t="str">
            <v>ACABADOS GRALES EDIFICIO EPM</v>
          </cell>
        </row>
        <row r="1268">
          <cell r="B1268" t="str">
            <v>CENTRO DE ACTIVIDAD NO EXISTE!!!</v>
          </cell>
        </row>
        <row r="1269">
          <cell r="B1269" t="str">
            <v>SISTEMA DE AIRE ACOND EDIF EPM</v>
          </cell>
        </row>
        <row r="1270">
          <cell r="B1270" t="str">
            <v>TRANSP VERT E INCLINADO EDIF EPM</v>
          </cell>
        </row>
        <row r="1271">
          <cell r="B1271" t="str">
            <v>CENTRO DE ACTIVIDAD NO EXISTE!!!</v>
          </cell>
        </row>
        <row r="1272">
          <cell r="B1272" t="str">
            <v>RED ELECT Y COMUNICACIONES EDIF EPM</v>
          </cell>
        </row>
        <row r="1273">
          <cell r="B1273" t="str">
            <v>AUTOMATIZACION EDIFICIO EPM</v>
          </cell>
        </row>
        <row r="1274">
          <cell r="B1274" t="str">
            <v>SISTEMAS DE ILUMINACION EDIF EPM</v>
          </cell>
        </row>
        <row r="1275">
          <cell r="B1275" t="str">
            <v>CENTRO DE ACTIVIDAD NO EXISTE!!!</v>
          </cell>
        </row>
        <row r="1276">
          <cell r="B1276" t="str">
            <v>EQ ANTIINCENDIO E HIDR EDIF EPM</v>
          </cell>
        </row>
        <row r="1277">
          <cell r="B1277" t="str">
            <v>SIST DE VOZ DAT Y SONID EDIF EPM</v>
          </cell>
        </row>
        <row r="1278">
          <cell r="B1278" t="str">
            <v>ANTICIPO SEDE</v>
          </cell>
        </row>
        <row r="1279">
          <cell r="B1279" t="str">
            <v>CENTRO DE ACTIVIDAD NO EXISTE!!!</v>
          </cell>
        </row>
        <row r="1280">
          <cell r="B1280" t="str">
            <v>PROYECTO URE EN LA RESIDENCIA</v>
          </cell>
        </row>
        <row r="1281">
          <cell r="B1281" t="str">
            <v>PROYECTO PILOTO URE INDUSTRIA</v>
          </cell>
        </row>
        <row r="1282">
          <cell r="B1282" t="str">
            <v>INVESTIGACION Y DESARROLLO URE</v>
          </cell>
        </row>
        <row r="1283">
          <cell r="B1283" t="str">
            <v>CENTRO DE ACTIVIDAD NO EXISTE!!!</v>
          </cell>
        </row>
        <row r="1284">
          <cell r="B1284" t="str">
            <v>INGENIERIA Y ADMON U.R.E.</v>
          </cell>
        </row>
        <row r="1285">
          <cell r="B1285" t="str">
            <v>ALUMBRADO PUBLICO EFICIENTE</v>
          </cell>
        </row>
        <row r="1286">
          <cell r="B1286" t="str">
            <v>CENTRO DE ACTIVIDAD NO EXISTE!!!</v>
          </cell>
        </row>
        <row r="1287">
          <cell r="B1287" t="str">
            <v>PROYECTO ALURE</v>
          </cell>
        </row>
        <row r="1288">
          <cell r="B1288" t="str">
            <v>CENTRO DE ACTIVIDAD NO EXISTE!!!</v>
          </cell>
        </row>
        <row r="1289">
          <cell r="B1289" t="str">
            <v>CAMPANA NACIONAL URE</v>
          </cell>
        </row>
        <row r="1290">
          <cell r="B1290" t="str">
            <v>CENTRO DE ACTIVIDAD NO EXISTE!!!</v>
          </cell>
        </row>
        <row r="1291">
          <cell r="B1291" t="str">
            <v>ANTICIPOS U.R.E.</v>
          </cell>
        </row>
        <row r="1292">
          <cell r="B1292" t="str">
            <v>CENTRO DE ACTIVIDAD NO EXISTE!!!</v>
          </cell>
        </row>
        <row r="1293">
          <cell r="B1293" t="str">
            <v>AJ POR INFL USO RACIONAL ENERGIA</v>
          </cell>
        </row>
        <row r="1294">
          <cell r="B1294" t="str">
            <v>CENTRO DE ACTIVIDAD NO EXISTE!!!</v>
          </cell>
        </row>
        <row r="1295">
          <cell r="B1295" t="str">
            <v>ANTICIPOS PROGRAMAS GENERALES</v>
          </cell>
        </row>
        <row r="1296">
          <cell r="B1296" t="str">
            <v>DIRECCION DE INFORMATICA</v>
          </cell>
        </row>
        <row r="1297">
          <cell r="B1297" t="str">
            <v>CAPACIDAD EQUIPOS CORPORATIVOS</v>
          </cell>
        </row>
        <row r="1298">
          <cell r="B1298" t="str">
            <v>PROYECTO GACELA</v>
          </cell>
        </row>
        <row r="1299">
          <cell r="B1299" t="str">
            <v>RED COMUNICACION DE DATOS</v>
          </cell>
        </row>
        <row r="1300">
          <cell r="B1300" t="str">
            <v>METODOLOGIA PARA DRROLLO SIST.</v>
          </cell>
        </row>
        <row r="1301">
          <cell r="B1301" t="str">
            <v>CENTRO DE ACTIVIDAD NO EXISTE!!!</v>
          </cell>
        </row>
        <row r="1302">
          <cell r="B1302" t="str">
            <v>UNIDAD PLANEACION INFORMATICA</v>
          </cell>
        </row>
        <row r="1303">
          <cell r="B1303" t="str">
            <v>CENTRO DE ACTIVIDAD NO EXISTE!!!</v>
          </cell>
        </row>
        <row r="1304">
          <cell r="B1304" t="str">
            <v>UNIDAD DE GESTION INFORMATICA</v>
          </cell>
        </row>
        <row r="1305">
          <cell r="B1305" t="str">
            <v>CENTRO DE ACTIVIDAD NO EXISTE!!!</v>
          </cell>
        </row>
        <row r="1306">
          <cell r="B1306" t="str">
            <v>UNIDAD INGENIERÍA Y TECNOLOGÍA INFORMÁTICA</v>
          </cell>
        </row>
        <row r="1307">
          <cell r="B1307" t="str">
            <v>CENTRO DE ACTIVIDAD NO EXISTE!!!</v>
          </cell>
        </row>
        <row r="1308">
          <cell r="B1308" t="str">
            <v>UNIDAD SISTEMAS DE INFORMACIÓN</v>
          </cell>
        </row>
        <row r="1309">
          <cell r="B1309" t="str">
            <v>EQUIPO SIGMA</v>
          </cell>
        </row>
        <row r="1310">
          <cell r="B1310" t="str">
            <v>MANTENIMIENTO SISTEMAS DE INFORMACIÓN</v>
          </cell>
        </row>
        <row r="1311">
          <cell r="B1311" t="str">
            <v>CENTRO DE ACTIVIDAD NO EXISTE!!!</v>
          </cell>
        </row>
        <row r="1312">
          <cell r="B1312" t="str">
            <v>UNIDAD OPERACIONES INFORMÁTICAS</v>
          </cell>
        </row>
        <row r="1313">
          <cell r="B1313" t="str">
            <v>CENTRO DE ACTIVIDAD NO EXISTE!!!</v>
          </cell>
        </row>
        <row r="1314">
          <cell r="B1314" t="str">
            <v>AJ POR INFL PLAN M INFORMATICA</v>
          </cell>
        </row>
        <row r="1315">
          <cell r="B1315" t="str">
            <v>AJ POR INFL PLAN M INFORMATICA</v>
          </cell>
        </row>
        <row r="1316">
          <cell r="B1316" t="str">
            <v>AJ X INFL PLAN MAEST INFORMATC</v>
          </cell>
        </row>
        <row r="1317">
          <cell r="B1317" t="str">
            <v>AJ POR INFL P MAEST INFORMATIC</v>
          </cell>
        </row>
        <row r="1318">
          <cell r="B1318" t="str">
            <v>CENTRO DE ACTIVIDAD NO EXISTE!!!</v>
          </cell>
        </row>
        <row r="1319">
          <cell r="B1319" t="str">
            <v>DLLO PROY INTERNOS INFORMATICA</v>
          </cell>
        </row>
        <row r="1320">
          <cell r="B1320" t="str">
            <v>CENTRO DE ACTIVIDAD NO EXISTE!!!</v>
          </cell>
        </row>
        <row r="1321">
          <cell r="B1321" t="str">
            <v>CAPACITACION INFORMATICA</v>
          </cell>
        </row>
        <row r="1322">
          <cell r="B1322" t="str">
            <v>SISTEMA INFORMACION ADMON CONT</v>
          </cell>
        </row>
        <row r="1323">
          <cell r="B1323" t="str">
            <v>BASE DE DATOS HIDROMETEOROLOGI</v>
          </cell>
        </row>
        <row r="1324">
          <cell r="B1324" t="str">
            <v>CENTRO DE ACTIVIDAD NO EXISTE!!!</v>
          </cell>
        </row>
        <row r="1325">
          <cell r="B1325" t="str">
            <v>GEST AUTOMATIZ MAT Y MTTO GAMMA</v>
          </cell>
        </row>
        <row r="1326">
          <cell r="B1326" t="str">
            <v>SIST.INFORM. DEL CIGAT</v>
          </cell>
        </row>
        <row r="1327">
          <cell r="B1327" t="str">
            <v>CENTRO DE ACTIVIDAD NO EXISTE!!!</v>
          </cell>
        </row>
        <row r="1328">
          <cell r="B1328" t="str">
            <v>SIST.INFORM.CONTROL PERD.TCAS</v>
          </cell>
        </row>
        <row r="1329">
          <cell r="B1329" t="str">
            <v>CENTRO DE ACTIVIDAD NO EXISTE!!!</v>
          </cell>
        </row>
        <row r="1330">
          <cell r="B1330" t="str">
            <v>DIS DE RED ASIST POR COMP</v>
          </cell>
        </row>
        <row r="1331">
          <cell r="B1331" t="str">
            <v>CENTRO DE ACTIVIDAD NO EXISTE!!!</v>
          </cell>
        </row>
        <row r="1332">
          <cell r="B1332" t="str">
            <v>PROYECTO GESTAR</v>
          </cell>
        </row>
        <row r="1333">
          <cell r="B1333" t="str">
            <v>PROYECTO MULTIMEDIA</v>
          </cell>
        </row>
        <row r="1334">
          <cell r="B1334" t="str">
            <v>CENTRO DE ACTIVIDAD NO EXISTE!!!</v>
          </cell>
        </row>
        <row r="1335">
          <cell r="B1335" t="str">
            <v>ADQUISICION PAQUETE MANEJO GESTION</v>
          </cell>
        </row>
        <row r="1336">
          <cell r="B1336" t="str">
            <v>DESARROLLO COMUNICACIÓN DE DATOS</v>
          </cell>
        </row>
        <row r="1337">
          <cell r="B1337" t="str">
            <v>SOPORTE MANTENIMIENTO  D.R.C.</v>
          </cell>
        </row>
        <row r="1338">
          <cell r="B1338" t="str">
            <v>GROUPWARE</v>
          </cell>
        </row>
        <row r="1339">
          <cell r="B1339" t="str">
            <v>PROYECTO PIBOT CORPORATIVO</v>
          </cell>
        </row>
        <row r="1340">
          <cell r="B1340" t="str">
            <v>PAQUETE PRONOSTICO DE CAUDALES</v>
          </cell>
        </row>
        <row r="1341">
          <cell r="B1341" t="str">
            <v>CENTRO DE ACTIVIDAD NO EXISTE!!!</v>
          </cell>
        </row>
        <row r="1342">
          <cell r="B1342" t="str">
            <v>PROYECTO METODOLOGIA FASE II</v>
          </cell>
        </row>
        <row r="1343">
          <cell r="B1343" t="str">
            <v>HW PROYECTOS DE TECNOLOGIA</v>
          </cell>
        </row>
        <row r="1344">
          <cell r="B1344" t="str">
            <v>CENTRO DE ACTIVIDAD NO EXISTE!!!</v>
          </cell>
        </row>
        <row r="1345">
          <cell r="B1345" t="str">
            <v>PLAN DES. INF. GEREN. DISTRIB. ENERGIA</v>
          </cell>
        </row>
        <row r="1346">
          <cell r="B1346" t="str">
            <v>CENTRO DE ACTIVIDAD NO EXISTE!!!</v>
          </cell>
        </row>
        <row r="1347">
          <cell r="B1347" t="str">
            <v>SW MICROS SERVIDORES Y EQ.DPTL</v>
          </cell>
        </row>
        <row r="1348">
          <cell r="B1348" t="str">
            <v>CENTRO DE ACTIVIDAD NO EXISTE!!!</v>
          </cell>
        </row>
        <row r="1349">
          <cell r="B1349" t="str">
            <v>PROYECTO SIGMA CON RECURSOS PROP.</v>
          </cell>
        </row>
        <row r="1350">
          <cell r="B1350" t="str">
            <v>ASESORIA Y SOPORTE TECN. SIGMA</v>
          </cell>
        </row>
        <row r="1351">
          <cell r="B1351" t="str">
            <v>CAPACITACION SIGMA</v>
          </cell>
        </row>
        <row r="1352">
          <cell r="B1352" t="str">
            <v>DESARROLLO APLICACIONES SIGMA</v>
          </cell>
        </row>
        <row r="1353">
          <cell r="B1353" t="str">
            <v>CONVERSION BASE GEOGRAFICA SIGMA</v>
          </cell>
        </row>
        <row r="1354">
          <cell r="B1354" t="str">
            <v>PROY. PILOTO SIGMA BIRF 2449</v>
          </cell>
        </row>
        <row r="1355">
          <cell r="B1355" t="str">
            <v>CONVERSION REDES ACUEDUCTO</v>
          </cell>
        </row>
        <row r="1356">
          <cell r="B1356" t="str">
            <v>CONVERSION REDES ALCANTARILLADO</v>
          </cell>
        </row>
        <row r="1357">
          <cell r="B1357" t="str">
            <v>CONVERSION REDES DISTRIBUCION</v>
          </cell>
        </row>
        <row r="1358">
          <cell r="B1358" t="str">
            <v>CONVERSION REDES TELEFONOS</v>
          </cell>
        </row>
        <row r="1359">
          <cell r="B1359" t="str">
            <v>HW SW Y APLICATIVOS ACUEDUCTO</v>
          </cell>
        </row>
        <row r="1360">
          <cell r="B1360" t="str">
            <v>HW SW Y APLICATIVOS SANEAMIENTO</v>
          </cell>
        </row>
        <row r="1361">
          <cell r="B1361" t="str">
            <v>HW SW Y APLICATIVOS ENERGIA</v>
          </cell>
        </row>
        <row r="1362">
          <cell r="B1362" t="str">
            <v>HW SW Y APLICATIVOS TELECOMUN.</v>
          </cell>
        </row>
        <row r="1363">
          <cell r="B1363" t="str">
            <v>POLIGONO</v>
          </cell>
        </row>
        <row r="1364">
          <cell r="B1364" t="str">
            <v>HW SW Y APLICATIVOS GAS</v>
          </cell>
        </row>
        <row r="1365">
          <cell r="B1365" t="str">
            <v>CONVERSION REDES GAS</v>
          </cell>
        </row>
        <row r="1366">
          <cell r="B1366" t="str">
            <v>CENTRO DE ACTIVIDAD NO EXISTE!!!</v>
          </cell>
        </row>
        <row r="1367">
          <cell r="B1367" t="str">
            <v>SIGA</v>
          </cell>
        </row>
        <row r="1368">
          <cell r="B1368" t="str">
            <v>CENTRO DE ACTIVIDAD NO EXISTE!!!</v>
          </cell>
        </row>
        <row r="1369">
          <cell r="B1369" t="str">
            <v>EVOLUCION SISTEMA DANOS ACUEDUCTO</v>
          </cell>
        </row>
        <row r="1370">
          <cell r="B1370" t="str">
            <v>CENTRO DE ACTIVIDAD NO EXISTE!!!</v>
          </cell>
        </row>
        <row r="1371">
          <cell r="B1371" t="str">
            <v>ALURE PERDIDAS</v>
          </cell>
        </row>
        <row r="1372">
          <cell r="B1372" t="str">
            <v>PROYECTO ALURE COSTOS</v>
          </cell>
        </row>
        <row r="1373">
          <cell r="B1373" t="str">
            <v>SISTEMA INFORM. COMERCIALIZACION ENERGIA</v>
          </cell>
        </row>
        <row r="1374">
          <cell r="B1374" t="str">
            <v>CENTRO DE ACTIVIDAD NO EXISTE!!!</v>
          </cell>
        </row>
        <row r="1375">
          <cell r="B1375" t="str">
            <v>SISTEMA INFORM. PARA LA BOLSA DE ENERGIA</v>
          </cell>
        </row>
        <row r="1376">
          <cell r="B1376" t="str">
            <v>SIST. INFORM. STO. GESTION GCIA. GENERAC</v>
          </cell>
        </row>
        <row r="1377">
          <cell r="B1377" t="str">
            <v>SISTEMA INFORM. PARA GESTION MERCADEO</v>
          </cell>
        </row>
        <row r="1378">
          <cell r="B1378" t="str">
            <v>SIST. INFORM. GESTION FIN. GCIA. GENERAC</v>
          </cell>
        </row>
        <row r="1379">
          <cell r="B1379" t="str">
            <v>CENTRO DE ACTIVIDAD NO EXISTE!!!</v>
          </cell>
        </row>
        <row r="1380">
          <cell r="B1380" t="str">
            <v>EPM BOGOTA S.A. E.S.P.</v>
          </cell>
        </row>
        <row r="1381">
          <cell r="B1381" t="str">
            <v>CENTRO DE ACTIVIDAD NO EXISTE!!!</v>
          </cell>
        </row>
        <row r="1382">
          <cell r="B1382" t="str">
            <v>SISTEMA DE INFORMACION TESORERIA</v>
          </cell>
        </row>
        <row r="1383">
          <cell r="B1383" t="str">
            <v>SISTEMA DE INFORMACION REVISIONES</v>
          </cell>
        </row>
        <row r="1384">
          <cell r="B1384" t="str">
            <v>SISTEMA DE INFORMACION FINANCIERO</v>
          </cell>
        </row>
        <row r="1385">
          <cell r="B1385" t="str">
            <v>SISTEMA DE INFORMACION SEGUROS</v>
          </cell>
        </row>
        <row r="1386">
          <cell r="B1386" t="str">
            <v>PROYECTO SOLUCIONES ANO 2000</v>
          </cell>
        </row>
        <row r="1387">
          <cell r="B1387" t="str">
            <v>CENTRO DE ACTIVIDAD NO EXISTE!!!</v>
          </cell>
        </row>
        <row r="1388">
          <cell r="B1388" t="str">
            <v>SIST. INF. INVENTARIOS (CARTERA, LOTES)</v>
          </cell>
        </row>
        <row r="1389">
          <cell r="B1389" t="str">
            <v>SISTEMA INTEGRADO INFORMACION BIBLIOTECA</v>
          </cell>
        </row>
        <row r="1390">
          <cell r="B1390" t="str">
            <v>SISTEMA POS-PROVEEDURIA</v>
          </cell>
        </row>
        <row r="1391">
          <cell r="B1391" t="str">
            <v>AMPLIACION RED CORPORATIVA EEPPM</v>
          </cell>
        </row>
        <row r="1392">
          <cell r="B1392" t="str">
            <v>SEGURIDAD DE LA INFRAESTRUCTURA INFORM.</v>
          </cell>
        </row>
        <row r="1393">
          <cell r="B1393" t="str">
            <v>ADMINISTRACION DE LA INFRAESTRUCTURA INF</v>
          </cell>
        </row>
        <row r="1394">
          <cell r="B1394" t="str">
            <v>COMUNICACION ORGANIZACIONAL ELECTRONICA</v>
          </cell>
        </row>
        <row r="1395">
          <cell r="B1395" t="str">
            <v>PROYECTO SISIE</v>
          </cell>
        </row>
        <row r="1396">
          <cell r="B1396" t="str">
            <v>CENTRO DE ACTIVIDAD NO EXISTE!!!</v>
          </cell>
        </row>
        <row r="1397">
          <cell r="B1397" t="str">
            <v>PROYECTO TRIPLE-E</v>
          </cell>
        </row>
        <row r="1398">
          <cell r="B1398" t="str">
            <v>PROYECTO INFRAGAS</v>
          </cell>
        </row>
        <row r="1399">
          <cell r="B1399" t="str">
            <v>PROYECTO COM-GAS</v>
          </cell>
        </row>
        <row r="1400">
          <cell r="B1400" t="str">
            <v>PROYECTO DISGAS</v>
          </cell>
        </row>
        <row r="1401">
          <cell r="B1401" t="str">
            <v>PROYECTO CONTRATAR</v>
          </cell>
        </row>
        <row r="1402">
          <cell r="B1402" t="str">
            <v>CENTRO DE ACTIVIDAD NO EXISTE!!!</v>
          </cell>
        </row>
        <row r="1403">
          <cell r="B1403" t="str">
            <v>ANTICIPOS ESTUDIOS</v>
          </cell>
        </row>
        <row r="1404">
          <cell r="B1404" t="str">
            <v>CENTRO DE ACTIVIDAD NO EXISTE!!!</v>
          </cell>
        </row>
      </sheetData>
      <sheetData sheetId="4" refreshError="1">
        <row r="2">
          <cell r="A2" t="str">
            <v>CODIGO</v>
          </cell>
        </row>
        <row r="3">
          <cell r="A3">
            <v>1</v>
          </cell>
        </row>
        <row r="4">
          <cell r="A4">
            <v>2</v>
          </cell>
        </row>
        <row r="5">
          <cell r="A5">
            <v>3</v>
          </cell>
        </row>
        <row r="6">
          <cell r="A6">
            <v>4</v>
          </cell>
        </row>
        <row r="7">
          <cell r="A7">
            <v>5</v>
          </cell>
        </row>
        <row r="8">
          <cell r="A8">
            <v>6</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1 (ENERO-SEPT 1998)"/>
      <sheetName val="FORMATO 2 (OCT-DIC 1998)"/>
      <sheetName val="ENER-SEPT"/>
      <sheetName val="OCT-DIC"/>
      <sheetName val="ACTIVIDADES"/>
    </sheetNames>
    <sheetDataSet>
      <sheetData sheetId="0" refreshError="1"/>
      <sheetData sheetId="1" refreshError="1"/>
      <sheetData sheetId="2" refreshError="1">
        <row r="1">
          <cell r="A1" t="str">
            <v>CdeA</v>
          </cell>
          <cell r="B1" t="str">
            <v>Nombre</v>
          </cell>
        </row>
        <row r="3">
          <cell r="A3">
            <v>0</v>
          </cell>
          <cell r="B3" t="str">
            <v>CENTRO DE COSTO NO EXISTE!!!</v>
          </cell>
        </row>
        <row r="4">
          <cell r="A4">
            <v>600</v>
          </cell>
          <cell r="B4" t="str">
            <v>AUDITORIA</v>
          </cell>
        </row>
        <row r="5">
          <cell r="A5">
            <v>601</v>
          </cell>
          <cell r="B5" t="str">
            <v>CENTRO DE COSTO NO EXISTE!!!</v>
          </cell>
        </row>
        <row r="6">
          <cell r="A6">
            <v>700</v>
          </cell>
          <cell r="B6" t="str">
            <v>ORGANISMOS DE CONTROL Y VIGILANCIA</v>
          </cell>
        </row>
        <row r="7">
          <cell r="A7">
            <v>701</v>
          </cell>
          <cell r="B7" t="str">
            <v>CENTRO DE COSTO NO EXISTE!!!</v>
          </cell>
        </row>
        <row r="8">
          <cell r="A8">
            <v>800</v>
          </cell>
          <cell r="B8" t="str">
            <v>JUNTA DIRECTIVA</v>
          </cell>
        </row>
        <row r="9">
          <cell r="A9">
            <v>801</v>
          </cell>
          <cell r="B9" t="str">
            <v>CENTRO DE COSTO NO EXISTE!!!</v>
          </cell>
        </row>
        <row r="10">
          <cell r="A10">
            <v>900</v>
          </cell>
          <cell r="B10" t="str">
            <v>GERENCIA GENERAL</v>
          </cell>
        </row>
        <row r="11">
          <cell r="A11">
            <v>901</v>
          </cell>
          <cell r="B11" t="str">
            <v>CENTRO DE COSTO NO EXISTE!!!</v>
          </cell>
        </row>
        <row r="12">
          <cell r="A12">
            <v>902</v>
          </cell>
          <cell r="B12" t="str">
            <v>GRUPO DE TRANSFORMACIÓN INTERNA</v>
          </cell>
        </row>
        <row r="13">
          <cell r="A13">
            <v>903</v>
          </cell>
          <cell r="B13" t="str">
            <v>SUBPROYECTO FINANZAS</v>
          </cell>
        </row>
        <row r="14">
          <cell r="A14">
            <v>904</v>
          </cell>
          <cell r="B14" t="str">
            <v>SUBPROYECTO COMERCIALIZADORA</v>
          </cell>
        </row>
        <row r="15">
          <cell r="A15">
            <v>905</v>
          </cell>
          <cell r="B15" t="str">
            <v>SUBPROYECTO RRHH</v>
          </cell>
        </row>
        <row r="16">
          <cell r="A16">
            <v>906</v>
          </cell>
          <cell r="B16" t="str">
            <v>SUBPROYECTO ESTRUCTURA</v>
          </cell>
        </row>
        <row r="17">
          <cell r="A17">
            <v>907</v>
          </cell>
          <cell r="B17" t="str">
            <v>SUBPROYECTO PLANEACIÓN ESTRATEGICA</v>
          </cell>
        </row>
        <row r="18">
          <cell r="A18">
            <v>908</v>
          </cell>
          <cell r="B18" t="str">
            <v>SUBPROYECTO ADMINISTRACIÓN DEL CAMBIO</v>
          </cell>
        </row>
        <row r="19">
          <cell r="A19">
            <v>909</v>
          </cell>
          <cell r="B19" t="str">
            <v>SUBPROYECTO CAMBIO CULTURAL</v>
          </cell>
        </row>
        <row r="20">
          <cell r="A20">
            <v>910</v>
          </cell>
          <cell r="B20" t="str">
            <v>DIRECCION PLANEACION</v>
          </cell>
        </row>
        <row r="21">
          <cell r="A21">
            <v>911</v>
          </cell>
          <cell r="B21" t="str">
            <v>CENTRO DE COSTO NO EXISTE!!!</v>
          </cell>
        </row>
        <row r="22">
          <cell r="A22">
            <v>930</v>
          </cell>
          <cell r="B22" t="str">
            <v>UNIDAD COMUNICAC. Y REL. CORPORATIVAS</v>
          </cell>
        </row>
        <row r="23">
          <cell r="A23">
            <v>931</v>
          </cell>
          <cell r="B23" t="str">
            <v>PUBLICIDAD INSTITUCIONAL EEPP</v>
          </cell>
        </row>
        <row r="24">
          <cell r="A24">
            <v>932</v>
          </cell>
          <cell r="B24" t="str">
            <v>CENTRO DE COSTO NO EXISTE!!!</v>
          </cell>
        </row>
        <row r="25">
          <cell r="A25">
            <v>933</v>
          </cell>
          <cell r="B25" t="str">
            <v>CENTRO DE COSTO NO EXISTE!!!</v>
          </cell>
        </row>
        <row r="26">
          <cell r="A26">
            <v>950</v>
          </cell>
          <cell r="B26" t="str">
            <v>DIRECCION DE CONTROL INTERNO</v>
          </cell>
        </row>
        <row r="27">
          <cell r="A27">
            <v>951</v>
          </cell>
          <cell r="B27" t="str">
            <v>UNIDAD DE DEFINICION DE CONTROL</v>
          </cell>
        </row>
        <row r="28">
          <cell r="A28">
            <v>952</v>
          </cell>
          <cell r="B28" t="str">
            <v>UNIDAD DE VERIF DE CONTROL</v>
          </cell>
        </row>
        <row r="29">
          <cell r="A29">
            <v>953</v>
          </cell>
          <cell r="B29" t="str">
            <v>CENTRO DE COSTO NO EXISTE!!!</v>
          </cell>
        </row>
        <row r="30">
          <cell r="A30">
            <v>1000</v>
          </cell>
          <cell r="B30" t="str">
            <v>GERENCIA DE AGUAS</v>
          </cell>
        </row>
        <row r="31">
          <cell r="A31">
            <v>1001</v>
          </cell>
          <cell r="B31" t="str">
            <v>PLAN DESARROLLO INFORMATICA . A. Y A.</v>
          </cell>
        </row>
        <row r="32">
          <cell r="A32">
            <v>1002</v>
          </cell>
          <cell r="B32" t="str">
            <v>PLANEACIÓN AGUAS</v>
          </cell>
        </row>
        <row r="33">
          <cell r="A33">
            <v>1003</v>
          </cell>
          <cell r="B33" t="str">
            <v>UNIDAD SANEAMIENTO HIDRICO</v>
          </cell>
        </row>
        <row r="34">
          <cell r="A34">
            <v>1004</v>
          </cell>
          <cell r="B34" t="str">
            <v>CENTRO DE COSTO NO EXISTE!!!</v>
          </cell>
        </row>
        <row r="35">
          <cell r="A35">
            <v>1010</v>
          </cell>
          <cell r="B35" t="str">
            <v>UNIDAD DESARROLLO ORG. Y GESTION ADMINIST.</v>
          </cell>
        </row>
        <row r="36">
          <cell r="A36">
            <v>1011</v>
          </cell>
          <cell r="B36" t="str">
            <v>CENTRO DE COSTO NO EXISTE!!!</v>
          </cell>
        </row>
        <row r="37">
          <cell r="A37">
            <v>1015</v>
          </cell>
          <cell r="B37" t="str">
            <v>UNIDAD CAPACITACION ACUEDUCTO Y ALCANT.</v>
          </cell>
        </row>
        <row r="38">
          <cell r="A38">
            <v>1016</v>
          </cell>
          <cell r="B38" t="str">
            <v>CENTRO DE COSTO NO EXISTE!!!</v>
          </cell>
        </row>
        <row r="39">
          <cell r="A39">
            <v>1020</v>
          </cell>
          <cell r="B39" t="str">
            <v>UNIDAD DE NEGOCIOS DE ACUEDUCTO Y ALCANT.</v>
          </cell>
        </row>
        <row r="40">
          <cell r="A40">
            <v>1021</v>
          </cell>
          <cell r="B40" t="str">
            <v>CENTRO DE COSTO NO EXISTE!!!</v>
          </cell>
        </row>
        <row r="41">
          <cell r="A41">
            <v>1030</v>
          </cell>
          <cell r="B41" t="str">
            <v>SUMINISTRO AGUA POTABLE SANEAM. CALDAS</v>
          </cell>
        </row>
        <row r="42">
          <cell r="A42">
            <v>1031</v>
          </cell>
          <cell r="B42" t="str">
            <v>CENTRO DE COSTO NO EXISTE!!!</v>
          </cell>
        </row>
        <row r="43">
          <cell r="A43">
            <v>1040</v>
          </cell>
          <cell r="B43" t="str">
            <v>SUMINISTRO AGUA POTABLE SANEAM. BARBOSA</v>
          </cell>
        </row>
        <row r="44">
          <cell r="A44">
            <v>1041</v>
          </cell>
          <cell r="B44" t="str">
            <v>CENTRO DE COSTO NO EXISTE!!!</v>
          </cell>
        </row>
        <row r="45">
          <cell r="A45">
            <v>1100</v>
          </cell>
          <cell r="B45" t="str">
            <v>DIVISION PROYECTOS A Y A</v>
          </cell>
        </row>
        <row r="46">
          <cell r="A46">
            <v>1101</v>
          </cell>
          <cell r="B46" t="str">
            <v>CENTRO DE COSTO NO EXISTE!!!</v>
          </cell>
        </row>
        <row r="47">
          <cell r="A47">
            <v>1160</v>
          </cell>
          <cell r="B47" t="str">
            <v>DPTO. PROYECTOS PLANTAS DE TRATAMIENTO</v>
          </cell>
        </row>
        <row r="48">
          <cell r="A48">
            <v>1161</v>
          </cell>
          <cell r="B48" t="str">
            <v>CENTRO DE COSTO NO EXISTE!!!</v>
          </cell>
        </row>
        <row r="49">
          <cell r="A49">
            <v>1175</v>
          </cell>
          <cell r="B49" t="str">
            <v>HABILITAC. VIVIEND., CORREG. Y VEREDAS</v>
          </cell>
        </row>
        <row r="50">
          <cell r="A50">
            <v>1176</v>
          </cell>
          <cell r="B50" t="str">
            <v>CENTRO DE COSTO NO EXISTE!!!</v>
          </cell>
        </row>
        <row r="51">
          <cell r="A51">
            <v>1180</v>
          </cell>
          <cell r="B51" t="str">
            <v>DPTO. PROYECTOS ACUEDUCTO</v>
          </cell>
        </row>
        <row r="52">
          <cell r="A52">
            <v>1181</v>
          </cell>
          <cell r="B52" t="str">
            <v>CENTRO DE COSTO NO EXISTE!!!</v>
          </cell>
        </row>
        <row r="53">
          <cell r="A53">
            <v>1190</v>
          </cell>
          <cell r="B53" t="str">
            <v>DPTO. PROYECTOS ALCANTARILLADO</v>
          </cell>
        </row>
        <row r="54">
          <cell r="A54">
            <v>1191</v>
          </cell>
          <cell r="B54" t="str">
            <v>CENTRO DE COSTO NO EXISTE!!!</v>
          </cell>
        </row>
        <row r="55">
          <cell r="A55">
            <v>1200</v>
          </cell>
          <cell r="B55" t="str">
            <v>DIVISION PRODUCCION AGUA POTABLE</v>
          </cell>
        </row>
        <row r="56">
          <cell r="A56">
            <v>1201</v>
          </cell>
          <cell r="B56" t="str">
            <v>UNIDAD CONTROL CAL ACUEDUCTO</v>
          </cell>
        </row>
        <row r="57">
          <cell r="A57">
            <v>1202</v>
          </cell>
          <cell r="B57" t="str">
            <v>CENTRO DE COSTO NO EXISTE!!!</v>
          </cell>
        </row>
        <row r="58">
          <cell r="A58">
            <v>1210</v>
          </cell>
          <cell r="B58" t="str">
            <v>DEPTO. OPERACIÓN SISTEMA ACTO.</v>
          </cell>
        </row>
        <row r="59">
          <cell r="A59">
            <v>1211</v>
          </cell>
          <cell r="B59" t="str">
            <v>CENTRO DE COSTO NO EXISTE!!!</v>
          </cell>
        </row>
        <row r="60">
          <cell r="A60">
            <v>1213</v>
          </cell>
          <cell r="B60" t="str">
            <v>TANQUES</v>
          </cell>
        </row>
        <row r="61">
          <cell r="A61">
            <v>1214</v>
          </cell>
          <cell r="B61" t="str">
            <v>CENTRO DE COSTO NO EXISTE!!!</v>
          </cell>
        </row>
        <row r="62">
          <cell r="A62">
            <v>1217</v>
          </cell>
          <cell r="B62" t="str">
            <v>ENERGIA BOMBEOS DISTRIBUCION</v>
          </cell>
        </row>
        <row r="63">
          <cell r="A63">
            <v>1218</v>
          </cell>
          <cell r="B63" t="str">
            <v>ENERGIA PLANTAS TRATAMIENTO</v>
          </cell>
        </row>
        <row r="64">
          <cell r="A64">
            <v>1219</v>
          </cell>
          <cell r="B64" t="str">
            <v>ENERGIA BOMBEOS CAPTACION</v>
          </cell>
        </row>
        <row r="65">
          <cell r="A65">
            <v>1220</v>
          </cell>
          <cell r="B65" t="str">
            <v>DEPTO. MANT. EQUIPOS ACUEDUCTO</v>
          </cell>
        </row>
        <row r="66">
          <cell r="A66">
            <v>1221</v>
          </cell>
          <cell r="B66" t="str">
            <v>CENTRO DE COSTO NO EXISTE!!!</v>
          </cell>
        </row>
        <row r="67">
          <cell r="A67">
            <v>1230</v>
          </cell>
          <cell r="B67" t="str">
            <v>DEPTO. CENTRO DE CONTROL</v>
          </cell>
        </row>
        <row r="68">
          <cell r="A68">
            <v>1231</v>
          </cell>
          <cell r="B68" t="str">
            <v>CENTRO DE COSTO NO EXISTE!!!</v>
          </cell>
        </row>
        <row r="69">
          <cell r="A69">
            <v>1240</v>
          </cell>
          <cell r="B69" t="str">
            <v>DEPTO. TRATAMIENTO AGUA POTABLE</v>
          </cell>
        </row>
        <row r="70">
          <cell r="A70">
            <v>1241</v>
          </cell>
          <cell r="B70" t="str">
            <v>CENTRO DE COSTO NO EXISTE!!!</v>
          </cell>
        </row>
        <row r="71">
          <cell r="A71">
            <v>1250</v>
          </cell>
          <cell r="B71" t="str">
            <v>REPARAC. COND. NIQUIA MANANTIALES</v>
          </cell>
        </row>
        <row r="72">
          <cell r="A72">
            <v>1251</v>
          </cell>
          <cell r="B72" t="str">
            <v>CENTRO DE COSTO NO EXISTE!!!</v>
          </cell>
        </row>
        <row r="73">
          <cell r="A73">
            <v>1260</v>
          </cell>
          <cell r="B73" t="str">
            <v>DPTO. MANTENIMIENTO OBRAS CIVILES</v>
          </cell>
        </row>
        <row r="74">
          <cell r="A74">
            <v>1261</v>
          </cell>
          <cell r="B74" t="str">
            <v>CENTRO DE COSTO NO EXISTE!!!</v>
          </cell>
        </row>
        <row r="75">
          <cell r="A75">
            <v>1310</v>
          </cell>
          <cell r="B75" t="str">
            <v>DEPTO MANTENIMIENTO ACUEDUCTO</v>
          </cell>
        </row>
        <row r="76">
          <cell r="A76">
            <v>1311</v>
          </cell>
          <cell r="B76" t="str">
            <v>CENTRO DE COSTO NO EXISTE!!!</v>
          </cell>
        </row>
        <row r="77">
          <cell r="A77">
            <v>1320</v>
          </cell>
          <cell r="B77" t="str">
            <v>DEPTO ALCANTARILLADO</v>
          </cell>
        </row>
        <row r="78">
          <cell r="A78">
            <v>1321</v>
          </cell>
          <cell r="B78" t="str">
            <v>CENTRO DE COSTO NO EXISTE!!!</v>
          </cell>
        </row>
        <row r="79">
          <cell r="A79">
            <v>1500</v>
          </cell>
          <cell r="B79" t="str">
            <v>DIVISION DISTRIB. AGUA POTABLE</v>
          </cell>
        </row>
        <row r="80">
          <cell r="A80">
            <v>1501</v>
          </cell>
          <cell r="B80" t="str">
            <v>UNIDAD INF. DISTRIB. A. Y A.</v>
          </cell>
        </row>
        <row r="81">
          <cell r="A81">
            <v>1502</v>
          </cell>
          <cell r="B81" t="str">
            <v>CENTRO DE COSTO NO EXISTE!!!</v>
          </cell>
        </row>
        <row r="82">
          <cell r="A82">
            <v>1510</v>
          </cell>
          <cell r="B82" t="str">
            <v>DPTO. INVEST. Y PROG. ACTO.</v>
          </cell>
        </row>
        <row r="83">
          <cell r="A83">
            <v>1511</v>
          </cell>
          <cell r="B83" t="str">
            <v>CENTRO DE COSTO NO EXISTE!!!</v>
          </cell>
        </row>
        <row r="84">
          <cell r="A84">
            <v>1520</v>
          </cell>
          <cell r="B84" t="str">
            <v>DPTO. TECNICO DISTRIB. AGUA POTABLE</v>
          </cell>
        </row>
        <row r="85">
          <cell r="A85">
            <v>1521</v>
          </cell>
          <cell r="B85" t="str">
            <v>CENTRO DE COSTO NO EXISTE!!!</v>
          </cell>
        </row>
        <row r="86">
          <cell r="A86">
            <v>1530</v>
          </cell>
          <cell r="B86" t="str">
            <v>DPTO. INSTALACIONES A Y A</v>
          </cell>
        </row>
        <row r="87">
          <cell r="A87">
            <v>1531</v>
          </cell>
          <cell r="B87" t="str">
            <v>CENTRO DE COSTO NO EXISTE!!!</v>
          </cell>
        </row>
        <row r="88">
          <cell r="A88">
            <v>1540</v>
          </cell>
          <cell r="B88" t="str">
            <v>DPTO. MAMTENIMIENTO ACUEDUCTO</v>
          </cell>
        </row>
        <row r="89">
          <cell r="A89">
            <v>1541</v>
          </cell>
          <cell r="B89" t="str">
            <v>ZONA MANTENIMIENTO PREVENTIVO</v>
          </cell>
        </row>
        <row r="90">
          <cell r="A90">
            <v>1542</v>
          </cell>
          <cell r="B90" t="str">
            <v>DAÑOS ZONA SUR</v>
          </cell>
        </row>
        <row r="91">
          <cell r="A91">
            <v>1543</v>
          </cell>
          <cell r="B91" t="str">
            <v>DAÑOS ZONA CENTRO</v>
          </cell>
        </row>
        <row r="92">
          <cell r="A92">
            <v>1544</v>
          </cell>
          <cell r="B92" t="str">
            <v>DAÑOS ZONA NORTE</v>
          </cell>
        </row>
        <row r="93">
          <cell r="A93">
            <v>1545</v>
          </cell>
          <cell r="B93" t="str">
            <v>DAÑOS ZONA NORTE-NORTE</v>
          </cell>
        </row>
        <row r="94">
          <cell r="A94">
            <v>1546</v>
          </cell>
          <cell r="B94" t="str">
            <v>CENTRO DE COSTO NO EXISTE!!!</v>
          </cell>
        </row>
        <row r="95">
          <cell r="A95">
            <v>1548</v>
          </cell>
          <cell r="B95" t="str">
            <v>APERTURA DE ZANJAS Y APIQUES</v>
          </cell>
        </row>
        <row r="96">
          <cell r="A96">
            <v>1549</v>
          </cell>
          <cell r="B96" t="str">
            <v>REPOSICION REDES VALVULAS E HIDRANTES</v>
          </cell>
        </row>
        <row r="97">
          <cell r="A97">
            <v>1550</v>
          </cell>
          <cell r="B97" t="str">
            <v>DPTO. OPERATIVO PERDIDAS ACTO.</v>
          </cell>
        </row>
        <row r="98">
          <cell r="A98">
            <v>1551</v>
          </cell>
          <cell r="B98" t="str">
            <v>CENTRO DE COSTO NO EXISTE!!!</v>
          </cell>
        </row>
        <row r="99">
          <cell r="A99">
            <v>1552</v>
          </cell>
          <cell r="B99" t="str">
            <v>MEDIDORES</v>
          </cell>
        </row>
        <row r="100">
          <cell r="A100">
            <v>1553</v>
          </cell>
          <cell r="B100" t="str">
            <v>PITOMETRIA</v>
          </cell>
        </row>
        <row r="101">
          <cell r="A101">
            <v>1554</v>
          </cell>
          <cell r="B101" t="str">
            <v>CONTROL Y RECUPERACION</v>
          </cell>
        </row>
        <row r="102">
          <cell r="A102">
            <v>1555</v>
          </cell>
          <cell r="B102" t="str">
            <v>CENTRO DE COSTO NO EXISTE!!!</v>
          </cell>
        </row>
        <row r="103">
          <cell r="A103">
            <v>1600</v>
          </cell>
          <cell r="B103" t="str">
            <v>DIVISION COLECCIÓN AGUA RESIDUAL</v>
          </cell>
        </row>
        <row r="104">
          <cell r="A104">
            <v>1601</v>
          </cell>
          <cell r="B104" t="str">
            <v>CENTRO DE COSTO NO EXISTE!!!</v>
          </cell>
        </row>
        <row r="105">
          <cell r="A105">
            <v>1610</v>
          </cell>
          <cell r="B105" t="str">
            <v>DPTO. TECNICO COLEC. AGUA RESIDUAL</v>
          </cell>
        </row>
        <row r="106">
          <cell r="A106">
            <v>1611</v>
          </cell>
          <cell r="B106" t="str">
            <v>CENTRO DE COSTO NO EXISTE!!!</v>
          </cell>
        </row>
        <row r="107">
          <cell r="A107">
            <v>1620</v>
          </cell>
          <cell r="B107" t="str">
            <v>DPTO. MAMTENIMIENTO ALCANTARILLADO</v>
          </cell>
        </row>
        <row r="108">
          <cell r="A108">
            <v>1621</v>
          </cell>
          <cell r="B108" t="str">
            <v>MANTENIMIENTO ALCANTARILLADO</v>
          </cell>
        </row>
        <row r="109">
          <cell r="A109">
            <v>1622</v>
          </cell>
          <cell r="B109" t="str">
            <v>DAÑOS ZONA SUR</v>
          </cell>
        </row>
        <row r="110">
          <cell r="A110">
            <v>1623</v>
          </cell>
          <cell r="B110" t="str">
            <v>DAÑOS ZONA NORTE</v>
          </cell>
        </row>
        <row r="111">
          <cell r="A111">
            <v>1624</v>
          </cell>
          <cell r="B111" t="str">
            <v>DAÑOS ZONA NORTE-NORTE</v>
          </cell>
        </row>
        <row r="112">
          <cell r="A112">
            <v>1625</v>
          </cell>
          <cell r="B112" t="str">
            <v>CENTRO DE COSTO NO EXISTE!!!</v>
          </cell>
        </row>
        <row r="113">
          <cell r="A113">
            <v>1628</v>
          </cell>
          <cell r="B113" t="str">
            <v>RECONST. Y LIMPIEZA DE SUMIDEROS</v>
          </cell>
        </row>
        <row r="114">
          <cell r="A114">
            <v>1629</v>
          </cell>
          <cell r="B114" t="str">
            <v>REPOSICION REDES APIQUES Y CAMARAS</v>
          </cell>
        </row>
        <row r="115">
          <cell r="A115">
            <v>1630</v>
          </cell>
          <cell r="B115" t="str">
            <v>CPTO. CONTROL VERTIMIENTOS</v>
          </cell>
        </row>
        <row r="116">
          <cell r="A116">
            <v>1631</v>
          </cell>
          <cell r="B116" t="str">
            <v>CENTRO DE COSTO NO EXISTE!!!</v>
          </cell>
        </row>
        <row r="117">
          <cell r="A117">
            <v>1640</v>
          </cell>
          <cell r="B117" t="str">
            <v>CPTO. PAVIMENTOS</v>
          </cell>
        </row>
        <row r="118">
          <cell r="A118">
            <v>1641</v>
          </cell>
          <cell r="B118" t="str">
            <v>CENTRO DE COSTO NO EXISTE!!!</v>
          </cell>
        </row>
        <row r="119">
          <cell r="A119">
            <v>2000</v>
          </cell>
          <cell r="B119" t="str">
            <v>GERENCIA GENERACIÓN ENERGÍA</v>
          </cell>
        </row>
        <row r="120">
          <cell r="A120">
            <v>2001</v>
          </cell>
          <cell r="B120" t="str">
            <v>CENTRO DE COSTO NO EXISTE!!!</v>
          </cell>
        </row>
        <row r="121">
          <cell r="A121">
            <v>2002</v>
          </cell>
          <cell r="B121" t="str">
            <v>SUBGERENCIA PLANEACIÓN GENERACIÓN</v>
          </cell>
        </row>
        <row r="122">
          <cell r="A122">
            <v>2003</v>
          </cell>
          <cell r="B122" t="str">
            <v>CENTRO DE COSTO NO EXISTE!!!</v>
          </cell>
        </row>
        <row r="123">
          <cell r="A123">
            <v>2010</v>
          </cell>
          <cell r="B123" t="str">
            <v>UNIDAD DESARROLLO ORG. GEN. ENERGIA</v>
          </cell>
        </row>
        <row r="124">
          <cell r="A124">
            <v>2011</v>
          </cell>
          <cell r="B124" t="str">
            <v>EST.Y RESCATE ARQUEOLOGICO</v>
          </cell>
        </row>
        <row r="125">
          <cell r="A125">
            <v>2012</v>
          </cell>
          <cell r="B125" t="str">
            <v>ESTUDIOS SOCIOECONOMICOS</v>
          </cell>
        </row>
        <row r="126">
          <cell r="A126">
            <v>2013</v>
          </cell>
          <cell r="B126" t="str">
            <v>ESTUDIO PLANTA TERMICA</v>
          </cell>
        </row>
        <row r="127">
          <cell r="A127">
            <v>2014</v>
          </cell>
          <cell r="B127" t="str">
            <v>CENTRO DE COSTO NO EXISTE!!!</v>
          </cell>
        </row>
        <row r="128">
          <cell r="A128">
            <v>2015</v>
          </cell>
          <cell r="B128" t="str">
            <v>ESTUDIOS EMPRESARIALES</v>
          </cell>
        </row>
        <row r="129">
          <cell r="A129">
            <v>2016</v>
          </cell>
          <cell r="B129" t="str">
            <v>ESTUDIOS NUEVOS NEGOCIOS</v>
          </cell>
        </row>
        <row r="130">
          <cell r="A130">
            <v>2017</v>
          </cell>
          <cell r="B130" t="str">
            <v>CENTRO DE COSTO NO EXISTE!!!</v>
          </cell>
        </row>
        <row r="131">
          <cell r="A131">
            <v>2018</v>
          </cell>
          <cell r="B131" t="str">
            <v>ESTUDIOS TERMO CESAR</v>
          </cell>
        </row>
        <row r="132">
          <cell r="A132">
            <v>2019</v>
          </cell>
          <cell r="B132" t="str">
            <v>CENTRO DE COSTO NO EXISTE!!!</v>
          </cell>
        </row>
        <row r="133">
          <cell r="A133">
            <v>2020</v>
          </cell>
          <cell r="B133" t="str">
            <v>ESTUDIOS RIO SAMANA NORTE</v>
          </cell>
        </row>
        <row r="134">
          <cell r="A134">
            <v>2021</v>
          </cell>
          <cell r="B134" t="str">
            <v>ESTUDIOS SAN BARTOLOME</v>
          </cell>
        </row>
        <row r="135">
          <cell r="A135">
            <v>2022</v>
          </cell>
          <cell r="B135" t="str">
            <v>ESTUDIOS SAN ANDRES</v>
          </cell>
        </row>
        <row r="136">
          <cell r="A136">
            <v>2023</v>
          </cell>
          <cell r="B136" t="str">
            <v>CENTRO DE COSTO NO EXISTE!!!</v>
          </cell>
        </row>
        <row r="137">
          <cell r="A137">
            <v>2025</v>
          </cell>
          <cell r="B137" t="str">
            <v>FACTIBILIDAD PENDERISCO MURRI</v>
          </cell>
        </row>
        <row r="138">
          <cell r="A138">
            <v>2026</v>
          </cell>
          <cell r="B138" t="str">
            <v>PREFACTIBILIDAD SAN JORGE</v>
          </cell>
        </row>
        <row r="139">
          <cell r="A139">
            <v>2027</v>
          </cell>
          <cell r="B139" t="str">
            <v>CENTRO DE COSTO NO EXISTE!!!</v>
          </cell>
        </row>
        <row r="140">
          <cell r="A140">
            <v>2028</v>
          </cell>
          <cell r="B140" t="str">
            <v>FACTIBILIDAD HONDA Y OVEJAS</v>
          </cell>
        </row>
        <row r="141">
          <cell r="A141">
            <v>2029</v>
          </cell>
          <cell r="B141" t="str">
            <v>GASTOS FINANCIEROS NECHI</v>
          </cell>
        </row>
        <row r="142">
          <cell r="A142">
            <v>2030</v>
          </cell>
          <cell r="B142" t="str">
            <v>GASTOS FINANCIEROS PENDERISCO-MURRI</v>
          </cell>
        </row>
        <row r="143">
          <cell r="A143">
            <v>2031</v>
          </cell>
          <cell r="B143" t="str">
            <v>EST. OPTIMIZAC. SIST. GUADALUPE</v>
          </cell>
        </row>
        <row r="144">
          <cell r="A144">
            <v>2032</v>
          </cell>
          <cell r="B144" t="str">
            <v>EST. ISA COLCIENCIAS</v>
          </cell>
        </row>
        <row r="145">
          <cell r="A145">
            <v>2033</v>
          </cell>
          <cell r="B145" t="str">
            <v>GASTOS FINANCIEROS RIACHON</v>
          </cell>
        </row>
        <row r="146">
          <cell r="A146">
            <v>2034</v>
          </cell>
          <cell r="B146" t="str">
            <v>ESTUDIOS RIO ARMA</v>
          </cell>
        </row>
        <row r="147">
          <cell r="A147">
            <v>2035</v>
          </cell>
          <cell r="B147" t="str">
            <v>ESTUDIOS FACTIBIL RIACHON</v>
          </cell>
        </row>
        <row r="148">
          <cell r="A148">
            <v>2036</v>
          </cell>
          <cell r="B148" t="str">
            <v>LEVANTAMIENTO AEROFOTOGRAMETRICO</v>
          </cell>
        </row>
        <row r="149">
          <cell r="A149">
            <v>2037</v>
          </cell>
          <cell r="B149" t="str">
            <v>ESTUDIO FACTIBILIDAD GUAICO</v>
          </cell>
        </row>
        <row r="150">
          <cell r="A150">
            <v>2038</v>
          </cell>
          <cell r="B150" t="str">
            <v>ESTUDIO FACTIBILIDAD NECHI</v>
          </cell>
        </row>
        <row r="151">
          <cell r="A151">
            <v>2039</v>
          </cell>
          <cell r="B151" t="str">
            <v>PREFACTIBILIDAD PENDERISCO MURRI</v>
          </cell>
        </row>
        <row r="152">
          <cell r="A152">
            <v>2040</v>
          </cell>
          <cell r="B152" t="str">
            <v>ESTUDIOS VARIOS DE ORDENACIÓN</v>
          </cell>
        </row>
        <row r="153">
          <cell r="A153">
            <v>2041</v>
          </cell>
          <cell r="B153" t="str">
            <v>QUEBRADA HONDA Y OVEJAS</v>
          </cell>
        </row>
        <row r="154">
          <cell r="A154">
            <v>2042</v>
          </cell>
          <cell r="B154" t="str">
            <v>CENTRO DE COSTO NO EXISTE!!!</v>
          </cell>
        </row>
        <row r="155">
          <cell r="A155">
            <v>2043</v>
          </cell>
          <cell r="B155" t="str">
            <v>ESTUDIOS ERMITANO</v>
          </cell>
        </row>
        <row r="156">
          <cell r="A156">
            <v>2044</v>
          </cell>
          <cell r="B156" t="str">
            <v>CENTRO DE COSTO NO EXISTE!!!</v>
          </cell>
        </row>
        <row r="157">
          <cell r="A157">
            <v>2050</v>
          </cell>
          <cell r="B157" t="str">
            <v>ESTUDIOS PORCE III</v>
          </cell>
        </row>
        <row r="158">
          <cell r="A158">
            <v>2051</v>
          </cell>
          <cell r="B158" t="str">
            <v>CENTRO DE COSTO NO EXISTE!!!</v>
          </cell>
        </row>
        <row r="159">
          <cell r="A159">
            <v>2060</v>
          </cell>
          <cell r="B159" t="str">
            <v>ESTUDIOS DE FACTIBILIDAD</v>
          </cell>
        </row>
        <row r="160">
          <cell r="A160">
            <v>2061</v>
          </cell>
          <cell r="B160" t="str">
            <v>CENTRO DE COSTO NO EXISTE!!!</v>
          </cell>
        </row>
        <row r="161">
          <cell r="A161">
            <v>2091</v>
          </cell>
          <cell r="B161" t="str">
            <v>AJ POR INFL ESTUDIOS</v>
          </cell>
        </row>
        <row r="162">
          <cell r="A162">
            <v>2092</v>
          </cell>
          <cell r="B162" t="str">
            <v>AJ POR INFL ESTUDIOS</v>
          </cell>
        </row>
        <row r="163">
          <cell r="A163">
            <v>2093</v>
          </cell>
          <cell r="B163" t="str">
            <v>AJ POR INFL ESTUDIOS</v>
          </cell>
        </row>
        <row r="164">
          <cell r="A164">
            <v>2094</v>
          </cell>
          <cell r="B164" t="str">
            <v>AJ POR INFL ESTUDIOS</v>
          </cell>
        </row>
        <row r="165">
          <cell r="A165">
            <v>2095</v>
          </cell>
          <cell r="B165" t="str">
            <v>CENTRO DE COSTO NO EXISTE!!!</v>
          </cell>
        </row>
        <row r="166">
          <cell r="A166">
            <v>2100</v>
          </cell>
          <cell r="B166" t="str">
            <v>DIVISION MERCADEO GENERACION</v>
          </cell>
        </row>
        <row r="167">
          <cell r="A167">
            <v>2101</v>
          </cell>
          <cell r="B167" t="str">
            <v>CENTRO DE COSTO NO EXISTE!!!</v>
          </cell>
        </row>
        <row r="168">
          <cell r="A168">
            <v>2300</v>
          </cell>
          <cell r="B168" t="str">
            <v>ÁREA PROYECTO PORCE II</v>
          </cell>
        </row>
        <row r="169">
          <cell r="A169">
            <v>2301</v>
          </cell>
          <cell r="B169" t="str">
            <v>GRUPO EDIFICIO EEPPM</v>
          </cell>
        </row>
        <row r="170">
          <cell r="A170">
            <v>2302</v>
          </cell>
          <cell r="B170" t="str">
            <v>CENTRO DE COSTO NO EXISTE!!!</v>
          </cell>
        </row>
        <row r="171">
          <cell r="A171">
            <v>2305</v>
          </cell>
          <cell r="B171" t="str">
            <v>UNIDAD DE PROGRAMACIÓN Y CONTROL PORCE II</v>
          </cell>
        </row>
        <row r="172">
          <cell r="A172">
            <v>2306</v>
          </cell>
          <cell r="B172" t="str">
            <v>CENTRO DE COSTO NO EXISTE!!!</v>
          </cell>
        </row>
        <row r="173">
          <cell r="A173">
            <v>2310</v>
          </cell>
          <cell r="B173" t="str">
            <v>EQUIPOS PORCE II</v>
          </cell>
        </row>
        <row r="174">
          <cell r="A174">
            <v>2311</v>
          </cell>
          <cell r="B174" t="str">
            <v>CENTRO DE COSTO NO EXISTE!!!</v>
          </cell>
        </row>
        <row r="175">
          <cell r="A175">
            <v>2320</v>
          </cell>
          <cell r="B175" t="str">
            <v>OBRAS CIVILES PORCE II</v>
          </cell>
        </row>
        <row r="176">
          <cell r="A176">
            <v>2321</v>
          </cell>
          <cell r="B176" t="str">
            <v>CENTRO DE COSTO NO EXISTE!!!</v>
          </cell>
        </row>
        <row r="177">
          <cell r="A177">
            <v>2330</v>
          </cell>
          <cell r="B177" t="str">
            <v>SERVICIOS GENERALES PORCE II</v>
          </cell>
        </row>
        <row r="178">
          <cell r="A178">
            <v>2331</v>
          </cell>
          <cell r="B178" t="str">
            <v>CENTRO DE COSTO NO EXISTE!!!</v>
          </cell>
        </row>
        <row r="179">
          <cell r="A179">
            <v>2333</v>
          </cell>
          <cell r="B179" t="str">
            <v>CASINOS PORCE II</v>
          </cell>
        </row>
        <row r="180">
          <cell r="A180">
            <v>2334</v>
          </cell>
          <cell r="B180" t="str">
            <v>ALMACEN PORCE II</v>
          </cell>
        </row>
        <row r="181">
          <cell r="A181">
            <v>2335</v>
          </cell>
          <cell r="B181" t="str">
            <v>CENTRO DE COSTO NO EXISTE!!!</v>
          </cell>
        </row>
        <row r="182">
          <cell r="A182">
            <v>2337</v>
          </cell>
          <cell r="B182" t="str">
            <v>TALLER INDUST Y AUTOM PORCE II</v>
          </cell>
        </row>
        <row r="183">
          <cell r="A183">
            <v>2338</v>
          </cell>
          <cell r="B183" t="str">
            <v>SOSTENIMIENTO VIAS PORCE II</v>
          </cell>
        </row>
        <row r="184">
          <cell r="A184">
            <v>2339</v>
          </cell>
          <cell r="B184" t="str">
            <v>SOSTENIMIENTO GENERAL PORCE II</v>
          </cell>
        </row>
        <row r="185">
          <cell r="A185">
            <v>2340</v>
          </cell>
          <cell r="B185" t="str">
            <v>GESTIÓN AMBIENTAL PORCE II</v>
          </cell>
        </row>
        <row r="186">
          <cell r="A186">
            <v>2341</v>
          </cell>
          <cell r="B186" t="str">
            <v>CENTRO DE COSTO NO EXISTE!!!</v>
          </cell>
        </row>
        <row r="187">
          <cell r="A187">
            <v>2500</v>
          </cell>
          <cell r="B187" t="str">
            <v>DIVISIÓN PROYECTO NECHI</v>
          </cell>
        </row>
        <row r="188">
          <cell r="A188">
            <v>2501</v>
          </cell>
          <cell r="B188" t="str">
            <v>UNIDAD PROGRAM. Y CONTROL NECHI</v>
          </cell>
        </row>
        <row r="189">
          <cell r="A189">
            <v>2502</v>
          </cell>
          <cell r="B189" t="str">
            <v>CENTRO DE COSTO NO EXISTE!!!</v>
          </cell>
        </row>
        <row r="190">
          <cell r="A190">
            <v>2510</v>
          </cell>
          <cell r="B190" t="str">
            <v>DEPTO EQUIPOS NECHI</v>
          </cell>
        </row>
        <row r="191">
          <cell r="A191">
            <v>2511</v>
          </cell>
          <cell r="B191" t="str">
            <v>CENTRO DE COSTO NO EXISTE!!!</v>
          </cell>
        </row>
        <row r="192">
          <cell r="A192">
            <v>2520</v>
          </cell>
          <cell r="B192" t="str">
            <v>DEPTO OBRAS CIVILES NECHI</v>
          </cell>
        </row>
        <row r="193">
          <cell r="A193">
            <v>2521</v>
          </cell>
          <cell r="B193" t="str">
            <v>CENTRO DE COSTO NO EXISTE!!!</v>
          </cell>
        </row>
        <row r="194">
          <cell r="A194">
            <v>2530</v>
          </cell>
          <cell r="B194" t="str">
            <v>DEPTO SERV. GENERALES NECHI</v>
          </cell>
        </row>
        <row r="195">
          <cell r="A195">
            <v>2531</v>
          </cell>
          <cell r="B195" t="str">
            <v>CENTRO DE COSTO NO EXISTE!!!</v>
          </cell>
        </row>
        <row r="196">
          <cell r="A196">
            <v>2600</v>
          </cell>
          <cell r="B196" t="str">
            <v>SUBGERENCIA OPERACIÓN GENERACIÓN</v>
          </cell>
        </row>
        <row r="197">
          <cell r="A197">
            <v>2601</v>
          </cell>
          <cell r="B197" t="str">
            <v>ANALISIS TÉCNICO</v>
          </cell>
        </row>
        <row r="198">
          <cell r="A198">
            <v>2602</v>
          </cell>
          <cell r="B198" t="str">
            <v>CENTRO DE COSTO NO EXISTE!!!</v>
          </cell>
        </row>
        <row r="199">
          <cell r="A199">
            <v>2610</v>
          </cell>
          <cell r="B199" t="str">
            <v>ÁREA METROPOLITANA</v>
          </cell>
        </row>
        <row r="200">
          <cell r="A200">
            <v>2611</v>
          </cell>
          <cell r="B200" t="str">
            <v>OPERACIÓN ÁREA METROPOLITANA</v>
          </cell>
        </row>
        <row r="201">
          <cell r="A201">
            <v>2612</v>
          </cell>
          <cell r="B201" t="str">
            <v>OPERACIÓN Y MTTO AYURA Y PB</v>
          </cell>
        </row>
        <row r="202">
          <cell r="A202">
            <v>2613</v>
          </cell>
          <cell r="B202" t="str">
            <v>CENTRO DE COSTO NO EXISTE!!!</v>
          </cell>
        </row>
        <row r="203">
          <cell r="A203">
            <v>2614</v>
          </cell>
          <cell r="B203" t="str">
            <v>ALMACEN ZONA METROPOLITANA</v>
          </cell>
        </row>
        <row r="204">
          <cell r="A204">
            <v>2615</v>
          </cell>
          <cell r="B204" t="str">
            <v>CENTRO DE COSTO NO EXISTE!!!</v>
          </cell>
        </row>
        <row r="205">
          <cell r="A205">
            <v>2616</v>
          </cell>
          <cell r="B205" t="str">
            <v>AREA SOC. ZONA METROPOLITANA</v>
          </cell>
        </row>
        <row r="206">
          <cell r="A206">
            <v>2617</v>
          </cell>
          <cell r="B206" t="str">
            <v>CENTRO DE COSTO NO EXISTE!!!</v>
          </cell>
        </row>
        <row r="207">
          <cell r="A207">
            <v>2618</v>
          </cell>
          <cell r="B207" t="str">
            <v>SOSTENIMIENTO VIAS ZONA METROP</v>
          </cell>
        </row>
        <row r="208">
          <cell r="A208">
            <v>2619</v>
          </cell>
          <cell r="B208" t="str">
            <v>SERVICIOS DE APOYO ÁREA METROPOLITANA</v>
          </cell>
        </row>
        <row r="209">
          <cell r="A209">
            <v>2620</v>
          </cell>
          <cell r="B209" t="str">
            <v>DEPTO ZONA GUADALUPE</v>
          </cell>
        </row>
        <row r="210">
          <cell r="A210">
            <v>2621</v>
          </cell>
          <cell r="B210" t="str">
            <v>OPERACION Y MANTTO GUADALUPE</v>
          </cell>
        </row>
        <row r="211">
          <cell r="A211">
            <v>2622</v>
          </cell>
          <cell r="B211" t="str">
            <v>SEVICIOS GRALES GUADALUPE</v>
          </cell>
        </row>
        <row r="212">
          <cell r="A212">
            <v>2623</v>
          </cell>
          <cell r="B212" t="str">
            <v>CASINO GUADALUPE</v>
          </cell>
        </row>
        <row r="213">
          <cell r="A213">
            <v>2624</v>
          </cell>
          <cell r="B213" t="str">
            <v>ALMACEN GUADALUPE</v>
          </cell>
        </row>
        <row r="214">
          <cell r="A214">
            <v>2625</v>
          </cell>
          <cell r="B214" t="str">
            <v>PROVEDURIA GUADALUPE</v>
          </cell>
        </row>
        <row r="215">
          <cell r="A215">
            <v>2626</v>
          </cell>
          <cell r="B215" t="str">
            <v>SERV. EXTERNO CASINO GUADALUPE</v>
          </cell>
        </row>
        <row r="216">
          <cell r="A216">
            <v>2627</v>
          </cell>
          <cell r="B216" t="str">
            <v>TALLER IND Y AUTOMOTORES GUAD</v>
          </cell>
        </row>
        <row r="217">
          <cell r="A217">
            <v>2628</v>
          </cell>
          <cell r="B217" t="str">
            <v>SOSTENIMIENTO VIAS GUADALUPE</v>
          </cell>
        </row>
        <row r="218">
          <cell r="A218">
            <v>2629</v>
          </cell>
          <cell r="B218" t="str">
            <v>SOSTENIMIENTO GRAL GUADALUPE</v>
          </cell>
        </row>
        <row r="219">
          <cell r="A219">
            <v>2630</v>
          </cell>
          <cell r="B219" t="str">
            <v>ÁREA GUATAPÉ</v>
          </cell>
        </row>
        <row r="220">
          <cell r="A220">
            <v>2631</v>
          </cell>
          <cell r="B220" t="str">
            <v>OPERACION GUATAPÉ</v>
          </cell>
        </row>
        <row r="221">
          <cell r="A221">
            <v>2632</v>
          </cell>
          <cell r="B221" t="str">
            <v>SERVICIOS GENERALES GUATAPÉ</v>
          </cell>
        </row>
        <row r="222">
          <cell r="A222">
            <v>2633</v>
          </cell>
          <cell r="B222" t="str">
            <v>SERVICIOS DE APOYO GUATAPÉ</v>
          </cell>
        </row>
        <row r="223">
          <cell r="A223">
            <v>2634</v>
          </cell>
          <cell r="B223" t="str">
            <v>ALMACEN GUATAPE</v>
          </cell>
        </row>
        <row r="224">
          <cell r="A224">
            <v>2635</v>
          </cell>
          <cell r="B224" t="str">
            <v>PROVEEDURIA GUATAPE</v>
          </cell>
        </row>
        <row r="225">
          <cell r="A225">
            <v>2636</v>
          </cell>
          <cell r="B225" t="str">
            <v>SERV. EXTERNO CASINO GUATAPE</v>
          </cell>
        </row>
        <row r="226">
          <cell r="A226">
            <v>2637</v>
          </cell>
          <cell r="B226" t="str">
            <v>TALLER IND Y AUTOMOTORES GUATAPE</v>
          </cell>
        </row>
        <row r="227">
          <cell r="A227">
            <v>2638</v>
          </cell>
          <cell r="B227" t="str">
            <v>SOSTENIMIENTO VIAS GUATAPE</v>
          </cell>
        </row>
        <row r="228">
          <cell r="A228">
            <v>2639</v>
          </cell>
          <cell r="B228" t="str">
            <v>MANTENIMIENTO ÁREA GUATAPÉ</v>
          </cell>
        </row>
        <row r="229">
          <cell r="A229">
            <v>2640</v>
          </cell>
          <cell r="B229" t="str">
            <v>SECCION CENTRAL PLAYAS</v>
          </cell>
        </row>
        <row r="230">
          <cell r="A230">
            <v>2641</v>
          </cell>
          <cell r="B230" t="str">
            <v>OPERACION Y MTTO PLAYAS</v>
          </cell>
        </row>
        <row r="231">
          <cell r="A231">
            <v>2642</v>
          </cell>
          <cell r="B231" t="str">
            <v>CENTRO DE COSTO NO EXISTE!!!</v>
          </cell>
        </row>
        <row r="232">
          <cell r="A232">
            <v>2643</v>
          </cell>
          <cell r="B232" t="str">
            <v>CASINO PLAYAS</v>
          </cell>
        </row>
        <row r="233">
          <cell r="A233">
            <v>2644</v>
          </cell>
          <cell r="B233" t="str">
            <v>ALMACEN PLAYAS</v>
          </cell>
        </row>
        <row r="234">
          <cell r="A234">
            <v>2645</v>
          </cell>
          <cell r="B234" t="str">
            <v>CENTRO DE COSTO NO EXISTE!!!</v>
          </cell>
        </row>
        <row r="235">
          <cell r="A235">
            <v>2646</v>
          </cell>
          <cell r="B235" t="str">
            <v>SERV. EXTERNO CASINO PLAYAS</v>
          </cell>
        </row>
        <row r="236">
          <cell r="A236">
            <v>2647</v>
          </cell>
          <cell r="B236" t="str">
            <v>TALLER IND Y AUTOMOTORES PLAYAS</v>
          </cell>
        </row>
        <row r="237">
          <cell r="A237">
            <v>2648</v>
          </cell>
          <cell r="B237" t="str">
            <v>CENTRO DE COSTO NO EXISTE!!!</v>
          </cell>
        </row>
        <row r="238">
          <cell r="A238">
            <v>2649</v>
          </cell>
          <cell r="B238" t="str">
            <v>SOSTTO GENERAL PLAYAS</v>
          </cell>
        </row>
        <row r="239">
          <cell r="A239">
            <v>2650</v>
          </cell>
          <cell r="B239" t="str">
            <v>ÁREA INGENIERÍA</v>
          </cell>
        </row>
        <row r="240">
          <cell r="A240">
            <v>2651</v>
          </cell>
          <cell r="B240" t="str">
            <v>CENTRO DE COSTO NO EXISTE!!!</v>
          </cell>
        </row>
        <row r="241">
          <cell r="A241">
            <v>2660</v>
          </cell>
          <cell r="B241" t="str">
            <v>OPERACIÓN CENTRO DE CONTROL</v>
          </cell>
        </row>
        <row r="242">
          <cell r="A242">
            <v>2661</v>
          </cell>
          <cell r="B242" t="str">
            <v>CENTRO DE COSTO NO EXISTE!!!</v>
          </cell>
        </row>
        <row r="243">
          <cell r="A243">
            <v>2670</v>
          </cell>
          <cell r="B243" t="str">
            <v>DEPTO MANNTTO CENTRO DE CONTROL</v>
          </cell>
        </row>
        <row r="244">
          <cell r="A244">
            <v>2671</v>
          </cell>
          <cell r="B244" t="str">
            <v>CENTRO DE COSTO NO EXISTE!!!</v>
          </cell>
        </row>
        <row r="245">
          <cell r="A245">
            <v>2680</v>
          </cell>
          <cell r="B245" t="str">
            <v>ÁREA GUADALUPE</v>
          </cell>
        </row>
        <row r="246">
          <cell r="A246">
            <v>2681</v>
          </cell>
          <cell r="B246" t="str">
            <v>OPERACION ÁREA GUADALUPE</v>
          </cell>
        </row>
        <row r="247">
          <cell r="A247">
            <v>2682</v>
          </cell>
          <cell r="B247" t="str">
            <v>MANTENIMIENTO ÁREA GUADALUPE</v>
          </cell>
        </row>
        <row r="248">
          <cell r="A248">
            <v>2683</v>
          </cell>
          <cell r="B248" t="str">
            <v>SERVICIOS DE APOYO ÁREA GUADALUPE</v>
          </cell>
        </row>
        <row r="249">
          <cell r="A249">
            <v>2684</v>
          </cell>
          <cell r="B249" t="str">
            <v>CASINOS GUADALUPE-PORCE</v>
          </cell>
        </row>
        <row r="250">
          <cell r="A250">
            <v>2685</v>
          </cell>
          <cell r="B250" t="str">
            <v>PROVEEDURIA GUADALUPE-PORCE</v>
          </cell>
        </row>
        <row r="251">
          <cell r="A251">
            <v>2686</v>
          </cell>
          <cell r="B251" t="str">
            <v>TALLER INDUSTRIAL GUADALUPE-PORCE</v>
          </cell>
        </row>
        <row r="252">
          <cell r="A252">
            <v>2687</v>
          </cell>
          <cell r="B252" t="str">
            <v>TALLER AUTOMOTORES Y TRANSPORTE G-PORCE</v>
          </cell>
        </row>
        <row r="253">
          <cell r="A253">
            <v>2688</v>
          </cell>
          <cell r="B253" t="str">
            <v>SOSTENIMIENTO INSTALACIONES G-PORCE</v>
          </cell>
        </row>
        <row r="254">
          <cell r="A254">
            <v>2689</v>
          </cell>
          <cell r="B254" t="str">
            <v>CENTRO DE COSTO NO EXISTE!!!</v>
          </cell>
        </row>
        <row r="255">
          <cell r="A255">
            <v>2690</v>
          </cell>
          <cell r="B255" t="str">
            <v>ÁREA LA SIERRA</v>
          </cell>
        </row>
        <row r="256">
          <cell r="A256">
            <v>2691</v>
          </cell>
          <cell r="B256" t="str">
            <v>CENTRO DE COSTO NO EXISTE!!!</v>
          </cell>
        </row>
        <row r="257">
          <cell r="A257">
            <v>2700</v>
          </cell>
          <cell r="B257" t="str">
            <v>SUBGERENCIA AMBIENTAL</v>
          </cell>
        </row>
        <row r="258">
          <cell r="A258">
            <v>2701</v>
          </cell>
          <cell r="B258" t="str">
            <v>CENTRO DE COSTO NO EXISTE!!!</v>
          </cell>
        </row>
        <row r="259">
          <cell r="A259">
            <v>2703</v>
          </cell>
          <cell r="B259" t="str">
            <v>ESTUDIOS FUENTES DE ABASTO</v>
          </cell>
        </row>
        <row r="260">
          <cell r="A260">
            <v>2704</v>
          </cell>
          <cell r="B260" t="str">
            <v>CENTRO DE COSTO NO EXISTE!!!</v>
          </cell>
        </row>
        <row r="261">
          <cell r="A261">
            <v>2709</v>
          </cell>
          <cell r="B261" t="str">
            <v>GESTIÓN SOCIAL PORCE II</v>
          </cell>
        </row>
        <row r="262">
          <cell r="A262">
            <v>2710</v>
          </cell>
          <cell r="B262" t="str">
            <v>DEPTO CUENCAS Y MONITOREO</v>
          </cell>
        </row>
        <row r="263">
          <cell r="A263">
            <v>2711</v>
          </cell>
          <cell r="B263" t="str">
            <v>CENTRO DE COSTO NO EXISTE!!!</v>
          </cell>
        </row>
        <row r="264">
          <cell r="A264">
            <v>2720</v>
          </cell>
          <cell r="B264" t="str">
            <v>DEPTO RELACIONES CON LA COMUNIDAD</v>
          </cell>
        </row>
        <row r="265">
          <cell r="A265">
            <v>2721</v>
          </cell>
          <cell r="B265" t="str">
            <v>CENTRO DE COSTO NO EXISTE!!!</v>
          </cell>
        </row>
        <row r="266">
          <cell r="A266">
            <v>2730</v>
          </cell>
          <cell r="B266" t="str">
            <v>ÁREA HIDROMETRIA E INSTRUMENTACIÓN</v>
          </cell>
        </row>
        <row r="267">
          <cell r="A267">
            <v>2731</v>
          </cell>
          <cell r="B267" t="str">
            <v>INVERSIÓN HIDROMETRIA INSTRUM.</v>
          </cell>
        </row>
        <row r="268">
          <cell r="A268">
            <v>2732</v>
          </cell>
          <cell r="B268" t="str">
            <v>SECCIÓN HIDROMETRIA</v>
          </cell>
        </row>
        <row r="269">
          <cell r="A269">
            <v>2733</v>
          </cell>
          <cell r="B269" t="str">
            <v>SECCIÓN HIDROMETRIA</v>
          </cell>
        </row>
        <row r="270">
          <cell r="A270">
            <v>2734</v>
          </cell>
          <cell r="B270" t="str">
            <v>CENTRO DE COSTO NO EXISTE!!!</v>
          </cell>
        </row>
        <row r="271">
          <cell r="A271">
            <v>2735</v>
          </cell>
          <cell r="B271" t="str">
            <v>ESTACIONES HIDROMETEOROLOGICAS</v>
          </cell>
        </row>
        <row r="272">
          <cell r="A272">
            <v>2736</v>
          </cell>
          <cell r="B272" t="str">
            <v>CENTRO DE COSTO NO EXISTE!!!</v>
          </cell>
        </row>
        <row r="273">
          <cell r="A273">
            <v>2799</v>
          </cell>
          <cell r="B273" t="str">
            <v>ANTICIPOS OTROS PROGRAMAS DE GENERACION</v>
          </cell>
        </row>
        <row r="274">
          <cell r="A274">
            <v>2800</v>
          </cell>
          <cell r="B274" t="str">
            <v>GERENCIA DEL GAS</v>
          </cell>
        </row>
        <row r="275">
          <cell r="A275">
            <v>2801</v>
          </cell>
          <cell r="B275" t="str">
            <v>UNIDAD GESTION ADMINISTRATIVA</v>
          </cell>
        </row>
        <row r="276">
          <cell r="A276">
            <v>2802</v>
          </cell>
          <cell r="B276" t="str">
            <v>UNIDAD PLANEACION GAS</v>
          </cell>
        </row>
        <row r="277">
          <cell r="A277">
            <v>2803</v>
          </cell>
          <cell r="B277" t="str">
            <v>DEPARTAMENTO TECNICO GAS</v>
          </cell>
        </row>
        <row r="278">
          <cell r="A278">
            <v>2804</v>
          </cell>
          <cell r="B278" t="str">
            <v>CENTRO DE COSTO NO EXISTE!!!</v>
          </cell>
        </row>
        <row r="279">
          <cell r="A279">
            <v>2805</v>
          </cell>
          <cell r="B279" t="str">
            <v>DEPTO CONSTRUCC Y OPERAC GAS</v>
          </cell>
        </row>
        <row r="280">
          <cell r="A280">
            <v>2806</v>
          </cell>
          <cell r="B280" t="str">
            <v>OPERAC Y MANTENIMIENTO GAS</v>
          </cell>
        </row>
        <row r="281">
          <cell r="A281">
            <v>2807</v>
          </cell>
          <cell r="B281" t="str">
            <v>DEPTO RELAC INSTITUCIONALES GAS</v>
          </cell>
        </row>
        <row r="282">
          <cell r="A282">
            <v>2708</v>
          </cell>
          <cell r="B282" t="str">
            <v>CENTRO DE COSTO NO EXISTE!!!</v>
          </cell>
        </row>
        <row r="283">
          <cell r="A283">
            <v>2809</v>
          </cell>
          <cell r="B283" t="str">
            <v>DEPTO MERCADEO GAS</v>
          </cell>
        </row>
        <row r="284">
          <cell r="A284">
            <v>2810</v>
          </cell>
          <cell r="B284" t="str">
            <v>DIVISION GASODUCTO</v>
          </cell>
        </row>
        <row r="285">
          <cell r="A285">
            <v>2811</v>
          </cell>
          <cell r="B285" t="str">
            <v>PLAN DESARROLLO INFORMATICO GAS</v>
          </cell>
        </row>
        <row r="286">
          <cell r="A286">
            <v>2812</v>
          </cell>
          <cell r="B286" t="str">
            <v>CENTRO DE COSTO NO EXISTE!!!</v>
          </cell>
        </row>
        <row r="287">
          <cell r="A287">
            <v>2820</v>
          </cell>
          <cell r="B287" t="str">
            <v>DIVISION TECNICA GAS</v>
          </cell>
        </row>
        <row r="288">
          <cell r="A288">
            <v>2821</v>
          </cell>
          <cell r="B288" t="str">
            <v>DEPTO CONSTRUCCIONES Y OPERACION GAS</v>
          </cell>
        </row>
        <row r="289">
          <cell r="A289">
            <v>2822</v>
          </cell>
          <cell r="B289" t="str">
            <v>CENTRO DE COSTO NO EXISTE!!!</v>
          </cell>
        </row>
        <row r="290">
          <cell r="A290">
            <v>2830</v>
          </cell>
          <cell r="B290" t="str">
            <v>DIVISION RELACIONES INSTITUCIONALES</v>
          </cell>
        </row>
        <row r="291">
          <cell r="A291">
            <v>2831</v>
          </cell>
          <cell r="B291" t="str">
            <v>DEPTO MERCADEO</v>
          </cell>
        </row>
        <row r="292">
          <cell r="A292">
            <v>2832</v>
          </cell>
          <cell r="B292" t="str">
            <v>CENTRO DE COSTO NO EXISTE!!!</v>
          </cell>
        </row>
        <row r="293">
          <cell r="A293">
            <v>3000</v>
          </cell>
          <cell r="B293" t="str">
            <v>GERENCIA DE TELECOMUNICACIONES</v>
          </cell>
        </row>
        <row r="294">
          <cell r="A294">
            <v>3001</v>
          </cell>
          <cell r="B294" t="str">
            <v>GRUPO PROYECTOS TELECOMUNICACIONES</v>
          </cell>
        </row>
        <row r="295">
          <cell r="A295">
            <v>3002</v>
          </cell>
          <cell r="B295" t="str">
            <v>PROYECTO BOGOTA</v>
          </cell>
        </row>
        <row r="296">
          <cell r="A296">
            <v>3003</v>
          </cell>
          <cell r="B296" t="str">
            <v>GRUPO SERVICIOS TELEVISIÓN</v>
          </cell>
        </row>
        <row r="297">
          <cell r="A297">
            <v>3004</v>
          </cell>
          <cell r="B297" t="str">
            <v>PROYECTO EDA</v>
          </cell>
        </row>
        <row r="298">
          <cell r="A298">
            <v>3005</v>
          </cell>
          <cell r="B298" t="str">
            <v>PLANEACION TELECOMUNICACIONES</v>
          </cell>
        </row>
        <row r="299">
          <cell r="A299">
            <v>3006</v>
          </cell>
          <cell r="B299" t="str">
            <v>SUBGERENCIA NUEVOS NEGOCIOS TELECOMUNICACIONES</v>
          </cell>
        </row>
        <row r="300">
          <cell r="A300">
            <v>3007</v>
          </cell>
          <cell r="B300" t="str">
            <v>CENTRO DE COSTO NO EXISTE!!!</v>
          </cell>
        </row>
        <row r="301">
          <cell r="A301">
            <v>3010</v>
          </cell>
          <cell r="B301" t="str">
            <v>UNID ANALISIS Y GEST TELECOMUNICACIONES</v>
          </cell>
        </row>
        <row r="302">
          <cell r="A302">
            <v>3011</v>
          </cell>
          <cell r="B302" t="str">
            <v>CENTRO DE COSTO NO EXISTE!!!</v>
          </cell>
        </row>
        <row r="303">
          <cell r="A303">
            <v>3020</v>
          </cell>
          <cell r="B303" t="str">
            <v>UNIDAD CAPACITACION TELECOMUNICACIONES</v>
          </cell>
        </row>
        <row r="304">
          <cell r="A304">
            <v>3021</v>
          </cell>
          <cell r="B304" t="str">
            <v>CULTURA DEL SERVICIO</v>
          </cell>
        </row>
        <row r="305">
          <cell r="A305">
            <v>3022</v>
          </cell>
          <cell r="B305" t="str">
            <v>CENTRO DE COSTO NO EXISTE!!!</v>
          </cell>
        </row>
        <row r="306">
          <cell r="A306">
            <v>3080</v>
          </cell>
          <cell r="B306" t="str">
            <v>ESTUDIOS PARA DIF. PLAN MERCADEO</v>
          </cell>
        </row>
        <row r="307">
          <cell r="A307">
            <v>3081</v>
          </cell>
          <cell r="B307" t="str">
            <v>ESTUDIO VR AGREGADO TELEMATICA</v>
          </cell>
        </row>
        <row r="308">
          <cell r="A308">
            <v>3082</v>
          </cell>
          <cell r="B308" t="str">
            <v>ESTUDIO PROYECTO SATELITAL SIMON BOLIVAR</v>
          </cell>
        </row>
        <row r="309">
          <cell r="A309">
            <v>3083</v>
          </cell>
          <cell r="B309" t="str">
            <v>TELEFONIA OTRAS CIUDADES</v>
          </cell>
        </row>
        <row r="310">
          <cell r="A310">
            <v>3084</v>
          </cell>
          <cell r="B310" t="str">
            <v>VALORACION EMPRESA TELS. BUCARAMANGA</v>
          </cell>
        </row>
        <row r="311">
          <cell r="A311">
            <v>3085</v>
          </cell>
          <cell r="B311" t="str">
            <v>CENTRO DE COSTO NO EXISTE!!!</v>
          </cell>
        </row>
        <row r="312">
          <cell r="A312">
            <v>3100</v>
          </cell>
          <cell r="B312" t="str">
            <v>DIV TECNICA REDES TELECOMUNICACIONES</v>
          </cell>
        </row>
        <row r="313">
          <cell r="A313">
            <v>3101</v>
          </cell>
          <cell r="B313" t="str">
            <v>CENTRO DE COSTO NO EXISTE!!!</v>
          </cell>
        </row>
        <row r="314">
          <cell r="A314">
            <v>3110</v>
          </cell>
          <cell r="B314" t="str">
            <v>DEPTO RED DE ABON TELECOMUNICACIONES</v>
          </cell>
        </row>
        <row r="315">
          <cell r="A315">
            <v>3111</v>
          </cell>
          <cell r="B315" t="str">
            <v>CENTRO DE COSTO NO EXISTE!!!</v>
          </cell>
        </row>
        <row r="316">
          <cell r="A316">
            <v>3120</v>
          </cell>
          <cell r="B316" t="str">
            <v>DEPTO CONTRATO TELECOMUNICACIONES</v>
          </cell>
        </row>
        <row r="317">
          <cell r="A317">
            <v>3121</v>
          </cell>
          <cell r="B317" t="str">
            <v>CENTRO DE COSTO NO EXISTE!!!</v>
          </cell>
        </row>
        <row r="318">
          <cell r="A318">
            <v>3130</v>
          </cell>
          <cell r="B318" t="str">
            <v>DPTO INTERVENTORIA TELECOMUNICACIONES</v>
          </cell>
        </row>
        <row r="319">
          <cell r="A319">
            <v>3131</v>
          </cell>
          <cell r="B319" t="str">
            <v>CENTRO DE COSTO NO EXISTE!!!</v>
          </cell>
        </row>
        <row r="320">
          <cell r="A320">
            <v>3140</v>
          </cell>
          <cell r="B320" t="str">
            <v>DEPTO REDES DE DATOS</v>
          </cell>
        </row>
        <row r="321">
          <cell r="A321">
            <v>3141</v>
          </cell>
          <cell r="B321" t="str">
            <v>CENTRO DE COSTO NO EXISTE!!!</v>
          </cell>
        </row>
        <row r="322">
          <cell r="A322">
            <v>3200</v>
          </cell>
          <cell r="B322" t="str">
            <v>DIV OPERATIVA REDES TELECOMUNICACIONES</v>
          </cell>
        </row>
        <row r="323">
          <cell r="A323">
            <v>3201</v>
          </cell>
          <cell r="B323" t="str">
            <v>CENTRO DE COSTO NO EXISTE!!!</v>
          </cell>
        </row>
        <row r="324">
          <cell r="A324">
            <v>3210</v>
          </cell>
          <cell r="B324" t="str">
            <v>DEPTO TELEFONOS PUBLICOS</v>
          </cell>
        </row>
        <row r="325">
          <cell r="A325">
            <v>3211</v>
          </cell>
          <cell r="B325" t="str">
            <v>SECC MTTO TELEFONOS PUBLICOS</v>
          </cell>
        </row>
        <row r="326">
          <cell r="A326">
            <v>3212</v>
          </cell>
          <cell r="B326" t="str">
            <v>CENTRO DE COSTO NO EXISTE!!!</v>
          </cell>
        </row>
        <row r="327">
          <cell r="A327">
            <v>3220</v>
          </cell>
          <cell r="B327" t="str">
            <v>DEPTO MTTO TELECOMUNICACIONES</v>
          </cell>
        </row>
        <row r="328">
          <cell r="A328">
            <v>3221</v>
          </cell>
          <cell r="B328" t="str">
            <v>SECC RECEPCION DANOS</v>
          </cell>
        </row>
        <row r="329">
          <cell r="A329">
            <v>3222</v>
          </cell>
          <cell r="B329" t="str">
            <v>SECC DANOS ZONA NORTE</v>
          </cell>
        </row>
        <row r="330">
          <cell r="A330">
            <v>3223</v>
          </cell>
          <cell r="B330" t="str">
            <v>SECCION DANOS ZONA SUR</v>
          </cell>
        </row>
        <row r="331">
          <cell r="A331">
            <v>3224</v>
          </cell>
          <cell r="B331" t="str">
            <v>SECC DANOS ZONA CENTRO</v>
          </cell>
        </row>
        <row r="332">
          <cell r="A332">
            <v>3225</v>
          </cell>
          <cell r="B332" t="str">
            <v>RURAL Y MONOCANAL</v>
          </cell>
        </row>
        <row r="333">
          <cell r="A333">
            <v>3226</v>
          </cell>
          <cell r="B333" t="str">
            <v>CENTRO DE COSTO NO EXISTE!!!</v>
          </cell>
        </row>
        <row r="334">
          <cell r="A334">
            <v>3230</v>
          </cell>
          <cell r="B334" t="str">
            <v>DEPTO MTTO REDES DE  DATOS</v>
          </cell>
        </row>
        <row r="335">
          <cell r="A335">
            <v>3231</v>
          </cell>
          <cell r="B335" t="str">
            <v>CENTRO DE COSTO NO EXISTE!!!</v>
          </cell>
        </row>
        <row r="336">
          <cell r="A336">
            <v>3240</v>
          </cell>
          <cell r="B336" t="str">
            <v>DPTO MANTTO PREVENTIVO TELECOM</v>
          </cell>
        </row>
        <row r="337">
          <cell r="A337">
            <v>3241</v>
          </cell>
          <cell r="B337" t="str">
            <v>PRESURIZACION</v>
          </cell>
        </row>
        <row r="338">
          <cell r="A338">
            <v>3242</v>
          </cell>
          <cell r="B338" t="str">
            <v>MANTENIMIENTO PREVENTIVO</v>
          </cell>
        </row>
        <row r="339">
          <cell r="A339">
            <v>3243</v>
          </cell>
          <cell r="B339" t="str">
            <v>CENTRO DE COSTO NO EXISTE!!!</v>
          </cell>
        </row>
        <row r="340">
          <cell r="A340">
            <v>3250</v>
          </cell>
          <cell r="B340" t="str">
            <v>DEPTO MTTO TELEFONOS ORIENTE</v>
          </cell>
        </row>
        <row r="341">
          <cell r="A341">
            <v>3251</v>
          </cell>
          <cell r="B341" t="str">
            <v>CENTRO DE COSTO NO EXISTE!!!</v>
          </cell>
        </row>
        <row r="342">
          <cell r="A342">
            <v>3300</v>
          </cell>
          <cell r="B342" t="str">
            <v>DIV TECNICA EQ TELECOMUNICACIONES</v>
          </cell>
        </row>
        <row r="343">
          <cell r="A343">
            <v>3301</v>
          </cell>
          <cell r="B343" t="str">
            <v>CENTRO DE COSTO NO EXISTE!!!</v>
          </cell>
        </row>
        <row r="344">
          <cell r="A344">
            <v>3310</v>
          </cell>
          <cell r="B344" t="str">
            <v>DEPTO DE TRANSMISION</v>
          </cell>
        </row>
        <row r="345">
          <cell r="A345">
            <v>3311</v>
          </cell>
          <cell r="B345" t="str">
            <v>CENTRO DE COSTO NO EXISTE!!!</v>
          </cell>
        </row>
        <row r="346">
          <cell r="A346">
            <v>3320</v>
          </cell>
          <cell r="B346" t="str">
            <v>DEPTO DE CONMUTACION</v>
          </cell>
        </row>
        <row r="347">
          <cell r="A347">
            <v>3321</v>
          </cell>
          <cell r="B347" t="str">
            <v>CENTRO DE COSTO NO EXISTE!!!</v>
          </cell>
        </row>
        <row r="348">
          <cell r="A348">
            <v>3400</v>
          </cell>
          <cell r="B348" t="str">
            <v>DIV OPERATIVA EQ TELECOMUNICACIONES</v>
          </cell>
        </row>
        <row r="349">
          <cell r="A349">
            <v>3401</v>
          </cell>
          <cell r="B349" t="str">
            <v>CENTRO DE COSTO NO EXISTE!!!</v>
          </cell>
        </row>
        <row r="350">
          <cell r="A350">
            <v>3410</v>
          </cell>
          <cell r="B350" t="str">
            <v>DPTO CENTRALES TELECOMUNICACIONES</v>
          </cell>
        </row>
        <row r="351">
          <cell r="A351">
            <v>3411</v>
          </cell>
          <cell r="B351" t="str">
            <v>SISTEMA AGF</v>
          </cell>
        </row>
        <row r="352">
          <cell r="A352">
            <v>3412</v>
          </cell>
          <cell r="B352" t="str">
            <v>SISTEMA ARF</v>
          </cell>
        </row>
        <row r="353">
          <cell r="A353">
            <v>3413</v>
          </cell>
          <cell r="B353" t="str">
            <v>SISTEMA PENTACONTA</v>
          </cell>
        </row>
        <row r="354">
          <cell r="A354">
            <v>3414</v>
          </cell>
          <cell r="B354" t="str">
            <v>SISTEMA ELECTRONICO</v>
          </cell>
        </row>
        <row r="355">
          <cell r="A355">
            <v>3415</v>
          </cell>
          <cell r="B355" t="str">
            <v>SERVICIOS AUXILIARES</v>
          </cell>
        </row>
        <row r="356">
          <cell r="A356">
            <v>3416</v>
          </cell>
          <cell r="B356" t="str">
            <v>EQUIPO ORIENTE</v>
          </cell>
        </row>
        <row r="357">
          <cell r="A357">
            <v>3417</v>
          </cell>
          <cell r="B357" t="str">
            <v>SISTEMA PCM</v>
          </cell>
        </row>
        <row r="358">
          <cell r="A358">
            <v>3418</v>
          </cell>
          <cell r="B358" t="str">
            <v>UHF</v>
          </cell>
        </row>
        <row r="359">
          <cell r="A359">
            <v>3419</v>
          </cell>
          <cell r="B359" t="str">
            <v>CENTRO DE COSTO NO EXISTE!!!</v>
          </cell>
        </row>
        <row r="360">
          <cell r="A360">
            <v>3420</v>
          </cell>
          <cell r="B360" t="str">
            <v>DPTO RADIOCOMUNICACIONES</v>
          </cell>
        </row>
        <row r="361">
          <cell r="A361">
            <v>3421</v>
          </cell>
          <cell r="B361" t="str">
            <v>SECCION MICROONDAS</v>
          </cell>
        </row>
        <row r="362">
          <cell r="A362">
            <v>3422</v>
          </cell>
          <cell r="B362" t="str">
            <v>SECCION VHF</v>
          </cell>
        </row>
        <row r="363">
          <cell r="A363">
            <v>3423</v>
          </cell>
          <cell r="B363" t="str">
            <v>SECCION TRUNKING</v>
          </cell>
        </row>
        <row r="364">
          <cell r="A364">
            <v>3424</v>
          </cell>
          <cell r="B364" t="str">
            <v>CENTRO DE COSTO NO EXISTE!!!</v>
          </cell>
        </row>
        <row r="365">
          <cell r="A365">
            <v>3430</v>
          </cell>
          <cell r="B365" t="str">
            <v>DEPTO EQ AUXILIARES TELECOMUNICACIONES</v>
          </cell>
        </row>
        <row r="366">
          <cell r="A366">
            <v>3431</v>
          </cell>
          <cell r="B366" t="str">
            <v>LABORATORIO</v>
          </cell>
        </row>
        <row r="367">
          <cell r="A367">
            <v>3432</v>
          </cell>
          <cell r="B367" t="str">
            <v>SUMINISTRO DE ENERGIA</v>
          </cell>
        </row>
        <row r="368">
          <cell r="A368">
            <v>3433</v>
          </cell>
          <cell r="B368" t="str">
            <v>AIRES ACONDICIONADOS</v>
          </cell>
        </row>
        <row r="369">
          <cell r="A369">
            <v>3434</v>
          </cell>
          <cell r="B369" t="str">
            <v>EQUIPO DE FUERZA Y RADIO</v>
          </cell>
        </row>
        <row r="370">
          <cell r="A370">
            <v>3435</v>
          </cell>
          <cell r="B370" t="str">
            <v>CENTRO DE COSTO NO EXISTE!!!</v>
          </cell>
        </row>
        <row r="371">
          <cell r="A371">
            <v>3500</v>
          </cell>
          <cell r="B371" t="str">
            <v>DIV. COMERCIALIZACION TELECOMUNIC.</v>
          </cell>
        </row>
        <row r="372">
          <cell r="A372">
            <v>3501</v>
          </cell>
          <cell r="B372" t="str">
            <v>CENTRO DE COSTO NO EXISTE!!!</v>
          </cell>
        </row>
        <row r="373">
          <cell r="A373">
            <v>3510</v>
          </cell>
          <cell r="B373" t="str">
            <v>DEPTO MERCADEO TELECOMUNICACIONES</v>
          </cell>
        </row>
        <row r="374">
          <cell r="A374">
            <v>3511</v>
          </cell>
          <cell r="B374" t="str">
            <v>CENTRO DE COSTO NO EXISTE!!!</v>
          </cell>
        </row>
        <row r="375">
          <cell r="A375">
            <v>3520</v>
          </cell>
          <cell r="B375" t="str">
            <v>DEPTO.SERVICIOS TELECOMUNICACIONES</v>
          </cell>
        </row>
        <row r="376">
          <cell r="A376">
            <v>3521</v>
          </cell>
          <cell r="B376" t="str">
            <v>SECCION ASIGNACIONES</v>
          </cell>
        </row>
        <row r="377">
          <cell r="A377">
            <v>3522</v>
          </cell>
          <cell r="B377" t="str">
            <v>SECCION INSTALACIONES</v>
          </cell>
        </row>
        <row r="378">
          <cell r="A378">
            <v>3523</v>
          </cell>
          <cell r="B378" t="str">
            <v>CENTRO DE COSTO NO EXISTE!!!</v>
          </cell>
        </row>
        <row r="379">
          <cell r="A379">
            <v>3524</v>
          </cell>
          <cell r="B379" t="str">
            <v>SECCION CLIENTES</v>
          </cell>
        </row>
        <row r="380">
          <cell r="A380">
            <v>3525</v>
          </cell>
          <cell r="B380" t="str">
            <v>CENTRO DE COSTO NO EXISTE!!!</v>
          </cell>
        </row>
        <row r="381">
          <cell r="A381">
            <v>3540</v>
          </cell>
          <cell r="B381" t="str">
            <v>DPTO VENTAS Y CLIENTES TELECOMUNICA.</v>
          </cell>
        </row>
        <row r="382">
          <cell r="A382">
            <v>3541</v>
          </cell>
          <cell r="B382" t="str">
            <v>CENTRO DE COSTO NO EXISTE!!!</v>
          </cell>
        </row>
        <row r="383">
          <cell r="A383">
            <v>3543</v>
          </cell>
          <cell r="B383" t="str">
            <v>SECCION INFORMACION</v>
          </cell>
        </row>
        <row r="384">
          <cell r="A384">
            <v>3544</v>
          </cell>
          <cell r="B384" t="str">
            <v>CENTRO DE COSTO NO EXISTE!!!</v>
          </cell>
        </row>
        <row r="385">
          <cell r="A385">
            <v>3550</v>
          </cell>
          <cell r="B385" t="str">
            <v>DEPARTAMENTO ATENCION CLIENTES</v>
          </cell>
        </row>
        <row r="386">
          <cell r="A386">
            <v>3551</v>
          </cell>
          <cell r="B386" t="str">
            <v>CLIENTES</v>
          </cell>
        </row>
        <row r="387">
          <cell r="A387">
            <v>3552</v>
          </cell>
          <cell r="B387" t="str">
            <v>CENTRO DE COSTO NO EXISTE!!!</v>
          </cell>
        </row>
        <row r="388">
          <cell r="A388">
            <v>3554</v>
          </cell>
          <cell r="B388" t="str">
            <v>SECCION CLIENTES TELECOMUNICACIONES</v>
          </cell>
        </row>
        <row r="389">
          <cell r="A389">
            <v>3555</v>
          </cell>
          <cell r="B389" t="str">
            <v>CENTRO DE COSTO NO EXISTE!!!</v>
          </cell>
        </row>
        <row r="390">
          <cell r="A390">
            <v>3600</v>
          </cell>
          <cell r="B390" t="str">
            <v>DIVISION SERV. ESPEC. TELECOMUNICA.</v>
          </cell>
        </row>
        <row r="391">
          <cell r="A391">
            <v>3601</v>
          </cell>
          <cell r="B391" t="str">
            <v>CENTRO DE COSTO NO EXISTE!!!</v>
          </cell>
        </row>
        <row r="392">
          <cell r="A392">
            <v>3610</v>
          </cell>
          <cell r="B392" t="str">
            <v>DEPARTAMENTO DE DATOS</v>
          </cell>
        </row>
        <row r="393">
          <cell r="A393">
            <v>3611</v>
          </cell>
          <cell r="B393" t="str">
            <v>TECNICA DE DATOS</v>
          </cell>
        </row>
        <row r="394">
          <cell r="A394">
            <v>3612</v>
          </cell>
          <cell r="B394" t="str">
            <v>MANTENIMIENTO DATOS</v>
          </cell>
        </row>
        <row r="395">
          <cell r="A395">
            <v>3613</v>
          </cell>
          <cell r="B395" t="str">
            <v>CENTRO DE COSTO NO EXISTE!!!</v>
          </cell>
        </row>
        <row r="396">
          <cell r="A396">
            <v>3620</v>
          </cell>
          <cell r="B396" t="str">
            <v>DPTO. RADIO Y VIDEO</v>
          </cell>
        </row>
        <row r="397">
          <cell r="A397">
            <v>3621</v>
          </cell>
          <cell r="B397" t="str">
            <v>TECNICO RADIO Y VIDEO</v>
          </cell>
        </row>
        <row r="398">
          <cell r="A398">
            <v>3622</v>
          </cell>
          <cell r="B398" t="str">
            <v>MANTENIMIENTO RADIO</v>
          </cell>
        </row>
        <row r="399">
          <cell r="A399">
            <v>3623</v>
          </cell>
          <cell r="B399" t="str">
            <v>MANTENIMIENTO TRUNKING</v>
          </cell>
        </row>
        <row r="400">
          <cell r="A400">
            <v>3624</v>
          </cell>
          <cell r="B400" t="str">
            <v>MANTENIMIENTO VIDEO</v>
          </cell>
        </row>
        <row r="401">
          <cell r="A401">
            <v>3625</v>
          </cell>
          <cell r="B401" t="str">
            <v>INFORMACION BUSCAPERSONAS</v>
          </cell>
        </row>
        <row r="402">
          <cell r="A402">
            <v>3626</v>
          </cell>
          <cell r="B402" t="str">
            <v>CENTRO DE COSTO NO EXISTE!!!</v>
          </cell>
        </row>
        <row r="403">
          <cell r="A403">
            <v>3630</v>
          </cell>
          <cell r="B403" t="str">
            <v>DPTO. ATENCION EMPRESARIAL</v>
          </cell>
        </row>
        <row r="404">
          <cell r="A404">
            <v>3631</v>
          </cell>
          <cell r="B404" t="str">
            <v>CENTRO DE COSTO NO EXISTE!!!</v>
          </cell>
        </row>
        <row r="405">
          <cell r="A405">
            <v>3640</v>
          </cell>
          <cell r="B405" t="str">
            <v>DEPARTAMENTO MERCADEO</v>
          </cell>
        </row>
        <row r="406">
          <cell r="A406">
            <v>3641</v>
          </cell>
          <cell r="B406" t="str">
            <v>CENTRO DE COSTO NO EXISTE!!!</v>
          </cell>
        </row>
        <row r="407">
          <cell r="A407">
            <v>3999</v>
          </cell>
          <cell r="B407" t="str">
            <v>GASTOS GENERALES DE OPERACION</v>
          </cell>
        </row>
        <row r="408">
          <cell r="A408">
            <v>4000</v>
          </cell>
          <cell r="B408" t="str">
            <v>GERENCIA DE FINANZAS</v>
          </cell>
        </row>
        <row r="409">
          <cell r="A409">
            <v>4001</v>
          </cell>
          <cell r="B409" t="str">
            <v>AREA DE INVESTIGACIONES ECONOMICAS</v>
          </cell>
        </row>
        <row r="410">
          <cell r="A410">
            <v>4002</v>
          </cell>
          <cell r="B410" t="str">
            <v>SISTEMA DE INFORMAC FINANCIERA</v>
          </cell>
        </row>
        <row r="411">
          <cell r="A411">
            <v>4003</v>
          </cell>
          <cell r="B411" t="str">
            <v>CENTRO DE COSTO NO EXISTE!!!</v>
          </cell>
        </row>
        <row r="412">
          <cell r="A412">
            <v>4010</v>
          </cell>
          <cell r="B412" t="str">
            <v>AREA ADMON DE RIESGOS Y SEGUROS</v>
          </cell>
        </row>
        <row r="413">
          <cell r="A413">
            <v>4011</v>
          </cell>
          <cell r="B413" t="str">
            <v>CENTRO DE COSTO NO EXISTE!!!</v>
          </cell>
        </row>
        <row r="414">
          <cell r="A414">
            <v>4020</v>
          </cell>
          <cell r="B414" t="str">
            <v>AREA DE GESTION FINANCIERA</v>
          </cell>
        </row>
        <row r="415">
          <cell r="A415">
            <v>4021</v>
          </cell>
          <cell r="B415" t="str">
            <v>CENTRO DE COSTO NO EXISTE!!!</v>
          </cell>
        </row>
        <row r="416">
          <cell r="A416">
            <v>4100</v>
          </cell>
          <cell r="B416" t="str">
            <v>DIVISION TESORERIA</v>
          </cell>
        </row>
        <row r="417">
          <cell r="A417">
            <v>4101</v>
          </cell>
          <cell r="B417" t="str">
            <v>SECCION COBRANZAS</v>
          </cell>
        </row>
        <row r="418">
          <cell r="A418">
            <v>4102</v>
          </cell>
          <cell r="B418" t="str">
            <v>CENTRO DE COSTO NO EXISTE!!!</v>
          </cell>
        </row>
        <row r="419">
          <cell r="A419">
            <v>4110</v>
          </cell>
          <cell r="B419" t="str">
            <v>DEPTO MONEDA EXTRANJERA</v>
          </cell>
        </row>
        <row r="420">
          <cell r="A420">
            <v>4111</v>
          </cell>
          <cell r="B420" t="str">
            <v>CENTRO DE COSTO NO EXISTE!!!</v>
          </cell>
        </row>
        <row r="421">
          <cell r="A421">
            <v>4120</v>
          </cell>
          <cell r="B421" t="str">
            <v>DEPARTAMENTO CAJA</v>
          </cell>
        </row>
        <row r="422">
          <cell r="A422">
            <v>4121</v>
          </cell>
          <cell r="B422" t="str">
            <v>CENTRO DE COSTO NO EXISTE!!!</v>
          </cell>
        </row>
        <row r="423">
          <cell r="A423">
            <v>4130</v>
          </cell>
          <cell r="B423" t="str">
            <v>DEPTO MONEDA NACIONAL</v>
          </cell>
        </row>
        <row r="424">
          <cell r="A424">
            <v>4131</v>
          </cell>
          <cell r="B424" t="str">
            <v>CENTRO DE COSTO NO EXISTE!!!</v>
          </cell>
        </row>
        <row r="425">
          <cell r="A425">
            <v>4300</v>
          </cell>
          <cell r="B425" t="str">
            <v>SUBGERENCIA CONTADURÍA</v>
          </cell>
        </row>
        <row r="426">
          <cell r="A426">
            <v>4301</v>
          </cell>
          <cell r="B426" t="str">
            <v>GRUPO DE IMPUESTOS</v>
          </cell>
        </row>
        <row r="427">
          <cell r="A427">
            <v>4302</v>
          </cell>
          <cell r="B427" t="str">
            <v>CENTRO DE COSTO NO EXISTE!!!</v>
          </cell>
        </row>
        <row r="428">
          <cell r="A428">
            <v>4310</v>
          </cell>
          <cell r="B428" t="str">
            <v>DEPTO DE CONTABILIDAD FINANCIE</v>
          </cell>
        </row>
        <row r="429">
          <cell r="A429">
            <v>4311</v>
          </cell>
          <cell r="B429" t="str">
            <v>CENTRO DE COSTO NO EXISTE!!!</v>
          </cell>
        </row>
        <row r="430">
          <cell r="A430">
            <v>4320</v>
          </cell>
          <cell r="B430" t="str">
            <v>DEPTO CONTABILIDAD ACTIVOS FIJOS</v>
          </cell>
        </row>
        <row r="431">
          <cell r="A431">
            <v>4321</v>
          </cell>
          <cell r="B431" t="str">
            <v>CENTRO DE COSTO NO EXISTE!!!</v>
          </cell>
        </row>
        <row r="432">
          <cell r="A432">
            <v>4330</v>
          </cell>
          <cell r="B432" t="str">
            <v>DEPTO CONTABILIDAD COMERCIAL</v>
          </cell>
        </row>
        <row r="433">
          <cell r="A433">
            <v>4331</v>
          </cell>
          <cell r="B433" t="str">
            <v>CENTRO DE COSTO NO EXISTE!!!</v>
          </cell>
        </row>
        <row r="434">
          <cell r="A434">
            <v>4400</v>
          </cell>
          <cell r="B434" t="str">
            <v>DIVISION SUSCRIPTORES</v>
          </cell>
        </row>
        <row r="435">
          <cell r="A435">
            <v>4401</v>
          </cell>
          <cell r="B435" t="str">
            <v>SECCION SERVICIOS INTERNOS</v>
          </cell>
        </row>
        <row r="436">
          <cell r="A436">
            <v>4402</v>
          </cell>
          <cell r="B436" t="str">
            <v>UNIDAD PROYECCION Y SOPORTE</v>
          </cell>
        </row>
        <row r="437">
          <cell r="A437">
            <v>4410</v>
          </cell>
          <cell r="B437" t="str">
            <v>DEPARTAMENTO DE FACTURACION</v>
          </cell>
        </row>
        <row r="438">
          <cell r="A438">
            <v>4403</v>
          </cell>
          <cell r="B438" t="str">
            <v>CENTRO DE COSTO NO EXISTE!!!</v>
          </cell>
        </row>
        <row r="439">
          <cell r="A439">
            <v>4411</v>
          </cell>
          <cell r="B439" t="str">
            <v>SECCION ANALISIS FACTURACION</v>
          </cell>
        </row>
        <row r="440">
          <cell r="A440">
            <v>4412</v>
          </cell>
          <cell r="B440" t="str">
            <v>SECCION CONTROL FACTURACION</v>
          </cell>
        </row>
        <row r="441">
          <cell r="A441">
            <v>4413</v>
          </cell>
          <cell r="B441" t="str">
            <v>SECCION LECTURA Y REPARTICION</v>
          </cell>
        </row>
        <row r="442">
          <cell r="A442">
            <v>4414</v>
          </cell>
          <cell r="B442" t="str">
            <v>CENTRO DE COSTO NO EXISTE!!!</v>
          </cell>
        </row>
        <row r="443">
          <cell r="A443">
            <v>4420</v>
          </cell>
          <cell r="B443" t="str">
            <v>DEPTO. ATENCION AL CLIENTE</v>
          </cell>
        </row>
        <row r="444">
          <cell r="A444">
            <v>4421</v>
          </cell>
          <cell r="B444" t="str">
            <v>SECCION EDUCACION AL CLIENTE</v>
          </cell>
        </row>
        <row r="445">
          <cell r="A445">
            <v>4422</v>
          </cell>
          <cell r="B445" t="str">
            <v>SEC RECLAMACIONES Y SOLICITUDES</v>
          </cell>
        </row>
        <row r="446">
          <cell r="A446">
            <v>4423</v>
          </cell>
          <cell r="B446" t="str">
            <v>SECCION GESTION CARTERA</v>
          </cell>
        </row>
        <row r="447">
          <cell r="A447">
            <v>4424</v>
          </cell>
          <cell r="B447" t="str">
            <v>CENTRO DE COSTO NO EXISTE!!!</v>
          </cell>
        </row>
        <row r="448">
          <cell r="A448">
            <v>4430</v>
          </cell>
          <cell r="B448" t="str">
            <v>DEPTO. OPERATIVO</v>
          </cell>
        </row>
        <row r="449">
          <cell r="A449">
            <v>4431</v>
          </cell>
          <cell r="B449" t="str">
            <v>SECCION CONTROL INSTALACIONES</v>
          </cell>
        </row>
        <row r="450">
          <cell r="A450">
            <v>4432</v>
          </cell>
          <cell r="B450" t="str">
            <v>SECCION CORTE Y RECONEXION</v>
          </cell>
        </row>
        <row r="451">
          <cell r="A451">
            <v>4433</v>
          </cell>
          <cell r="B451" t="str">
            <v>SECCION LECTURA Y REPARTICION</v>
          </cell>
        </row>
        <row r="452">
          <cell r="A452">
            <v>4434</v>
          </cell>
          <cell r="B452" t="str">
            <v>CENTRO DE COSTO NO EXISTE!!!</v>
          </cell>
        </row>
        <row r="453">
          <cell r="A453">
            <v>4435</v>
          </cell>
          <cell r="B453" t="str">
            <v>GRUPO TRANSPORTE</v>
          </cell>
        </row>
        <row r="454">
          <cell r="A454">
            <v>4436</v>
          </cell>
          <cell r="B454" t="str">
            <v>CENTRO DE COSTO NO EXISTE!!!</v>
          </cell>
        </row>
        <row r="455">
          <cell r="A455">
            <v>4500</v>
          </cell>
          <cell r="B455" t="str">
            <v>DIVISION PROGRAMACION FINANCIERA</v>
          </cell>
        </row>
        <row r="456">
          <cell r="A456">
            <v>4501</v>
          </cell>
          <cell r="B456" t="str">
            <v>UNID DE ANALISIS Y G FRA</v>
          </cell>
        </row>
        <row r="457">
          <cell r="A457">
            <v>4502</v>
          </cell>
          <cell r="B457" t="str">
            <v>GRUPO PRESUPUESTO</v>
          </cell>
        </row>
        <row r="458">
          <cell r="A458">
            <v>4503</v>
          </cell>
          <cell r="B458" t="str">
            <v>CENTRO DE COSTO NO EXISTE!!!</v>
          </cell>
        </row>
        <row r="459">
          <cell r="A459">
            <v>4510</v>
          </cell>
          <cell r="B459" t="str">
            <v>DEPTO FINANCIERO ACUED Y ALCANTARILLADO</v>
          </cell>
        </row>
        <row r="460">
          <cell r="A460">
            <v>4511</v>
          </cell>
          <cell r="B460" t="str">
            <v>CENTRO DE COSTO NO EXISTE!!!</v>
          </cell>
        </row>
        <row r="461">
          <cell r="A461">
            <v>4520</v>
          </cell>
          <cell r="B461" t="str">
            <v>DEPTO FINANCIERO GENERACION ENERGIA</v>
          </cell>
        </row>
        <row r="462">
          <cell r="A462">
            <v>4521</v>
          </cell>
          <cell r="B462" t="str">
            <v>CENTRO DE COSTO NO EXISTE!!!</v>
          </cell>
        </row>
        <row r="463">
          <cell r="A463">
            <v>4530</v>
          </cell>
          <cell r="B463" t="str">
            <v>DPTO FCIERO TELECOMUNICACIONES</v>
          </cell>
        </row>
        <row r="464">
          <cell r="A464">
            <v>4531</v>
          </cell>
          <cell r="B464" t="str">
            <v>CENTRO DE COSTO NO EXISTE!!!</v>
          </cell>
        </row>
        <row r="465">
          <cell r="A465">
            <v>4540</v>
          </cell>
          <cell r="B465" t="str">
            <v>DPTO PROGRAMACION Y CONTR. PPTAL</v>
          </cell>
        </row>
        <row r="466">
          <cell r="A466">
            <v>4541</v>
          </cell>
          <cell r="B466" t="str">
            <v>CENTRO DE COSTO NO EXISTE!!!</v>
          </cell>
        </row>
        <row r="467">
          <cell r="A467">
            <v>4550</v>
          </cell>
          <cell r="B467" t="str">
            <v>DEPTO, FCIERO DISTRIBUCION ENERGETICA</v>
          </cell>
        </row>
        <row r="468">
          <cell r="A468">
            <v>4551</v>
          </cell>
          <cell r="B468" t="str">
            <v>CENTRO DE COSTO NO EXISTE!!!</v>
          </cell>
        </row>
        <row r="469">
          <cell r="A469">
            <v>4600</v>
          </cell>
          <cell r="B469" t="str">
            <v>DIVISION COMERCIAL</v>
          </cell>
        </row>
        <row r="470">
          <cell r="A470">
            <v>4601</v>
          </cell>
          <cell r="B470" t="str">
            <v>CENTRO DE COSTO NO EXISTE!!!</v>
          </cell>
        </row>
        <row r="471">
          <cell r="A471">
            <v>4610</v>
          </cell>
          <cell r="B471" t="str">
            <v>DEPARTAMENTO COMPRAS NACIONALES</v>
          </cell>
        </row>
        <row r="472">
          <cell r="A472">
            <v>4611</v>
          </cell>
          <cell r="B472" t="str">
            <v>SECCIÓN COMPRAS INMEDIATAS</v>
          </cell>
        </row>
        <row r="473">
          <cell r="A473">
            <v>4612</v>
          </cell>
          <cell r="B473" t="str">
            <v>CENTRO DE COSTO NO EXISTE!!!</v>
          </cell>
        </row>
        <row r="474">
          <cell r="A474">
            <v>4620</v>
          </cell>
          <cell r="B474" t="str">
            <v>DEPARTAMENTO DE IMPORTACIONES</v>
          </cell>
        </row>
        <row r="475">
          <cell r="A475">
            <v>4621</v>
          </cell>
          <cell r="B475" t="str">
            <v>CENTRO DE COSTO NO EXISTE!!!</v>
          </cell>
        </row>
        <row r="476">
          <cell r="A476">
            <v>4700</v>
          </cell>
          <cell r="B476" t="str">
            <v>GERENCIA COMERCIAL</v>
          </cell>
        </row>
        <row r="477">
          <cell r="A477">
            <v>4701</v>
          </cell>
          <cell r="B477" t="str">
            <v>CENTRO DE COSTO NO EXISTE!!!</v>
          </cell>
        </row>
        <row r="478">
          <cell r="A478">
            <v>5000</v>
          </cell>
          <cell r="B478" t="str">
            <v>DIRECCIÓN  ADMINISTRATIVA</v>
          </cell>
        </row>
        <row r="479">
          <cell r="A479">
            <v>5001</v>
          </cell>
          <cell r="B479" t="str">
            <v>DIVISION ADMINISTRACION EDIFICIO</v>
          </cell>
        </row>
        <row r="480">
          <cell r="A480">
            <v>5002</v>
          </cell>
          <cell r="B480" t="str">
            <v>GRUPO GESTION ADMON. EDIFICIO EE.PP.M.</v>
          </cell>
        </row>
        <row r="481">
          <cell r="A481">
            <v>5003</v>
          </cell>
          <cell r="B481" t="str">
            <v>CENTRO DE COSTO NO EXISTE!!!</v>
          </cell>
        </row>
        <row r="482">
          <cell r="A482">
            <v>5020</v>
          </cell>
          <cell r="B482" t="str">
            <v>UNIDAD CONTROL ADMINISTRATIVO</v>
          </cell>
        </row>
        <row r="483">
          <cell r="A483">
            <v>5021</v>
          </cell>
          <cell r="B483" t="str">
            <v>GRUPO SERVICIOS DE TRANSPORTE</v>
          </cell>
        </row>
        <row r="484">
          <cell r="A484">
            <v>5022</v>
          </cell>
          <cell r="B484" t="str">
            <v>OFICINA DE QUEJAS</v>
          </cell>
        </row>
        <row r="485">
          <cell r="A485">
            <v>5025</v>
          </cell>
          <cell r="B485" t="str">
            <v>PROYECTO ABACO</v>
          </cell>
        </row>
        <row r="486">
          <cell r="A486">
            <v>5023</v>
          </cell>
          <cell r="B486" t="str">
            <v>CENTRO DE COSTO NO EXISTE!!!</v>
          </cell>
        </row>
        <row r="487">
          <cell r="A487">
            <v>5026</v>
          </cell>
          <cell r="B487" t="str">
            <v>P. U. C. Y AMBIENTAL</v>
          </cell>
        </row>
        <row r="488">
          <cell r="A488">
            <v>5027</v>
          </cell>
          <cell r="B488" t="str">
            <v>CENTRO DE COSTO NO EXISTE!!!</v>
          </cell>
        </row>
        <row r="489">
          <cell r="A489">
            <v>5040</v>
          </cell>
          <cell r="B489" t="str">
            <v>DEPARTAMENTO DE CONTROL Y VIGILANCIA</v>
          </cell>
        </row>
        <row r="490">
          <cell r="A490">
            <v>5041</v>
          </cell>
          <cell r="B490" t="str">
            <v>CENTRO DE COSTO NO EXISTE!!!</v>
          </cell>
        </row>
        <row r="491">
          <cell r="A491">
            <v>5050</v>
          </cell>
          <cell r="B491" t="str">
            <v>UNIDAD QUEJAS Y ORIENT USUARIO</v>
          </cell>
        </row>
        <row r="492">
          <cell r="A492">
            <v>5051</v>
          </cell>
          <cell r="B492" t="str">
            <v>CENTRO DE COSTO NO EXISTE!!!</v>
          </cell>
        </row>
        <row r="493">
          <cell r="A493">
            <v>5100</v>
          </cell>
          <cell r="B493" t="str">
            <v>DIRECCIÓN DE GESTION HUMANA</v>
          </cell>
        </row>
        <row r="494">
          <cell r="A494">
            <v>5101</v>
          </cell>
          <cell r="B494" t="str">
            <v>SECCION DE SELECCION</v>
          </cell>
        </row>
        <row r="495">
          <cell r="A495">
            <v>5102</v>
          </cell>
          <cell r="B495" t="str">
            <v>JUEGOS DEPORTIVOS Y RECREATIVOS</v>
          </cell>
        </row>
        <row r="496">
          <cell r="A496">
            <v>5103</v>
          </cell>
          <cell r="B496" t="str">
            <v>CENTRO DE COSTO NO EXISTE!!!</v>
          </cell>
        </row>
        <row r="497">
          <cell r="A497">
            <v>5110</v>
          </cell>
          <cell r="B497" t="str">
            <v>UNIDAD DE RELACIONES LABORALES</v>
          </cell>
        </row>
        <row r="498">
          <cell r="A498">
            <v>5111</v>
          </cell>
          <cell r="B498" t="str">
            <v>SECCION VIVIENDA Y EDUCACION</v>
          </cell>
        </row>
        <row r="499">
          <cell r="A499">
            <v>5112</v>
          </cell>
          <cell r="B499" t="str">
            <v>DEPTO NÓMINA Y SEGURIDAD SOCIAL</v>
          </cell>
        </row>
        <row r="500">
          <cell r="A500">
            <v>5113</v>
          </cell>
          <cell r="B500" t="str">
            <v>SECCION PENSIONES Y SEGURIDAD SOCIAL</v>
          </cell>
        </row>
        <row r="501">
          <cell r="A501">
            <v>5114</v>
          </cell>
          <cell r="B501" t="str">
            <v>DEPTO PROCESO DISCIPLINARIOS Y LEGALES</v>
          </cell>
        </row>
        <row r="502">
          <cell r="A502">
            <v>5115</v>
          </cell>
          <cell r="B502" t="str">
            <v>CENTRO DE COSTO NO EXISTE!!!</v>
          </cell>
        </row>
        <row r="503">
          <cell r="A503">
            <v>5120</v>
          </cell>
          <cell r="B503" t="str">
            <v>DEPARTAMENTO MEDICO</v>
          </cell>
        </row>
        <row r="504">
          <cell r="A504">
            <v>5121</v>
          </cell>
          <cell r="B504" t="str">
            <v>GRUPO SERVICIOS ODONTOLOGICOS</v>
          </cell>
        </row>
        <row r="505">
          <cell r="A505">
            <v>5122</v>
          </cell>
          <cell r="B505" t="str">
            <v>GRUPO SERV MEDICOS GDPE</v>
          </cell>
        </row>
        <row r="506">
          <cell r="A506">
            <v>5123</v>
          </cell>
          <cell r="B506" t="str">
            <v>GRUPO SERV MEDICOS GTPE</v>
          </cell>
        </row>
        <row r="507">
          <cell r="A507">
            <v>5124</v>
          </cell>
          <cell r="B507" t="str">
            <v>GRUPO SERV MEDICOS PLAYAS</v>
          </cell>
        </row>
        <row r="508">
          <cell r="A508">
            <v>5125</v>
          </cell>
          <cell r="B508" t="str">
            <v>GRUPO SERV MEDICOS PORCE II</v>
          </cell>
        </row>
        <row r="509">
          <cell r="A509">
            <v>5126</v>
          </cell>
          <cell r="B509" t="str">
            <v>LEY 100  DEPTO MEDICO</v>
          </cell>
        </row>
        <row r="510">
          <cell r="A510">
            <v>5127</v>
          </cell>
          <cell r="B510" t="str">
            <v>CENTRO DE COSTO NO EXISTE!!!</v>
          </cell>
        </row>
        <row r="511">
          <cell r="A511">
            <v>5130</v>
          </cell>
          <cell r="B511" t="str">
            <v>DEPTO DESARROLLO HUMANO</v>
          </cell>
        </row>
        <row r="512">
          <cell r="A512">
            <v>5131</v>
          </cell>
          <cell r="B512" t="str">
            <v>APRENDICES SENA</v>
          </cell>
        </row>
        <row r="513">
          <cell r="A513">
            <v>5132</v>
          </cell>
          <cell r="B513" t="str">
            <v>OFICINA PROGRAMAS ESPECIALES</v>
          </cell>
        </row>
        <row r="514">
          <cell r="A514">
            <v>5133</v>
          </cell>
          <cell r="B514" t="str">
            <v>OFICINA DE TRABAJO SOCIAL</v>
          </cell>
        </row>
        <row r="515">
          <cell r="A515">
            <v>5134</v>
          </cell>
          <cell r="B515" t="str">
            <v>OFICINA DE DEPORTES</v>
          </cell>
        </row>
        <row r="516">
          <cell r="A516">
            <v>5135</v>
          </cell>
          <cell r="B516" t="str">
            <v>CENTRO DE COSTO NO EXISTE!!!</v>
          </cell>
        </row>
        <row r="517">
          <cell r="A517">
            <v>5140</v>
          </cell>
          <cell r="B517" t="str">
            <v>DPTO DE SALUD Y SEGURIDAD INDUSTRIAL</v>
          </cell>
        </row>
        <row r="518">
          <cell r="A518">
            <v>5141</v>
          </cell>
          <cell r="B518" t="str">
            <v>CENTRO DE COSTO NO EXISTE!!!</v>
          </cell>
        </row>
        <row r="519">
          <cell r="A519">
            <v>5200</v>
          </cell>
          <cell r="B519" t="str">
            <v>DIVISION SERVICIOS GENERALES</v>
          </cell>
        </row>
        <row r="520">
          <cell r="A520">
            <v>5201</v>
          </cell>
          <cell r="B520" t="str">
            <v>CENTRO DE COSTO NO EXISTE!!!</v>
          </cell>
        </row>
        <row r="521">
          <cell r="A521">
            <v>5210</v>
          </cell>
          <cell r="B521" t="str">
            <v>DEPARTAMENTO TALLERES</v>
          </cell>
        </row>
        <row r="522">
          <cell r="A522">
            <v>5211</v>
          </cell>
          <cell r="B522" t="str">
            <v>SECCION AUTOMOTORES</v>
          </cell>
        </row>
        <row r="523">
          <cell r="A523">
            <v>5212</v>
          </cell>
          <cell r="B523" t="str">
            <v>SECCION DE MECANICA</v>
          </cell>
        </row>
        <row r="524">
          <cell r="A524">
            <v>5213</v>
          </cell>
          <cell r="B524" t="str">
            <v>CENTRO DE COSTO NO EXISTE!!!</v>
          </cell>
        </row>
        <row r="525">
          <cell r="A525">
            <v>5215</v>
          </cell>
          <cell r="B525" t="str">
            <v>ESTACION DE SERVICIO</v>
          </cell>
        </row>
        <row r="526">
          <cell r="A526">
            <v>5216</v>
          </cell>
          <cell r="B526" t="str">
            <v>CENTRO DE COSTO NO EXISTE!!!</v>
          </cell>
        </row>
        <row r="527">
          <cell r="A527">
            <v>5220</v>
          </cell>
          <cell r="B527" t="str">
            <v>DEPTO CONSTRUCCION Y ADMON EDIFICIOS</v>
          </cell>
        </row>
        <row r="528">
          <cell r="A528">
            <v>5221</v>
          </cell>
          <cell r="B528" t="str">
            <v>SOSTENIMIENTO EDIFICIOS</v>
          </cell>
        </row>
        <row r="529">
          <cell r="A529">
            <v>5222</v>
          </cell>
          <cell r="B529" t="str">
            <v>ADMINISTRACION EDIFICIOS</v>
          </cell>
        </row>
        <row r="530">
          <cell r="A530">
            <v>5223</v>
          </cell>
          <cell r="B530" t="str">
            <v>CENTRO DE COSTO NO EXISTE!!!</v>
          </cell>
        </row>
        <row r="531">
          <cell r="A531">
            <v>5230</v>
          </cell>
          <cell r="B531" t="str">
            <v>DEPARTAMENTO CONTROL DE CALIDAD</v>
          </cell>
        </row>
        <row r="532">
          <cell r="A532">
            <v>5231</v>
          </cell>
          <cell r="B532" t="str">
            <v>CENTRO DE COSTO NO EXISTE!!!</v>
          </cell>
        </row>
        <row r="533">
          <cell r="A533">
            <v>5300</v>
          </cell>
          <cell r="B533" t="str">
            <v>DIVISION ALMACENES</v>
          </cell>
        </row>
        <row r="534">
          <cell r="A534">
            <v>5301</v>
          </cell>
          <cell r="B534" t="str">
            <v>UNIDAD SISTEMA INVENTARIOS</v>
          </cell>
        </row>
        <row r="535">
          <cell r="A535">
            <v>5302</v>
          </cell>
          <cell r="B535" t="str">
            <v>UNIDAD DE TRANSPORTES</v>
          </cell>
        </row>
        <row r="536">
          <cell r="A536">
            <v>5304</v>
          </cell>
          <cell r="B536" t="str">
            <v>CENTRO DE COSTO NO EXISTE!!!</v>
          </cell>
        </row>
        <row r="537">
          <cell r="A537">
            <v>5310</v>
          </cell>
          <cell r="B537" t="str">
            <v>SECCION PROVEEDURIA</v>
          </cell>
        </row>
        <row r="538">
          <cell r="A538">
            <v>5311</v>
          </cell>
          <cell r="B538" t="str">
            <v>CENTRO DE COSTO NO EXISTE!!!</v>
          </cell>
        </row>
        <row r="539">
          <cell r="A539">
            <v>5320</v>
          </cell>
          <cell r="B539" t="str">
            <v>DEPARTAMENTO OPERATIVO ALMACENES</v>
          </cell>
        </row>
        <row r="540">
          <cell r="A540">
            <v>5321</v>
          </cell>
          <cell r="B540" t="str">
            <v>CENTRO DE COSTO NO EXISTE!!!</v>
          </cell>
        </row>
        <row r="541">
          <cell r="A541">
            <v>5350</v>
          </cell>
          <cell r="B541" t="str">
            <v>DEPARTAMENTO CONTROL ALMACENES</v>
          </cell>
        </row>
        <row r="542">
          <cell r="A542">
            <v>5351</v>
          </cell>
          <cell r="B542" t="str">
            <v>CENTRO DE COSTO NO EXISTE!!!</v>
          </cell>
        </row>
        <row r="543">
          <cell r="A543">
            <v>5510</v>
          </cell>
          <cell r="B543" t="str">
            <v>DEPARTAMENTO DE BIENES</v>
          </cell>
        </row>
        <row r="544">
          <cell r="A544">
            <v>5511</v>
          </cell>
          <cell r="B544" t="str">
            <v>MAYORIA GUATAPE</v>
          </cell>
        </row>
        <row r="545">
          <cell r="A545">
            <v>5512</v>
          </cell>
          <cell r="B545" t="str">
            <v>CENTRO DE COSTO NO EXISTE!!!</v>
          </cell>
        </row>
        <row r="546">
          <cell r="A546">
            <v>5600</v>
          </cell>
          <cell r="B546" t="str">
            <v>DIVISION ADMINISTRACION EDIFICIOS</v>
          </cell>
        </row>
        <row r="547">
          <cell r="A547">
            <v>5601</v>
          </cell>
          <cell r="B547" t="str">
            <v>CENTRO DE COSTO NO EXISTE!!!</v>
          </cell>
        </row>
        <row r="548">
          <cell r="A548">
            <v>5610</v>
          </cell>
          <cell r="B548" t="str">
            <v>DEPTO. CONSTRUCCION Y ADMON. EDIFICIOS</v>
          </cell>
        </row>
        <row r="549">
          <cell r="A549">
            <v>5611</v>
          </cell>
          <cell r="B549" t="str">
            <v>CENTRO DE COSTO NO EXISTE!!!</v>
          </cell>
        </row>
        <row r="550">
          <cell r="A550">
            <v>5620</v>
          </cell>
          <cell r="B550" t="str">
            <v>ADMON. EDIFICIO CIUDAD DE MEDELLIN</v>
          </cell>
        </row>
        <row r="551">
          <cell r="A551">
            <v>5621</v>
          </cell>
          <cell r="B551" t="str">
            <v>CENTRO DE COSTO NO EXISTE!!!</v>
          </cell>
        </row>
        <row r="552">
          <cell r="A552">
            <v>5700</v>
          </cell>
          <cell r="B552" t="str">
            <v>DIRECCIÓN GESTIÓN HUMANA</v>
          </cell>
        </row>
        <row r="553">
          <cell r="A553">
            <v>5701</v>
          </cell>
          <cell r="B553" t="str">
            <v>CENTRO DE COSTO NO EXISTE!!!</v>
          </cell>
        </row>
        <row r="554">
          <cell r="A554">
            <v>5800</v>
          </cell>
          <cell r="B554" t="str">
            <v>DIRECCIÓN ADMINISTRATIVA</v>
          </cell>
        </row>
        <row r="555">
          <cell r="A555">
            <v>5801</v>
          </cell>
          <cell r="B555" t="str">
            <v>CENTRO DE COSTO NO EXISTE!!!</v>
          </cell>
        </row>
        <row r="556">
          <cell r="A556">
            <v>5950</v>
          </cell>
          <cell r="B556" t="str">
            <v>EQUIPOS VIA RADIO RURAL INDIVIDUAL</v>
          </cell>
        </row>
        <row r="557">
          <cell r="A557">
            <v>5951</v>
          </cell>
          <cell r="B557" t="str">
            <v>BUSCAPERSONAS</v>
          </cell>
        </row>
        <row r="558">
          <cell r="A558">
            <v>5952</v>
          </cell>
          <cell r="B558" t="str">
            <v>EQUIPOS ABONADO FIJO</v>
          </cell>
        </row>
        <row r="559">
          <cell r="A559">
            <v>5953</v>
          </cell>
          <cell r="B559" t="str">
            <v>EQUIPOS MOVIL TRANSPORTABLE</v>
          </cell>
        </row>
        <row r="560">
          <cell r="A560">
            <v>5954</v>
          </cell>
          <cell r="B560" t="str">
            <v>EQUIPOS ABONADO MOVIL</v>
          </cell>
        </row>
        <row r="561">
          <cell r="A561">
            <v>5955</v>
          </cell>
          <cell r="B561" t="str">
            <v>EQUIPOS ABONADO PORTATIL</v>
          </cell>
        </row>
        <row r="562">
          <cell r="A562">
            <v>5956</v>
          </cell>
          <cell r="B562" t="str">
            <v>EQUIPOS CARGADOR MULTIPLE</v>
          </cell>
        </row>
        <row r="563">
          <cell r="A563">
            <v>5957</v>
          </cell>
          <cell r="B563" t="str">
            <v>EQUIPOS CARGADOR INDIVIDUAL</v>
          </cell>
        </row>
        <row r="564">
          <cell r="A564">
            <v>5958</v>
          </cell>
          <cell r="B564" t="str">
            <v>CENTRO DE COSTO NO EXISTE!!!</v>
          </cell>
        </row>
        <row r="565">
          <cell r="A565">
            <v>5959</v>
          </cell>
          <cell r="B565" t="str">
            <v>HERRAMIENTAS</v>
          </cell>
        </row>
        <row r="566">
          <cell r="A566">
            <v>5960</v>
          </cell>
          <cell r="B566" t="str">
            <v>MUEBLES Y EQUIPOS OFICINA</v>
          </cell>
        </row>
        <row r="567">
          <cell r="A567">
            <v>5961</v>
          </cell>
          <cell r="B567" t="str">
            <v>EQUIPOS INFORMÁTICA</v>
          </cell>
        </row>
        <row r="568">
          <cell r="A568">
            <v>5962</v>
          </cell>
          <cell r="B568" t="str">
            <v>EQUPOS MANTENIMIENTO</v>
          </cell>
        </row>
        <row r="569">
          <cell r="A569">
            <v>5963</v>
          </cell>
          <cell r="B569" t="str">
            <v>OTROS ACTIVOS</v>
          </cell>
        </row>
        <row r="570">
          <cell r="A570">
            <v>5964</v>
          </cell>
          <cell r="B570" t="str">
            <v>EDIFICIO EPM</v>
          </cell>
        </row>
        <row r="571">
          <cell r="A571">
            <v>5965</v>
          </cell>
          <cell r="B571" t="str">
            <v xml:space="preserve">CENTRO DE COSTO NO EXISTE!!! </v>
          </cell>
        </row>
        <row r="572">
          <cell r="A572">
            <v>5990</v>
          </cell>
          <cell r="B572" t="str">
            <v>OBLIGACIONES PENSIONALES</v>
          </cell>
        </row>
        <row r="573">
          <cell r="A573">
            <v>5991</v>
          </cell>
          <cell r="B573" t="str">
            <v xml:space="preserve">CENTRO DE COSTO NO EXISTE!!! </v>
          </cell>
        </row>
        <row r="574">
          <cell r="A574">
            <v>5998</v>
          </cell>
          <cell r="B574" t="str">
            <v>EROGACIONES NO CAPITALIZABLES</v>
          </cell>
        </row>
        <row r="575">
          <cell r="A575">
            <v>5999</v>
          </cell>
          <cell r="B575" t="str">
            <v>GASTOS GENERALES ADMINISTRACION</v>
          </cell>
        </row>
        <row r="576">
          <cell r="A576">
            <v>6000</v>
          </cell>
          <cell r="B576" t="str">
            <v>SECRETARIA GENERAL</v>
          </cell>
        </row>
        <row r="577">
          <cell r="A577">
            <v>6001</v>
          </cell>
          <cell r="B577" t="str">
            <v xml:space="preserve">CENTRO DE COSTO NO EXISTE!!! </v>
          </cell>
        </row>
        <row r="578">
          <cell r="A578">
            <v>6010</v>
          </cell>
          <cell r="B578" t="str">
            <v>DEPTO ADMINISTRACIÓN DE DOCUMENTOS</v>
          </cell>
        </row>
        <row r="579">
          <cell r="A579">
            <v>6011</v>
          </cell>
          <cell r="B579" t="str">
            <v>SECCION ARCHIVO GENERAL</v>
          </cell>
        </row>
        <row r="580">
          <cell r="A580">
            <v>6012</v>
          </cell>
          <cell r="B580" t="str">
            <v>SECCION SERVICIOS DE DOCUMENTOS</v>
          </cell>
        </row>
        <row r="581">
          <cell r="A581">
            <v>6013</v>
          </cell>
          <cell r="B581" t="str">
            <v>SECCION BIBLIOTECA</v>
          </cell>
        </row>
        <row r="582">
          <cell r="A582">
            <v>6014</v>
          </cell>
          <cell r="B582" t="str">
            <v xml:space="preserve">CENTRO DE COSTO NO EXISTE!!! </v>
          </cell>
        </row>
        <row r="583">
          <cell r="A583">
            <v>6015</v>
          </cell>
          <cell r="B583" t="str">
            <v>ARCHIVOS ESPECIALIZADOS</v>
          </cell>
        </row>
        <row r="584">
          <cell r="A584">
            <v>6016</v>
          </cell>
          <cell r="B584" t="str">
            <v xml:space="preserve">CENTRO DE COSTO NO EXISTE!!! </v>
          </cell>
        </row>
        <row r="585">
          <cell r="A585">
            <v>6100</v>
          </cell>
          <cell r="B585" t="str">
            <v>DIVISION JURIDICA</v>
          </cell>
        </row>
        <row r="586">
          <cell r="A586">
            <v>6101</v>
          </cell>
          <cell r="B586" t="str">
            <v xml:space="preserve">CENTRO DE COSTO NO EXISTE!!! </v>
          </cell>
        </row>
        <row r="587">
          <cell r="A587">
            <v>6110</v>
          </cell>
          <cell r="B587" t="str">
            <v>UNIDAD JURÍDICA AGUAS</v>
          </cell>
        </row>
        <row r="588">
          <cell r="A588">
            <v>6111</v>
          </cell>
          <cell r="B588" t="str">
            <v xml:space="preserve">CENTRO DE COSTO NO EXISTE!!! </v>
          </cell>
        </row>
        <row r="589">
          <cell r="A589">
            <v>6120</v>
          </cell>
          <cell r="B589" t="str">
            <v>UNIDAD JURIDICA GENERACION ENERGIA/AMBIENTAL</v>
          </cell>
        </row>
        <row r="590">
          <cell r="A590">
            <v>6121</v>
          </cell>
          <cell r="B590" t="str">
            <v xml:space="preserve">CENTRO DE COSTO NO EXISTE!!! </v>
          </cell>
        </row>
        <row r="591">
          <cell r="A591">
            <v>6130</v>
          </cell>
          <cell r="B591" t="str">
            <v>UNIDAD JURIDICA TELECOMUNICACIONES</v>
          </cell>
        </row>
        <row r="592">
          <cell r="A592">
            <v>6131</v>
          </cell>
          <cell r="B592" t="str">
            <v xml:space="preserve">CENTRO DE COSTO NO EXISTE!!! </v>
          </cell>
        </row>
        <row r="593">
          <cell r="A593">
            <v>6140</v>
          </cell>
          <cell r="B593" t="str">
            <v>UNIDAD JURIDICA APOYO OTRAS ÁREAS</v>
          </cell>
        </row>
        <row r="594">
          <cell r="A594">
            <v>6141</v>
          </cell>
          <cell r="B594" t="str">
            <v xml:space="preserve">CENTRO DE COSTO NO EXISTE!!! </v>
          </cell>
        </row>
        <row r="595">
          <cell r="A595">
            <v>6150</v>
          </cell>
          <cell r="B595" t="str">
            <v>UNIDAD JURIDICA BIENES INMUEBLES</v>
          </cell>
        </row>
        <row r="596">
          <cell r="A596">
            <v>6151</v>
          </cell>
          <cell r="B596" t="str">
            <v xml:space="preserve">CENTRO DE COSTO NO EXISTE!!! </v>
          </cell>
        </row>
        <row r="597">
          <cell r="A597">
            <v>6160</v>
          </cell>
          <cell r="B597" t="str">
            <v>UNIDAD JURÍDICA PROCESOS Y RECLAMACIONES</v>
          </cell>
        </row>
        <row r="598">
          <cell r="A598">
            <v>6161</v>
          </cell>
          <cell r="B598" t="str">
            <v xml:space="preserve">CENTRO DE COSTO NO EXISTE!!! </v>
          </cell>
        </row>
        <row r="599">
          <cell r="A599">
            <v>6170</v>
          </cell>
          <cell r="B599" t="str">
            <v>UNIDAD JURIDICA DISTRIBUCION ENERGIA</v>
          </cell>
        </row>
        <row r="600">
          <cell r="A600">
            <v>6171</v>
          </cell>
          <cell r="B600" t="str">
            <v>CENTRO DE COSTO NO EXISTE!!!</v>
          </cell>
        </row>
        <row r="601">
          <cell r="A601">
            <v>7000</v>
          </cell>
          <cell r="B601" t="str">
            <v>GERENCIA DISTRIBUCION ENERGIA</v>
          </cell>
        </row>
        <row r="602">
          <cell r="A602">
            <v>7001</v>
          </cell>
          <cell r="B602" t="str">
            <v xml:space="preserve">CENTRO DE COSTO NO EXISTE!!! </v>
          </cell>
        </row>
        <row r="603">
          <cell r="A603">
            <v>7002</v>
          </cell>
          <cell r="B603" t="str">
            <v>PLANEACION DISTRIBUCION ENERGIA</v>
          </cell>
        </row>
        <row r="604">
          <cell r="A604">
            <v>7003</v>
          </cell>
          <cell r="B604" t="str">
            <v>CENTRO DE COSTO NO EXISTE!!!</v>
          </cell>
        </row>
        <row r="605">
          <cell r="A605">
            <v>7010</v>
          </cell>
          <cell r="B605" t="str">
            <v>UNIDAD CAPACITACION ENERGIA</v>
          </cell>
        </row>
        <row r="606">
          <cell r="A606">
            <v>7011</v>
          </cell>
          <cell r="B606" t="str">
            <v>CENTRO DE COSTO NO EXISTE!!!</v>
          </cell>
        </row>
        <row r="607">
          <cell r="A607">
            <v>7020</v>
          </cell>
          <cell r="B607" t="str">
            <v>UNIDAD TRANSACCION ENERGIA</v>
          </cell>
        </row>
        <row r="608">
          <cell r="A608">
            <v>7021</v>
          </cell>
          <cell r="B608" t="str">
            <v>CENTRO DE COSTO NO EXISTE!!!</v>
          </cell>
        </row>
        <row r="609">
          <cell r="A609">
            <v>7030</v>
          </cell>
          <cell r="B609" t="str">
            <v>UNID. CONTROL OPERATIVO DISTRIBUCION</v>
          </cell>
        </row>
        <row r="610">
          <cell r="A610">
            <v>7031</v>
          </cell>
          <cell r="B610" t="str">
            <v>CENTRO DE COSTO NO EXISTE!!!</v>
          </cell>
        </row>
        <row r="611">
          <cell r="A611">
            <v>7100</v>
          </cell>
          <cell r="B611" t="str">
            <v>DIVISION TECNICA ENERGIA</v>
          </cell>
        </row>
        <row r="612">
          <cell r="A612">
            <v>7101</v>
          </cell>
          <cell r="B612" t="str">
            <v>UNIDAD PROGRAMACION Y CONTROL</v>
          </cell>
        </row>
        <row r="613">
          <cell r="A613">
            <v>7102</v>
          </cell>
          <cell r="B613" t="str">
            <v>CENTRO DE COSTO NO EXISTE!!!</v>
          </cell>
        </row>
        <row r="614">
          <cell r="A614">
            <v>7110</v>
          </cell>
          <cell r="B614" t="str">
            <v>DEPTO TECNICO SUBESTACIONES</v>
          </cell>
        </row>
        <row r="615">
          <cell r="A615">
            <v>7111</v>
          </cell>
          <cell r="B615" t="str">
            <v>GRUPO AUTOMATIZ DE LA DISTRIBUCION</v>
          </cell>
        </row>
        <row r="616">
          <cell r="A616">
            <v>7112</v>
          </cell>
          <cell r="B616" t="str">
            <v>CENTRO DE COSTO NO EXISTE!!!</v>
          </cell>
        </row>
        <row r="617">
          <cell r="A617">
            <v>7120</v>
          </cell>
          <cell r="B617" t="str">
            <v>DEPTO AUTOMATIZACION DE LA DISTRIBUCION</v>
          </cell>
        </row>
        <row r="618">
          <cell r="A618">
            <v>7121</v>
          </cell>
          <cell r="B618" t="str">
            <v>CENTRO DE COSTO NO EXISTE!!!</v>
          </cell>
        </row>
        <row r="619">
          <cell r="A619">
            <v>7130</v>
          </cell>
          <cell r="B619" t="str">
            <v>DEPTO TECNICO REDES Y LINEAS</v>
          </cell>
        </row>
        <row r="620">
          <cell r="A620">
            <v>7131</v>
          </cell>
          <cell r="B620" t="str">
            <v>CENTRO DE COSTO NO EXISTE!!!</v>
          </cell>
        </row>
        <row r="621">
          <cell r="A621">
            <v>7140</v>
          </cell>
          <cell r="B621" t="str">
            <v>DEPTO NORMALIZACION MATERIALES</v>
          </cell>
        </row>
        <row r="622">
          <cell r="A622">
            <v>7141</v>
          </cell>
          <cell r="B622" t="str">
            <v>CENTRO DE COSTO NO EXISTE!!!</v>
          </cell>
        </row>
        <row r="623">
          <cell r="A623">
            <v>7200</v>
          </cell>
          <cell r="B623" t="str">
            <v>SUBGERENCIA REDES DE TRANSMISIÓN</v>
          </cell>
        </row>
        <row r="624">
          <cell r="A624">
            <v>7201</v>
          </cell>
          <cell r="B624" t="str">
            <v>UNIDAD CONTROLES Y PROTECCIONES</v>
          </cell>
        </row>
        <row r="625">
          <cell r="A625">
            <v>7202</v>
          </cell>
          <cell r="B625" t="str">
            <v>CENTRO DE COSTO NO EXISTE!!!</v>
          </cell>
        </row>
        <row r="626">
          <cell r="A626">
            <v>7210</v>
          </cell>
          <cell r="B626" t="str">
            <v>DEPARTAMENTO MANTENIMIENTO LINEAS</v>
          </cell>
        </row>
        <row r="627">
          <cell r="A627">
            <v>7211</v>
          </cell>
          <cell r="B627" t="str">
            <v>CENTRO DE COSTO NO EXISTE!!!</v>
          </cell>
        </row>
        <row r="628">
          <cell r="A628">
            <v>7220</v>
          </cell>
          <cell r="B628" t="str">
            <v>DEPTO, MANTENIMIENTO SUBESTACIONES</v>
          </cell>
        </row>
        <row r="629">
          <cell r="A629">
            <v>7221</v>
          </cell>
          <cell r="B629" t="str">
            <v>CENTRO DE COSTO NO EXISTE!!!</v>
          </cell>
        </row>
        <row r="630">
          <cell r="A630">
            <v>7230</v>
          </cell>
          <cell r="B630" t="str">
            <v>DEPARTAMENTO OPERACION Y SOSTO SUBEST.</v>
          </cell>
        </row>
        <row r="631">
          <cell r="A631">
            <v>7231</v>
          </cell>
          <cell r="B631" t="str">
            <v>CENTRO DE COSTO NO EXISTE!!!</v>
          </cell>
        </row>
        <row r="632">
          <cell r="A632">
            <v>7240</v>
          </cell>
          <cell r="B632" t="str">
            <v>CENTRO REGIONAL DE DESPACHO</v>
          </cell>
        </row>
        <row r="633">
          <cell r="A633">
            <v>7241</v>
          </cell>
          <cell r="B633" t="str">
            <v>CENTRO DE COSTO NO EXISTE!!!</v>
          </cell>
        </row>
        <row r="634">
          <cell r="A634">
            <v>7250</v>
          </cell>
          <cell r="B634" t="str">
            <v>DEPTO. MANTTO. CENTRO DE CONTROL</v>
          </cell>
        </row>
        <row r="635">
          <cell r="A635">
            <v>7251</v>
          </cell>
          <cell r="B635" t="str">
            <v>CENTRO DE COSTO NO EXISTE!!!</v>
          </cell>
        </row>
        <row r="636">
          <cell r="A636">
            <v>7300</v>
          </cell>
          <cell r="B636" t="str">
            <v>SUBGERENCIA REDES DE  DISTRIBUCIÓN</v>
          </cell>
        </row>
        <row r="637">
          <cell r="A637">
            <v>7301</v>
          </cell>
          <cell r="B637" t="str">
            <v>UNIDAD OPERACIÓN Y CALIDAD</v>
          </cell>
        </row>
        <row r="638">
          <cell r="A638">
            <v>7302</v>
          </cell>
          <cell r="B638" t="str">
            <v>UNIDAD GESTION Y CONTRATACION</v>
          </cell>
        </row>
        <row r="639">
          <cell r="A639">
            <v>7303</v>
          </cell>
          <cell r="B639" t="str">
            <v>UNIDAD CENTRO INFORMACION REDES ENERGIA</v>
          </cell>
        </row>
        <row r="640">
          <cell r="A640">
            <v>7304</v>
          </cell>
          <cell r="B640" t="str">
            <v>CENTRO DE COSTO NO EXISTE!!!</v>
          </cell>
        </row>
        <row r="641">
          <cell r="A641">
            <v>7310</v>
          </cell>
          <cell r="B641" t="str">
            <v>ÁREA DISTRIBUCIÓN ELÉCTRICA NORTE</v>
          </cell>
        </row>
        <row r="642">
          <cell r="A642">
            <v>7311</v>
          </cell>
          <cell r="B642" t="str">
            <v>ATENCIÓN CLIENTES DISTRIBUCIÓN ELÉC. NORTE</v>
          </cell>
        </row>
        <row r="643">
          <cell r="A643">
            <v>7312</v>
          </cell>
          <cell r="B643" t="str">
            <v>PROYECTOS DISTRIBUCIÓN ELECTRICA NORTE</v>
          </cell>
        </row>
        <row r="644">
          <cell r="A644">
            <v>7313</v>
          </cell>
          <cell r="B644" t="str">
            <v>MTTO Y OPERACIÓN DISTRIBUC. ELECT. NORTE</v>
          </cell>
        </row>
        <row r="645">
          <cell r="A645">
            <v>7314</v>
          </cell>
          <cell r="B645" t="str">
            <v>CENTRO DE COSTO NO EXISTE!!!</v>
          </cell>
        </row>
        <row r="646">
          <cell r="A646">
            <v>7320</v>
          </cell>
          <cell r="B646" t="str">
            <v>ÁREA DISTRIBUCIÓN ELÉCTRICA SUR</v>
          </cell>
        </row>
        <row r="647">
          <cell r="A647">
            <v>7321</v>
          </cell>
          <cell r="B647" t="str">
            <v>ATENCIÓN CLIENTES DISTRIBUCIÓN ELÉC. SUR</v>
          </cell>
        </row>
        <row r="648">
          <cell r="A648">
            <v>7322</v>
          </cell>
          <cell r="B648" t="str">
            <v>PROYECTOS DISTRIBUCIÓN ELECTRICA SUR</v>
          </cell>
        </row>
        <row r="649">
          <cell r="A649">
            <v>7323</v>
          </cell>
          <cell r="B649" t="str">
            <v>MTTO Y OPERACIÓN DISTRIBUC. ELECT. SUR</v>
          </cell>
        </row>
        <row r="650">
          <cell r="A650">
            <v>7324</v>
          </cell>
          <cell r="B650" t="str">
            <v xml:space="preserve">CENTRO DE COSTO NO EXISTE!!! </v>
          </cell>
        </row>
        <row r="651">
          <cell r="A651">
            <v>7330</v>
          </cell>
          <cell r="B651" t="str">
            <v>ÁREA ALUMBRADO PÚBLICO</v>
          </cell>
        </row>
        <row r="652">
          <cell r="A652">
            <v>7331</v>
          </cell>
          <cell r="B652" t="str">
            <v>MANTENIMIENTO ALUMBRADO PÚBLICO</v>
          </cell>
        </row>
        <row r="653">
          <cell r="A653">
            <v>7332</v>
          </cell>
          <cell r="B653" t="str">
            <v>PROYECTOS ALUMBRADO PÚBLICO</v>
          </cell>
        </row>
        <row r="654">
          <cell r="A654">
            <v>7333</v>
          </cell>
          <cell r="B654" t="str">
            <v>ALUMBRADO NAVIDENO</v>
          </cell>
        </row>
        <row r="655">
          <cell r="A655">
            <v>7334</v>
          </cell>
          <cell r="B655" t="str">
            <v>CENTRO DE COSTO NO EXISTE!!!</v>
          </cell>
        </row>
        <row r="656">
          <cell r="A656">
            <v>7340</v>
          </cell>
          <cell r="B656" t="str">
            <v>DEPTO REDES ENERGIA ZONA CENTRALES</v>
          </cell>
        </row>
        <row r="657">
          <cell r="A657">
            <v>7341</v>
          </cell>
          <cell r="B657" t="str">
            <v>CENTRO DE COSTO NO EXISTE!!!</v>
          </cell>
        </row>
        <row r="658">
          <cell r="A658">
            <v>7350</v>
          </cell>
          <cell r="B658" t="str">
            <v>ÁREA DISTRIBUCIÓN ELÉCTRICA CENTRO</v>
          </cell>
        </row>
        <row r="659">
          <cell r="A659">
            <v>7351</v>
          </cell>
          <cell r="B659" t="str">
            <v>CENTRO DE COSTO NO EXISTE!!!</v>
          </cell>
        </row>
        <row r="660">
          <cell r="A660">
            <v>7360</v>
          </cell>
          <cell r="B660" t="str">
            <v>DEPTO MANTENIMIENTO EQUIPOS</v>
          </cell>
        </row>
        <row r="661">
          <cell r="A661">
            <v>7361</v>
          </cell>
          <cell r="B661" t="str">
            <v>CENTRO DE COSTO NO EXISTE!!!</v>
          </cell>
        </row>
        <row r="662">
          <cell r="A662">
            <v>7400</v>
          </cell>
          <cell r="B662" t="str">
            <v>DIVISIÓN CONSERVACIÓN Y CONTROL ENERGÍA</v>
          </cell>
        </row>
        <row r="663">
          <cell r="A663">
            <v>7401</v>
          </cell>
          <cell r="B663" t="str">
            <v>UNIDAD ANALISIS Y GESTIÓN ENERGETICA</v>
          </cell>
        </row>
        <row r="664">
          <cell r="A664">
            <v>7402</v>
          </cell>
          <cell r="B664" t="str">
            <v>CENTRO DE COSTO NO EXISTE!!!</v>
          </cell>
        </row>
        <row r="665">
          <cell r="A665">
            <v>7408</v>
          </cell>
          <cell r="B665" t="str">
            <v>AJUSTES POR INFLACIÓN SANEAMIENTO</v>
          </cell>
        </row>
        <row r="666">
          <cell r="A666">
            <v>7409</v>
          </cell>
          <cell r="B666" t="str">
            <v>CENTRO DE COSTO NO EXISTE!!!</v>
          </cell>
        </row>
        <row r="667">
          <cell r="A667">
            <v>7410</v>
          </cell>
          <cell r="B667" t="str">
            <v>DEPTO EQUIPOS DE MEDIDA</v>
          </cell>
        </row>
        <row r="668">
          <cell r="A668">
            <v>7411</v>
          </cell>
          <cell r="B668" t="str">
            <v>ESTUDIOS PLAN FUTURO ACTO</v>
          </cell>
        </row>
        <row r="669">
          <cell r="A669">
            <v>7412</v>
          </cell>
          <cell r="B669" t="str">
            <v>CENTRO DE COSTO NO EXISTE!!!</v>
          </cell>
        </row>
        <row r="670">
          <cell r="A670">
            <v>7420</v>
          </cell>
          <cell r="B670" t="str">
            <v>DEPTO CONTROL ENERGÍA</v>
          </cell>
        </row>
        <row r="671">
          <cell r="A671">
            <v>7421</v>
          </cell>
          <cell r="B671" t="str">
            <v>SECCION CONTROL PERDIDAS ENERGÍA</v>
          </cell>
        </row>
        <row r="672">
          <cell r="A672">
            <v>7422</v>
          </cell>
          <cell r="B672" t="str">
            <v>SECCION MEDICIÓN ENERGÍA</v>
          </cell>
        </row>
        <row r="673">
          <cell r="A673">
            <v>7423</v>
          </cell>
          <cell r="B673" t="str">
            <v>SECCIÓN LIQUIDACIÓN Y NOTIFICAC. SANCIONES</v>
          </cell>
        </row>
        <row r="674">
          <cell r="A674">
            <v>7424</v>
          </cell>
          <cell r="B674" t="str">
            <v>GRUPO HABILITACIÓN VIVIENDAS ENERGÍA</v>
          </cell>
        </row>
        <row r="675">
          <cell r="A675">
            <v>7425</v>
          </cell>
          <cell r="B675" t="str">
            <v>CENTRO DE COSTO NO EXISTE!!!</v>
          </cell>
        </row>
        <row r="676">
          <cell r="A676">
            <v>7430</v>
          </cell>
          <cell r="B676" t="str">
            <v>DEPTO INSTALACIONES Y PROYECTOS PARTICULARES</v>
          </cell>
        </row>
        <row r="677">
          <cell r="A677">
            <v>7431</v>
          </cell>
          <cell r="B677" t="str">
            <v>CENTRO DE COSTO NO EXISTE!!!</v>
          </cell>
        </row>
        <row r="678">
          <cell r="A678">
            <v>7440</v>
          </cell>
          <cell r="B678" t="str">
            <v>REORDENAMIENTO DE CIRCUITOS</v>
          </cell>
        </row>
        <row r="679">
          <cell r="A679">
            <v>7441</v>
          </cell>
          <cell r="B679" t="str">
            <v>MEJORAS SERVICIO EQUIPOS TTO.</v>
          </cell>
        </row>
        <row r="680">
          <cell r="A680">
            <v>7442</v>
          </cell>
          <cell r="B680" t="str">
            <v>TIERRAS PLAN DLLO SANEAM Y ACTO.</v>
          </cell>
        </row>
        <row r="681">
          <cell r="A681">
            <v>7443</v>
          </cell>
          <cell r="B681" t="str">
            <v>MEJORAS DEL SERV CAPT EQUIPO</v>
          </cell>
        </row>
        <row r="682">
          <cell r="A682">
            <v>7444</v>
          </cell>
          <cell r="B682" t="str">
            <v>CENTRO DE COSTO NO EXISTE!!!</v>
          </cell>
        </row>
        <row r="683">
          <cell r="A683">
            <v>7445</v>
          </cell>
          <cell r="B683" t="str">
            <v>REDES Y DOMICIL.HV. ACT.PLAN FUTURO</v>
          </cell>
        </row>
        <row r="684">
          <cell r="A684">
            <v>7446</v>
          </cell>
          <cell r="B684" t="str">
            <v>CENTRO DE COSTO NO EXISTE!!!</v>
          </cell>
        </row>
        <row r="685">
          <cell r="A685">
            <v>7450</v>
          </cell>
          <cell r="B685" t="str">
            <v>REDES ACUEDUCTO</v>
          </cell>
        </row>
        <row r="686">
          <cell r="A686">
            <v>7451</v>
          </cell>
          <cell r="B686" t="str">
            <v>CONTROL AGUA NO FACT.EQ.PLAN DLLO.</v>
          </cell>
        </row>
        <row r="687">
          <cell r="A687">
            <v>7452</v>
          </cell>
          <cell r="B687" t="str">
            <v>CONDUCCIONES OBRA CIVIL PLAN DLLO.</v>
          </cell>
        </row>
        <row r="688">
          <cell r="A688">
            <v>7453</v>
          </cell>
          <cell r="B688" t="str">
            <v>ACOMETIDAS OB CIV MEJ PL DLLO</v>
          </cell>
        </row>
        <row r="689">
          <cell r="A689">
            <v>7454</v>
          </cell>
          <cell r="B689" t="str">
            <v>CENTRO DE COSTO NO EXISTE!!!</v>
          </cell>
        </row>
        <row r="690">
          <cell r="A690">
            <v>7455</v>
          </cell>
          <cell r="B690" t="str">
            <v>TANQUES PLAN DLLO SANEAM ACTO</v>
          </cell>
        </row>
        <row r="691">
          <cell r="A691">
            <v>7456</v>
          </cell>
          <cell r="B691" t="str">
            <v>MEJORAS SERVICIO EQUIPOS DIST.</v>
          </cell>
        </row>
        <row r="692">
          <cell r="A692">
            <v>7457</v>
          </cell>
          <cell r="B692" t="str">
            <v>ESTACIONES DE BOMB PLAN DLLO EQUIPOS</v>
          </cell>
        </row>
        <row r="693">
          <cell r="A693">
            <v>7458</v>
          </cell>
          <cell r="B693" t="str">
            <v>ESTACIONES BOMBEO PLAN DLLO O.CIVIL</v>
          </cell>
        </row>
        <row r="694">
          <cell r="A694">
            <v>7459</v>
          </cell>
          <cell r="B694" t="str">
            <v>CENTRO DE COSTO NO EXISTE!!!</v>
          </cell>
        </row>
        <row r="695">
          <cell r="A695">
            <v>7463</v>
          </cell>
          <cell r="B695" t="str">
            <v>PAVIMENTOS ACTO PLAN SANEAMIENTO</v>
          </cell>
        </row>
        <row r="696">
          <cell r="A696">
            <v>7464</v>
          </cell>
          <cell r="B696" t="str">
            <v>CENTRO DE COSTO NO EXISTE!!!</v>
          </cell>
        </row>
        <row r="697">
          <cell r="A697">
            <v>7465</v>
          </cell>
          <cell r="B697" t="str">
            <v>INST Y CAMB MED PLAN DLLO SANEAMIENTO</v>
          </cell>
        </row>
        <row r="698">
          <cell r="A698">
            <v>7466</v>
          </cell>
          <cell r="B698" t="str">
            <v>REINSTAL Y RETIRO INSTALACIONES</v>
          </cell>
        </row>
        <row r="699">
          <cell r="A699">
            <v>7467</v>
          </cell>
          <cell r="B699" t="str">
            <v>CENTRO DE COSTO NO EXISTE!!!</v>
          </cell>
        </row>
        <row r="700">
          <cell r="A700">
            <v>7469</v>
          </cell>
          <cell r="B700" t="str">
            <v>ANTIC PL DLLO SANEAM RIO MEDELLIN</v>
          </cell>
        </row>
        <row r="701">
          <cell r="A701">
            <v>7470</v>
          </cell>
          <cell r="B701" t="str">
            <v>ING.PLAN DLLO.SANEAM.RIO MED.ACTO.</v>
          </cell>
        </row>
        <row r="702">
          <cell r="A702">
            <v>7471</v>
          </cell>
          <cell r="B702" t="str">
            <v>INTERV.PLAN DLLO.SANEAM.RIO.MEDELLIN</v>
          </cell>
        </row>
        <row r="703">
          <cell r="A703">
            <v>7472</v>
          </cell>
          <cell r="B703" t="str">
            <v>CENTRO DE COSTO NO EXISTE!!!</v>
          </cell>
        </row>
        <row r="704">
          <cell r="A704">
            <v>7473</v>
          </cell>
          <cell r="B704" t="str">
            <v>G FROS PL DLLO SANEAM RIO MEDELLIN</v>
          </cell>
        </row>
        <row r="705">
          <cell r="A705">
            <v>7474</v>
          </cell>
          <cell r="B705" t="str">
            <v>CENTRO DE COSTO NO EXISTE!!!</v>
          </cell>
        </row>
        <row r="706">
          <cell r="A706">
            <v>7475</v>
          </cell>
          <cell r="B706" t="str">
            <v>FLUCT TIPO DE CAMBIO ACUEDUCTO</v>
          </cell>
        </row>
        <row r="707">
          <cell r="A707">
            <v>7476</v>
          </cell>
          <cell r="B707" t="str">
            <v>CENTRO DE COSTO NO EXISTE!!!</v>
          </cell>
        </row>
        <row r="708">
          <cell r="A708">
            <v>7478</v>
          </cell>
          <cell r="B708" t="str">
            <v>AJ P INFL P DLLO SANEAM RIO MEDELLIN</v>
          </cell>
        </row>
        <row r="709">
          <cell r="A709">
            <v>7479</v>
          </cell>
          <cell r="B709" t="str">
            <v>CENTRO DE COSTO NO EXISTE!!!</v>
          </cell>
        </row>
        <row r="710">
          <cell r="A710">
            <v>7480</v>
          </cell>
          <cell r="B710" t="str">
            <v>CAP P DLLO SANEAM RIO MED Y ACTO</v>
          </cell>
        </row>
        <row r="711">
          <cell r="A711">
            <v>7481</v>
          </cell>
          <cell r="B711" t="str">
            <v>INFORMAT PLAN DLLO SANEAM R MEDELLIN</v>
          </cell>
        </row>
        <row r="712">
          <cell r="A712">
            <v>7482</v>
          </cell>
          <cell r="B712" t="str">
            <v>CENTROS DE OPERACION Y MANTTO</v>
          </cell>
        </row>
        <row r="713">
          <cell r="A713">
            <v>7483</v>
          </cell>
          <cell r="B713" t="str">
            <v>CENTRO DE COSTO NO EXISTE!!!</v>
          </cell>
        </row>
        <row r="714">
          <cell r="A714">
            <v>7499</v>
          </cell>
          <cell r="B714" t="str">
            <v>ANTICIPOS PROGRAMAS GENERALES</v>
          </cell>
        </row>
        <row r="715">
          <cell r="A715">
            <v>7500</v>
          </cell>
          <cell r="B715" t="str">
            <v>DIVISION COMERCIALIZACION ENERGIA</v>
          </cell>
        </row>
        <row r="716">
          <cell r="A716">
            <v>7501</v>
          </cell>
          <cell r="B716" t="str">
            <v>CENTRO DE COSTO NO EXISTE!!!</v>
          </cell>
        </row>
        <row r="717">
          <cell r="A717">
            <v>7511</v>
          </cell>
          <cell r="B717" t="str">
            <v>TANQUES GIRARDOTA</v>
          </cell>
        </row>
        <row r="718">
          <cell r="A718">
            <v>7512</v>
          </cell>
          <cell r="B718" t="str">
            <v>CENTRO DE COSTO NO EXISTE!!!</v>
          </cell>
        </row>
        <row r="719">
          <cell r="A719">
            <v>7520</v>
          </cell>
          <cell r="B719" t="str">
            <v>USO RACIONAL DE ENERGIA</v>
          </cell>
        </row>
        <row r="720">
          <cell r="A720">
            <v>7521</v>
          </cell>
          <cell r="B720" t="str">
            <v>CENTRO DE COSTO NO EXISTE!!!</v>
          </cell>
        </row>
        <row r="721">
          <cell r="A721">
            <v>7539</v>
          </cell>
          <cell r="B721" t="str">
            <v>ANTICIPOS FINDETER</v>
          </cell>
        </row>
        <row r="722">
          <cell r="A722">
            <v>7540</v>
          </cell>
          <cell r="B722" t="str">
            <v>CENTRO DE COSTO NO EXISTE!!!</v>
          </cell>
        </row>
        <row r="723">
          <cell r="A723">
            <v>7550</v>
          </cell>
          <cell r="B723" t="str">
            <v>REORDENAMIENTO DE CIRCUITOS PLAN FUTURO</v>
          </cell>
        </row>
        <row r="724">
          <cell r="A724">
            <v>7551</v>
          </cell>
          <cell r="B724" t="str">
            <v>CENTRO DE COSTO NO EXISTE!!!</v>
          </cell>
        </row>
        <row r="725">
          <cell r="A725">
            <v>7555</v>
          </cell>
          <cell r="B725" t="str">
            <v>SUMINISTRO EQUIPOS PLANTA TTO, PLAN BIENAL</v>
          </cell>
        </row>
        <row r="726">
          <cell r="A726">
            <v>7556</v>
          </cell>
          <cell r="B726" t="str">
            <v>CENTRO DE COSTO NO EXISTE!!!</v>
          </cell>
        </row>
        <row r="727">
          <cell r="A727">
            <v>7558</v>
          </cell>
          <cell r="B727" t="str">
            <v>AJ POR INFL PLAN BIENAL ACTO</v>
          </cell>
        </row>
        <row r="728">
          <cell r="A728">
            <v>7559</v>
          </cell>
          <cell r="B728" t="str">
            <v>CENTRO DE COSTO NO EXISTE!!!</v>
          </cell>
        </row>
        <row r="729">
          <cell r="A729">
            <v>7566</v>
          </cell>
          <cell r="B729" t="str">
            <v>EST DE BOMBEO PLAN BIENAL</v>
          </cell>
        </row>
        <row r="730">
          <cell r="A730">
            <v>7567</v>
          </cell>
          <cell r="B730" t="str">
            <v>CENTRO DE COSTO NO EXISTE!!!</v>
          </cell>
        </row>
        <row r="731">
          <cell r="A731">
            <v>7572</v>
          </cell>
          <cell r="B731" t="str">
            <v>CONSTRUCC.YCAMB.DOMICILIARI.ACTO.</v>
          </cell>
        </row>
        <row r="732">
          <cell r="A732">
            <v>7573</v>
          </cell>
          <cell r="B732" t="str">
            <v>CENTRO DE COSTO NO EXISTE!!!</v>
          </cell>
        </row>
        <row r="733">
          <cell r="A733">
            <v>7576</v>
          </cell>
          <cell r="B733" t="str">
            <v>CONSTRUCCION OBRAS PROG PERIUR</v>
          </cell>
        </row>
        <row r="734">
          <cell r="A734">
            <v>7577</v>
          </cell>
          <cell r="B734" t="str">
            <v>CONST NUEVAS REDES PLAN BIENAL</v>
          </cell>
        </row>
        <row r="735">
          <cell r="A735">
            <v>7578</v>
          </cell>
          <cell r="B735" t="str">
            <v>CENTRO DE COSTO NO EXISTE!!!</v>
          </cell>
        </row>
        <row r="736">
          <cell r="A736">
            <v>7579</v>
          </cell>
          <cell r="B736" t="str">
            <v>ING PL BIENAL ACTO</v>
          </cell>
        </row>
        <row r="737">
          <cell r="A737">
            <v>7580</v>
          </cell>
          <cell r="B737" t="str">
            <v>ESTUD Y DIS ACTO PL BIENAL</v>
          </cell>
        </row>
        <row r="738">
          <cell r="A738">
            <v>7581</v>
          </cell>
          <cell r="B738" t="str">
            <v>CENTRO DE COSTO NO EXISTE!!!</v>
          </cell>
        </row>
        <row r="739">
          <cell r="A739">
            <v>7588</v>
          </cell>
          <cell r="B739" t="str">
            <v>AJ POR INFL FINDETER HV</v>
          </cell>
        </row>
        <row r="740">
          <cell r="A740">
            <v>7589</v>
          </cell>
          <cell r="B740" t="str">
            <v>ANTICIPOS OTROS PROGRAMAS</v>
          </cell>
        </row>
        <row r="741">
          <cell r="A741">
            <v>7590</v>
          </cell>
          <cell r="B741" t="str">
            <v>CENTRO DE COSTO NO EXISTE!!!</v>
          </cell>
        </row>
        <row r="742">
          <cell r="A742">
            <v>7600</v>
          </cell>
          <cell r="B742" t="str">
            <v>DIVISION MONTAJES</v>
          </cell>
        </row>
        <row r="743">
          <cell r="A743">
            <v>7601</v>
          </cell>
          <cell r="B743" t="str">
            <v>GRUPO MONTAJE CENTRALES</v>
          </cell>
        </row>
        <row r="744">
          <cell r="A744">
            <v>7602</v>
          </cell>
          <cell r="B744" t="str">
            <v>GRUPO MONTAJE SUBESTACIONES</v>
          </cell>
        </row>
        <row r="745">
          <cell r="A745">
            <v>7603</v>
          </cell>
          <cell r="B745" t="str">
            <v>CENTRO DE COSTO NO EXISTE!!!</v>
          </cell>
        </row>
        <row r="746">
          <cell r="A746">
            <v>7606</v>
          </cell>
          <cell r="B746" t="str">
            <v>CONST COLECT INTERCEP PL BIENA</v>
          </cell>
        </row>
        <row r="747">
          <cell r="A747">
            <v>7607</v>
          </cell>
          <cell r="B747" t="str">
            <v>CENTRO DE COSTO NO EXISTE!!!</v>
          </cell>
        </row>
        <row r="748">
          <cell r="A748">
            <v>7608</v>
          </cell>
          <cell r="B748" t="str">
            <v>CONSTRUCCION OBRAS CONTROL VER</v>
          </cell>
        </row>
        <row r="749">
          <cell r="A749">
            <v>7609</v>
          </cell>
          <cell r="B749" t="str">
            <v>CENTRO DE COSTO NO EXISTE!!!</v>
          </cell>
        </row>
        <row r="750">
          <cell r="A750">
            <v>7610</v>
          </cell>
          <cell r="B750" t="str">
            <v>RECONST MASIVA RED ALC PL BIEN</v>
          </cell>
        </row>
        <row r="751">
          <cell r="A751">
            <v>7611</v>
          </cell>
          <cell r="B751" t="str">
            <v xml:space="preserve">CENTRO DE COSTO NO EXISTE!!! </v>
          </cell>
        </row>
        <row r="752">
          <cell r="A752">
            <v>7618</v>
          </cell>
          <cell r="B752" t="str">
            <v>CONST NUEV REDES ALC PLAN BIEN</v>
          </cell>
        </row>
        <row r="753">
          <cell r="A753">
            <v>7619</v>
          </cell>
          <cell r="B753" t="str">
            <v>CENTRO DE COSTO NO EXISTE!!!</v>
          </cell>
        </row>
        <row r="754">
          <cell r="A754">
            <v>7628</v>
          </cell>
          <cell r="B754" t="str">
            <v>AJ POR INFL PLAN BIENAL ALC</v>
          </cell>
        </row>
        <row r="755">
          <cell r="A755">
            <v>7629</v>
          </cell>
          <cell r="B755" t="str">
            <v>ING PL BIENAL ALC</v>
          </cell>
        </row>
        <row r="756">
          <cell r="A756">
            <v>7630</v>
          </cell>
          <cell r="B756" t="str">
            <v>EST Y DIS ALC PL BIENAL</v>
          </cell>
        </row>
        <row r="757">
          <cell r="A757">
            <v>7631</v>
          </cell>
          <cell r="B757" t="str">
            <v>INTERVENTORIA PLAN BIENAL ALC</v>
          </cell>
        </row>
        <row r="758">
          <cell r="A758">
            <v>7632</v>
          </cell>
          <cell r="B758" t="str">
            <v>CENTRO DE COSTO NO EXISTE!!!</v>
          </cell>
        </row>
        <row r="759">
          <cell r="A759">
            <v>7640</v>
          </cell>
          <cell r="B759" t="str">
            <v>EQUIPOS TELEMETRIA Y TELECONTR</v>
          </cell>
        </row>
        <row r="760">
          <cell r="A760">
            <v>7641</v>
          </cell>
          <cell r="B760" t="str">
            <v>CENTRO DE TELEMETRIA OBRA CIVI</v>
          </cell>
        </row>
        <row r="761">
          <cell r="A761">
            <v>7642</v>
          </cell>
          <cell r="B761" t="str">
            <v>CENTRO DE COSTO NO EXISTE!!!</v>
          </cell>
        </row>
        <row r="762">
          <cell r="A762">
            <v>7653</v>
          </cell>
          <cell r="B762" t="str">
            <v>PROG VEREDAS OTROS PROGRAMAS</v>
          </cell>
        </row>
        <row r="763">
          <cell r="A763">
            <v>7654</v>
          </cell>
          <cell r="B763" t="str">
            <v>CENTRO DE COSTO NO EXISTE!!!</v>
          </cell>
        </row>
        <row r="764">
          <cell r="A764">
            <v>7655</v>
          </cell>
          <cell r="B764" t="str">
            <v>REDES Y DOMIC H.V.</v>
          </cell>
        </row>
        <row r="765">
          <cell r="A765">
            <v>7656</v>
          </cell>
          <cell r="B765" t="str">
            <v>RECONST. REDES INVAL ACUEDUCTO</v>
          </cell>
        </row>
        <row r="766">
          <cell r="A766">
            <v>7657</v>
          </cell>
          <cell r="B766" t="str">
            <v>RECONST REDES OTROS PROG    .</v>
          </cell>
        </row>
        <row r="767">
          <cell r="A767">
            <v>7658</v>
          </cell>
          <cell r="B767" t="str">
            <v>ESTABIL. PRESA PIEDRAS BLANCAS</v>
          </cell>
        </row>
        <row r="768">
          <cell r="A768">
            <v>7659</v>
          </cell>
          <cell r="B768" t="str">
            <v>TANQUES OTROS PROGRAMAS</v>
          </cell>
        </row>
        <row r="769">
          <cell r="A769">
            <v>7660</v>
          </cell>
          <cell r="B769" t="str">
            <v>REFACCION INST. TRATAMIENTO</v>
          </cell>
        </row>
        <row r="770">
          <cell r="A770">
            <v>7661</v>
          </cell>
          <cell r="B770" t="str">
            <v>REFACCION INSTALAC CAPTACION</v>
          </cell>
        </row>
        <row r="771">
          <cell r="A771">
            <v>7662</v>
          </cell>
          <cell r="B771" t="str">
            <v>ACONDICIONAMIENTO INSTALACIONES CALDAS</v>
          </cell>
        </row>
        <row r="772">
          <cell r="A772">
            <v>7663</v>
          </cell>
          <cell r="B772" t="str">
            <v>REFACCION INST. DISTRIBUCION</v>
          </cell>
        </row>
        <row r="773">
          <cell r="A773">
            <v>7664</v>
          </cell>
          <cell r="B773" t="str">
            <v>ACONDICIONAMIENTO INSTALACIONES BARBOSA</v>
          </cell>
        </row>
        <row r="774">
          <cell r="A774">
            <v>7665</v>
          </cell>
          <cell r="B774" t="str">
            <v>CENTRO DE COSTO NO EXISTE!!!</v>
          </cell>
        </row>
        <row r="775">
          <cell r="A775">
            <v>7666</v>
          </cell>
          <cell r="B775" t="str">
            <v>REDES DE DISTRIBUCION ACUEDUCTO  OP</v>
          </cell>
        </row>
        <row r="776">
          <cell r="A776">
            <v>7667</v>
          </cell>
          <cell r="B776" t="str">
            <v>CONDUCCIONES E IMPULSACIONES</v>
          </cell>
        </row>
        <row r="777">
          <cell r="A777">
            <v>7668</v>
          </cell>
          <cell r="B777" t="str">
            <v>CENTRO DE COSTO NO EXISTE!!!</v>
          </cell>
        </row>
        <row r="778">
          <cell r="A778">
            <v>7669</v>
          </cell>
          <cell r="B778" t="str">
            <v>ANTICIPOS OTROS PROGRAMAS</v>
          </cell>
        </row>
        <row r="779">
          <cell r="A779">
            <v>7670</v>
          </cell>
          <cell r="B779" t="str">
            <v>VENTA AGUA CRUDA</v>
          </cell>
        </row>
        <row r="780">
          <cell r="A780">
            <v>7671</v>
          </cell>
          <cell r="B780" t="str">
            <v>CENTRO DE COSTO NO EXISTE!!!</v>
          </cell>
        </row>
        <row r="781">
          <cell r="A781">
            <v>7675</v>
          </cell>
          <cell r="B781" t="str">
            <v>OBRAS PROGRAMA PAAC OP</v>
          </cell>
        </row>
        <row r="782">
          <cell r="A782">
            <v>7676</v>
          </cell>
          <cell r="B782" t="str">
            <v>CENTRO DE COSTO NO EXISTE!!!</v>
          </cell>
        </row>
        <row r="783">
          <cell r="A783">
            <v>7678</v>
          </cell>
          <cell r="B783" t="str">
            <v>AJ POR INFL OTROS PROGRAMAS</v>
          </cell>
        </row>
        <row r="784">
          <cell r="A784">
            <v>7679</v>
          </cell>
          <cell r="B784" t="str">
            <v>ANTICIPOS PLAN BIENAL</v>
          </cell>
        </row>
        <row r="785">
          <cell r="A785">
            <v>7680</v>
          </cell>
          <cell r="B785" t="str">
            <v>CENTRO DE COSTO NO EXISTE!!!</v>
          </cell>
        </row>
        <row r="786">
          <cell r="A786">
            <v>7695</v>
          </cell>
          <cell r="B786" t="str">
            <v>MICROCENTRALES OBRA CIVIL</v>
          </cell>
        </row>
        <row r="787">
          <cell r="A787">
            <v>7696</v>
          </cell>
          <cell r="B787" t="str">
            <v>MICROCENTRALES EQUIPOS</v>
          </cell>
        </row>
        <row r="788">
          <cell r="A788">
            <v>7697</v>
          </cell>
          <cell r="B788" t="str">
            <v>INTERVENTORIA OTROS PROG ACTO</v>
          </cell>
        </row>
        <row r="789">
          <cell r="A789">
            <v>7698</v>
          </cell>
          <cell r="B789" t="str">
            <v>INGENIERIA OTROS PROGRAMAS ACU</v>
          </cell>
        </row>
        <row r="790">
          <cell r="A790">
            <v>7699</v>
          </cell>
          <cell r="B790" t="str">
            <v>CENTRO DE COSTO NO EXISTE!!!</v>
          </cell>
        </row>
        <row r="791">
          <cell r="A791">
            <v>7700</v>
          </cell>
          <cell r="B791" t="str">
            <v>DISE\O PLANTA DE TTO SAN FDO</v>
          </cell>
        </row>
        <row r="792">
          <cell r="A792">
            <v>7701</v>
          </cell>
          <cell r="B792" t="str">
            <v>CENTRO DE COSTO NO EXISTE!!!</v>
          </cell>
        </row>
        <row r="793">
          <cell r="A793">
            <v>7709</v>
          </cell>
          <cell r="B793" t="str">
            <v>GASTOS FROS FONADE PTA TTO SAN FDO</v>
          </cell>
        </row>
        <row r="794">
          <cell r="A794">
            <v>7710</v>
          </cell>
          <cell r="B794" t="str">
            <v>REUBICACION ASENT BELLO SANEAMIENTO</v>
          </cell>
        </row>
        <row r="795">
          <cell r="A795">
            <v>7711</v>
          </cell>
          <cell r="B795" t="str">
            <v>PREPARACION PL DLLO. DEL NORTE</v>
          </cell>
        </row>
        <row r="796">
          <cell r="A796">
            <v>7712</v>
          </cell>
          <cell r="B796" t="str">
            <v>CENTRO DE COSTO NO EXISTE!!!</v>
          </cell>
        </row>
        <row r="797">
          <cell r="A797">
            <v>7715</v>
          </cell>
          <cell r="B797" t="str">
            <v>OBRAS PROG PAAC ALCANTARILLADO</v>
          </cell>
        </row>
        <row r="798">
          <cell r="A798">
            <v>7716</v>
          </cell>
          <cell r="B798" t="str">
            <v>CENTRO DE COSTO NO EXISTE!!!</v>
          </cell>
        </row>
        <row r="799">
          <cell r="A799">
            <v>7721</v>
          </cell>
          <cell r="B799" t="str">
            <v>PLAN CORREGIMIENTO VEREDAS ALC</v>
          </cell>
        </row>
        <row r="800">
          <cell r="A800">
            <v>7722</v>
          </cell>
          <cell r="B800" t="str">
            <v>CENTRO DE COSTO NO EXISTE!!!</v>
          </cell>
        </row>
        <row r="801">
          <cell r="A801">
            <v>7745</v>
          </cell>
          <cell r="B801" t="str">
            <v>REDES Y DOMICILIARIAS HV. ALC</v>
          </cell>
        </row>
        <row r="802">
          <cell r="A802">
            <v>7746</v>
          </cell>
          <cell r="B802" t="str">
            <v>INTERCEPT PLAN DLLO SANEAM R MEDELLIN</v>
          </cell>
        </row>
        <row r="803">
          <cell r="A803">
            <v>7747</v>
          </cell>
          <cell r="B803" t="str">
            <v>COLECT PLAN DLLO SANEAM RIO MEDELLIN</v>
          </cell>
        </row>
        <row r="804">
          <cell r="A804">
            <v>7748</v>
          </cell>
          <cell r="B804" t="str">
            <v>AJ POR INFL FINDETER HV</v>
          </cell>
        </row>
        <row r="805">
          <cell r="A805">
            <v>7749</v>
          </cell>
          <cell r="B805" t="str">
            <v>CENTRO DE COSTO NO EXISTE!!!</v>
          </cell>
        </row>
        <row r="806">
          <cell r="A806">
            <v>7754</v>
          </cell>
          <cell r="B806" t="str">
            <v>CONST Y CAMB DOMIC Y ACOMETIDAS</v>
          </cell>
        </row>
        <row r="807">
          <cell r="A807">
            <v>7755</v>
          </cell>
          <cell r="B807" t="str">
            <v>CENTRO DE COSTO NO EXISTE!!!</v>
          </cell>
        </row>
        <row r="808">
          <cell r="A808">
            <v>7756</v>
          </cell>
          <cell r="B808" t="str">
            <v>CONST SUMIDEROS PLUVIALES</v>
          </cell>
        </row>
        <row r="809">
          <cell r="A809">
            <v>7757</v>
          </cell>
          <cell r="B809" t="str">
            <v>CENTRO DE COSTO NO EXISTE!!!</v>
          </cell>
        </row>
        <row r="810">
          <cell r="A810">
            <v>7758</v>
          </cell>
          <cell r="B810" t="str">
            <v>OBRAS CONTROL VERTIMIENTOS</v>
          </cell>
        </row>
        <row r="811">
          <cell r="A811">
            <v>7759</v>
          </cell>
          <cell r="B811" t="str">
            <v>CENTRO DE COSTO NO EXISTE!!!</v>
          </cell>
        </row>
        <row r="812">
          <cell r="A812">
            <v>7762</v>
          </cell>
          <cell r="B812" t="str">
            <v>OBRA CIVIL PLANTA TTO SAN FDO</v>
          </cell>
        </row>
        <row r="813">
          <cell r="A813">
            <v>7763</v>
          </cell>
          <cell r="B813" t="str">
            <v>EQUIPOS PLANTA TTO SAN FDO</v>
          </cell>
        </row>
        <row r="814">
          <cell r="A814">
            <v>7764</v>
          </cell>
          <cell r="B814" t="str">
            <v>TERRENOS PLANTA TTO. SAN FERNANDO</v>
          </cell>
        </row>
        <row r="815">
          <cell r="A815">
            <v>7765</v>
          </cell>
          <cell r="B815" t="str">
            <v>MONTAJE EQUIPOS PLANTA TTO SAN FDO.</v>
          </cell>
        </row>
        <row r="816">
          <cell r="A816">
            <v>7766</v>
          </cell>
          <cell r="B816" t="str">
            <v>TIERR Y SERVID COLECT PL EXP REP</v>
          </cell>
        </row>
        <row r="817">
          <cell r="A817">
            <v>7767</v>
          </cell>
          <cell r="B817" t="str">
            <v>CENTRO DE COSTO NO EXISTE!!!</v>
          </cell>
        </row>
        <row r="818">
          <cell r="A818">
            <v>7768</v>
          </cell>
          <cell r="B818" t="str">
            <v>AJ POR INFL OTROS PROGRAMAS</v>
          </cell>
        </row>
        <row r="819">
          <cell r="A819">
            <v>7769</v>
          </cell>
          <cell r="B819" t="str">
            <v>ANTICIPOS PLAN DLLO SANEAMIENTO</v>
          </cell>
        </row>
        <row r="820">
          <cell r="A820">
            <v>7770</v>
          </cell>
          <cell r="B820" t="str">
            <v>ING.PLAN DLLO.SANEAM.RIO MEDELLIN</v>
          </cell>
        </row>
        <row r="821">
          <cell r="A821">
            <v>7771</v>
          </cell>
          <cell r="B821" t="str">
            <v>INTERV. PLAN SANEAM.RIO MEDELLIN</v>
          </cell>
        </row>
        <row r="822">
          <cell r="A822">
            <v>7772</v>
          </cell>
          <cell r="B822" t="str">
            <v>CENTRO DE COSTO NO EXISTE!!!</v>
          </cell>
        </row>
        <row r="823">
          <cell r="A823">
            <v>7773</v>
          </cell>
          <cell r="B823" t="str">
            <v>GTOS FROS PLAN DLLO SANEAMIENTO</v>
          </cell>
        </row>
        <row r="824">
          <cell r="A824">
            <v>7774</v>
          </cell>
          <cell r="B824" t="str">
            <v>CENTRO DE COSTO NO EXISTE!!!</v>
          </cell>
        </row>
        <row r="825">
          <cell r="A825">
            <v>7775</v>
          </cell>
          <cell r="B825" t="str">
            <v>FLUCT TIPO DE CAMBIO ALCANTARILLADO</v>
          </cell>
        </row>
        <row r="826">
          <cell r="A826">
            <v>7776</v>
          </cell>
          <cell r="B826" t="str">
            <v>REPOSICION COLECTORES</v>
          </cell>
        </row>
        <row r="827">
          <cell r="A827">
            <v>7777</v>
          </cell>
          <cell r="B827" t="str">
            <v>CENTRO DE COSTO NO EXISTE!!!</v>
          </cell>
        </row>
        <row r="828">
          <cell r="A828">
            <v>7778</v>
          </cell>
          <cell r="B828" t="str">
            <v>CONST COLECTORES OTROS PROGRAMAS</v>
          </cell>
        </row>
        <row r="829">
          <cell r="A829">
            <v>7779</v>
          </cell>
          <cell r="B829" t="str">
            <v>CENTRO DE COSTO NO EXISTE!!!</v>
          </cell>
        </row>
        <row r="830">
          <cell r="A830">
            <v>7783</v>
          </cell>
          <cell r="B830" t="str">
            <v>PROGRAMA PERIURBANO OTROS PROGRAMAS</v>
          </cell>
        </row>
        <row r="831">
          <cell r="A831">
            <v>7784</v>
          </cell>
          <cell r="B831" t="str">
            <v>CENTRO DE COSTO NO EXISTE!!!</v>
          </cell>
        </row>
        <row r="832">
          <cell r="A832">
            <v>7786</v>
          </cell>
          <cell r="B832" t="str">
            <v>RECONST.REDES INVAL ALCANTARILLADO</v>
          </cell>
        </row>
        <row r="833">
          <cell r="A833">
            <v>7787</v>
          </cell>
          <cell r="B833" t="str">
            <v>REPOSICION REDES ALCANTARILLADO</v>
          </cell>
        </row>
        <row r="834">
          <cell r="A834">
            <v>7788</v>
          </cell>
          <cell r="B834" t="str">
            <v>INGENIERIA OTROS PROGRAMAS ALCDO.</v>
          </cell>
        </row>
        <row r="835">
          <cell r="A835">
            <v>7789</v>
          </cell>
          <cell r="B835" t="str">
            <v>CENTRO DE COSTO NO EXISTE!!!</v>
          </cell>
        </row>
        <row r="836">
          <cell r="A836">
            <v>7802</v>
          </cell>
          <cell r="B836" t="str">
            <v>RED PRIMARIA REPOSICIÓN</v>
          </cell>
        </row>
        <row r="837">
          <cell r="A837">
            <v>7803</v>
          </cell>
          <cell r="B837" t="str">
            <v>CENTRO DE COSTO NO EXISTE!!!</v>
          </cell>
        </row>
        <row r="838">
          <cell r="A838">
            <v>7804</v>
          </cell>
          <cell r="B838" t="str">
            <v>RED SECUNDARIA REPOSICION</v>
          </cell>
        </row>
        <row r="839">
          <cell r="A839">
            <v>7805</v>
          </cell>
          <cell r="B839" t="str">
            <v>CENTRO DE COSTO NO EXISTE!!!</v>
          </cell>
        </row>
        <row r="840">
          <cell r="A840">
            <v>7807</v>
          </cell>
          <cell r="B840" t="str">
            <v>PROYECTO CENTRO</v>
          </cell>
        </row>
        <row r="841">
          <cell r="A841">
            <v>7808</v>
          </cell>
          <cell r="B841" t="str">
            <v>EQUIPOS RED DE ACCESO</v>
          </cell>
        </row>
        <row r="842">
          <cell r="A842">
            <v>7809</v>
          </cell>
          <cell r="B842" t="str">
            <v>PROYECTO TELEVISION POR CABLE</v>
          </cell>
        </row>
        <row r="843">
          <cell r="A843">
            <v>7810</v>
          </cell>
          <cell r="B843" t="str">
            <v>RED PRIMARIA PLAN 95-99</v>
          </cell>
        </row>
        <row r="844">
          <cell r="A844">
            <v>7811</v>
          </cell>
          <cell r="B844" t="str">
            <v>CENTRO DE COSTO NO EXISTE!!!</v>
          </cell>
        </row>
        <row r="845">
          <cell r="A845">
            <v>7812</v>
          </cell>
          <cell r="B845" t="str">
            <v>RED SECUNDARIA PLAN 95-99</v>
          </cell>
        </row>
        <row r="846">
          <cell r="A846">
            <v>7813</v>
          </cell>
          <cell r="B846" t="str">
            <v>CENTRO DE COSTO NO EXISTE!!!</v>
          </cell>
        </row>
        <row r="847">
          <cell r="A847">
            <v>7814</v>
          </cell>
          <cell r="B847" t="str">
            <v>RED CANALIZACIONES PLAN 95-99</v>
          </cell>
        </row>
        <row r="848">
          <cell r="A848">
            <v>7815</v>
          </cell>
          <cell r="B848" t="str">
            <v>CENTRO DE COSTO NO EXISTE!!!</v>
          </cell>
        </row>
        <row r="849">
          <cell r="A849">
            <v>7816</v>
          </cell>
          <cell r="B849" t="str">
            <v>PRESURIZACION</v>
          </cell>
        </row>
        <row r="850">
          <cell r="A850">
            <v>7817</v>
          </cell>
          <cell r="B850" t="str">
            <v>SISTEMATIZACION DANOS P.95-99</v>
          </cell>
        </row>
        <row r="851">
          <cell r="A851">
            <v>7818</v>
          </cell>
          <cell r="B851" t="str">
            <v>PLAN DE CONTINGENCIAS</v>
          </cell>
        </row>
        <row r="852">
          <cell r="A852">
            <v>7819</v>
          </cell>
          <cell r="B852" t="str">
            <v>DESPACHO CUADRILLAS P.95-99</v>
          </cell>
        </row>
        <row r="853">
          <cell r="A853">
            <v>7820</v>
          </cell>
          <cell r="B853" t="str">
            <v>LINEA ABONADOS PLAN 95-99</v>
          </cell>
        </row>
        <row r="854">
          <cell r="A854">
            <v>7821</v>
          </cell>
          <cell r="B854" t="str">
            <v>LINEA ABONADOS ORIENTE</v>
          </cell>
        </row>
        <row r="855">
          <cell r="A855">
            <v>7822</v>
          </cell>
          <cell r="B855" t="str">
            <v>TELS PUBLICOS SIN COBRO</v>
          </cell>
        </row>
        <row r="856">
          <cell r="A856">
            <v>7823</v>
          </cell>
          <cell r="B856" t="str">
            <v>CENTRO DE COSTO NO EXISTE!!!</v>
          </cell>
        </row>
        <row r="857">
          <cell r="A857">
            <v>7824</v>
          </cell>
          <cell r="B857" t="str">
            <v>TELS PUBLICOS CON COBRO</v>
          </cell>
        </row>
        <row r="858">
          <cell r="A858">
            <v>7825</v>
          </cell>
          <cell r="B858" t="str">
            <v>CENTRO DE COSTO NO EXISTE!!!</v>
          </cell>
        </row>
        <row r="859">
          <cell r="A859">
            <v>7826</v>
          </cell>
          <cell r="B859" t="str">
            <v>DESPACHO DE CUADRILLAS ORIENTE</v>
          </cell>
        </row>
        <row r="860">
          <cell r="A860">
            <v>7827</v>
          </cell>
          <cell r="B860" t="str">
            <v>COMUNICACION VIA RADIO</v>
          </cell>
        </row>
        <row r="861">
          <cell r="A861">
            <v>7828</v>
          </cell>
          <cell r="B861" t="str">
            <v>CAMBIOS RED PRIM Y SECUN P 95-99</v>
          </cell>
        </row>
        <row r="862">
          <cell r="A862">
            <v>7829</v>
          </cell>
          <cell r="B862" t="str">
            <v>CENTRO DE COSTO NO EXISTE!!!</v>
          </cell>
        </row>
        <row r="863">
          <cell r="A863">
            <v>7830</v>
          </cell>
          <cell r="B863" t="str">
            <v>AJ X INFL VIA RADIO CONVENCIONAL</v>
          </cell>
        </row>
        <row r="864">
          <cell r="A864">
            <v>7831</v>
          </cell>
          <cell r="B864" t="str">
            <v>CENTRO DE COSTO NO EXISTE!!!</v>
          </cell>
        </row>
        <row r="865">
          <cell r="A865">
            <v>7839</v>
          </cell>
          <cell r="B865" t="str">
            <v>ANTICIPOS PLAN MAESTRO DE INF.</v>
          </cell>
        </row>
        <row r="866">
          <cell r="A866">
            <v>7840</v>
          </cell>
          <cell r="B866" t="str">
            <v>CENTRO DE COSTO NO EXISTE!!!</v>
          </cell>
        </row>
        <row r="867">
          <cell r="A867">
            <v>7846</v>
          </cell>
          <cell r="B867" t="str">
            <v>AJ POR INFL OTROS PROGRAMAS</v>
          </cell>
        </row>
        <row r="868">
          <cell r="A868">
            <v>7847</v>
          </cell>
          <cell r="B868" t="str">
            <v>CENTRO DE COSTO NO EXISTE!!!</v>
          </cell>
        </row>
        <row r="869">
          <cell r="A869">
            <v>7869</v>
          </cell>
          <cell r="B869" t="str">
            <v>ANTICIPOS PROGRAMAS ESPECIALES</v>
          </cell>
        </row>
        <row r="870">
          <cell r="A870">
            <v>7870</v>
          </cell>
          <cell r="B870" t="str">
            <v>CENTRO DE COSTO NO EXISTE!!!</v>
          </cell>
        </row>
        <row r="871">
          <cell r="A871">
            <v>7891</v>
          </cell>
          <cell r="B871" t="str">
            <v>CORREO DE VOZ</v>
          </cell>
        </row>
        <row r="872">
          <cell r="A872">
            <v>7892</v>
          </cell>
          <cell r="B872" t="str">
            <v>LARGA DISTANCIA</v>
          </cell>
        </row>
        <row r="873">
          <cell r="A873">
            <v>7893</v>
          </cell>
          <cell r="B873" t="str">
            <v>TRUNKING NACIONAL</v>
          </cell>
        </row>
        <row r="874">
          <cell r="A874">
            <v>7894</v>
          </cell>
          <cell r="B874" t="str">
            <v>RED METROPOLITANA DE DATOS</v>
          </cell>
        </row>
        <row r="875">
          <cell r="A875">
            <v>7895</v>
          </cell>
          <cell r="B875" t="str">
            <v>INTERNET</v>
          </cell>
        </row>
        <row r="876">
          <cell r="A876">
            <v>7896</v>
          </cell>
          <cell r="B876" t="str">
            <v>PROYECTO BOGOTA</v>
          </cell>
        </row>
        <row r="877">
          <cell r="A877">
            <v>7897</v>
          </cell>
          <cell r="B877" t="str">
            <v>PROYECTO RED FIBRA OPTICA TORRES ISA</v>
          </cell>
        </row>
        <row r="878">
          <cell r="A878">
            <v>7898</v>
          </cell>
          <cell r="B878" t="str">
            <v>CENTRO DE COSTO NO EXISTE!!!</v>
          </cell>
        </row>
        <row r="879">
          <cell r="A879">
            <v>7900</v>
          </cell>
          <cell r="B879" t="str">
            <v>LINEAS PLAN 95-99</v>
          </cell>
        </row>
        <row r="880">
          <cell r="A880">
            <v>7901</v>
          </cell>
          <cell r="B880" t="str">
            <v>TRANSMISION PLAN 95-99</v>
          </cell>
        </row>
        <row r="881">
          <cell r="A881">
            <v>7902</v>
          </cell>
          <cell r="B881" t="str">
            <v>RDSI PLAN 95-99</v>
          </cell>
        </row>
        <row r="882">
          <cell r="A882">
            <v>7903</v>
          </cell>
          <cell r="B882" t="str">
            <v>EDIFICIOS PLAN MERCADEO</v>
          </cell>
        </row>
        <row r="883">
          <cell r="A883">
            <v>7904</v>
          </cell>
          <cell r="B883" t="str">
            <v>REPUESTOS EQUIPOS PRUEBA Y GENERACION</v>
          </cell>
        </row>
        <row r="884">
          <cell r="A884">
            <v>7905</v>
          </cell>
          <cell r="B884" t="str">
            <v>CENTRO DE COSTO NO EXISTE!!!</v>
          </cell>
        </row>
        <row r="885">
          <cell r="A885">
            <v>7915</v>
          </cell>
          <cell r="B885" t="str">
            <v>CAPACITACION TELEFONOS</v>
          </cell>
        </row>
        <row r="886">
          <cell r="A886">
            <v>7916</v>
          </cell>
          <cell r="B886" t="str">
            <v>CENTRO DE COSTO NO EXISTE!!!</v>
          </cell>
        </row>
        <row r="887">
          <cell r="A887">
            <v>7917</v>
          </cell>
          <cell r="B887" t="str">
            <v>DESPACHO DE CUADRILLAS</v>
          </cell>
        </row>
        <row r="888">
          <cell r="A888">
            <v>7918</v>
          </cell>
          <cell r="B888" t="str">
            <v>CENTRO DE COSTO NO EXISTE!!!</v>
          </cell>
        </row>
        <row r="889">
          <cell r="A889">
            <v>7919</v>
          </cell>
          <cell r="B889" t="str">
            <v>ANTICIPO PROGRAMAS GENERALES</v>
          </cell>
        </row>
        <row r="890">
          <cell r="A890">
            <v>7920</v>
          </cell>
          <cell r="B890" t="str">
            <v>EDIFICIOS PLANTA INT P.95-99</v>
          </cell>
        </row>
        <row r="891">
          <cell r="A891">
            <v>7921</v>
          </cell>
          <cell r="B891" t="str">
            <v>CENTRO DE COSTO NO EXISTE!!!</v>
          </cell>
        </row>
        <row r="892">
          <cell r="A892">
            <v>7922</v>
          </cell>
          <cell r="B892" t="str">
            <v>INTERCON ENTRE CENTRALES P 95-99</v>
          </cell>
        </row>
        <row r="893">
          <cell r="A893">
            <v>7923</v>
          </cell>
          <cell r="B893" t="str">
            <v>GABINETES INTERRUPTORES P.95-99</v>
          </cell>
        </row>
        <row r="894">
          <cell r="A894">
            <v>7924</v>
          </cell>
          <cell r="B894" t="str">
            <v>AIRE ACONDICIONADO PLAN 95-99</v>
          </cell>
        </row>
        <row r="895">
          <cell r="A895">
            <v>7925</v>
          </cell>
          <cell r="B895" t="str">
            <v>CENTRO DE COSTO NO EXISTE!!!</v>
          </cell>
        </row>
        <row r="896">
          <cell r="A896">
            <v>7927</v>
          </cell>
          <cell r="B896" t="str">
            <v>EQUIPO FIJO ORIENTE</v>
          </cell>
        </row>
        <row r="897">
          <cell r="A897">
            <v>7928</v>
          </cell>
          <cell r="B897" t="str">
            <v>CENTRO DE COSTO NO EXISTE!!!</v>
          </cell>
        </row>
        <row r="898">
          <cell r="A898">
            <v>7929</v>
          </cell>
          <cell r="B898" t="str">
            <v>ANTICIPOS TELEF PLAN 95-99</v>
          </cell>
        </row>
        <row r="899">
          <cell r="A899">
            <v>7930</v>
          </cell>
          <cell r="B899" t="str">
            <v>PLAN REPOSICION LINEAS</v>
          </cell>
        </row>
        <row r="900">
          <cell r="A900">
            <v>7931</v>
          </cell>
          <cell r="B900" t="str">
            <v>EQUIPOS TRANSMISION 35000 LINEAS</v>
          </cell>
        </row>
        <row r="901">
          <cell r="A901">
            <v>7932</v>
          </cell>
          <cell r="B901" t="str">
            <v>EQUIPOS COMPUTACION 98000 LINEAS</v>
          </cell>
        </row>
        <row r="902">
          <cell r="A902">
            <v>7933</v>
          </cell>
          <cell r="B902" t="str">
            <v>EQUIPOS TRANSMISION 98000 LINEAS</v>
          </cell>
        </row>
        <row r="903">
          <cell r="A903">
            <v>7934</v>
          </cell>
          <cell r="B903" t="str">
            <v>OTROS PLAN REVISION 95-99</v>
          </cell>
        </row>
        <row r="904">
          <cell r="A904">
            <v>7935</v>
          </cell>
          <cell r="B904" t="str">
            <v>CONMUTACION ESTRATOS BAJOS 2A. LINEA</v>
          </cell>
        </row>
        <row r="905">
          <cell r="A905">
            <v>7936</v>
          </cell>
          <cell r="B905" t="str">
            <v>CENTRO DE COSTO NO EXISTE!!!</v>
          </cell>
        </row>
        <row r="906">
          <cell r="A906">
            <v>7939</v>
          </cell>
          <cell r="B906" t="str">
            <v>ANTICIPOS PLANTA GENERAL</v>
          </cell>
        </row>
        <row r="907">
          <cell r="A907">
            <v>7940</v>
          </cell>
          <cell r="B907" t="str">
            <v>CENTRO DE COSTO NO EXISTE!!!</v>
          </cell>
        </row>
        <row r="908">
          <cell r="A908">
            <v>7949</v>
          </cell>
          <cell r="B908" t="str">
            <v>ANTICIPOS TELEFONOS PLAN 90-94</v>
          </cell>
        </row>
        <row r="909">
          <cell r="A909">
            <v>7950</v>
          </cell>
          <cell r="B909" t="str">
            <v>CENTRO DE COSTO NO EXISTE!!!</v>
          </cell>
        </row>
        <row r="910">
          <cell r="A910">
            <v>7970</v>
          </cell>
          <cell r="B910" t="str">
            <v>INGENIERIA OTROS PROGRAMAS</v>
          </cell>
        </row>
        <row r="911">
          <cell r="A911">
            <v>7971</v>
          </cell>
          <cell r="B911" t="str">
            <v>INGENIERIA PLAN REPOSICION</v>
          </cell>
        </row>
        <row r="912">
          <cell r="A912">
            <v>7972</v>
          </cell>
          <cell r="B912" t="str">
            <v>GASTOS FROS. EXIMBANK PLAN 95-99</v>
          </cell>
        </row>
        <row r="913">
          <cell r="A913">
            <v>7973</v>
          </cell>
          <cell r="B913" t="str">
            <v>CENTRO DE COSTO NO EXISTE!!!</v>
          </cell>
        </row>
        <row r="914">
          <cell r="A914">
            <v>7975</v>
          </cell>
          <cell r="B914" t="str">
            <v>GASTOS FINANCIEROS PLESSEY</v>
          </cell>
        </row>
        <row r="915">
          <cell r="A915">
            <v>7976</v>
          </cell>
          <cell r="B915" t="str">
            <v>CENTRO DE COSTO NO EXISTE!!!</v>
          </cell>
        </row>
        <row r="916">
          <cell r="A916">
            <v>7979</v>
          </cell>
          <cell r="B916" t="str">
            <v>AJUSTES POR INFLACION ORIENTE</v>
          </cell>
        </row>
        <row r="917">
          <cell r="A917">
            <v>7980</v>
          </cell>
          <cell r="B917" t="str">
            <v>CENTRO DE COSTO NO EXISTE!!!</v>
          </cell>
        </row>
        <row r="918">
          <cell r="A918">
            <v>7981</v>
          </cell>
          <cell r="B918" t="str">
            <v>AJUSTE PRESTAMO EXIMBANK (189K)</v>
          </cell>
        </row>
        <row r="919">
          <cell r="A919">
            <v>7982</v>
          </cell>
          <cell r="B919" t="str">
            <v>CENTRO DE COSTO NO EXISTE!!!</v>
          </cell>
        </row>
        <row r="920">
          <cell r="A920">
            <v>7987</v>
          </cell>
          <cell r="B920" t="str">
            <v>AJUSTE PRESTAMO PLESSEY</v>
          </cell>
        </row>
        <row r="921">
          <cell r="A921">
            <v>7988</v>
          </cell>
          <cell r="B921" t="str">
            <v>CENTRO DE COSTO NO EXISTE!!!</v>
          </cell>
        </row>
        <row r="922">
          <cell r="A922">
            <v>7994</v>
          </cell>
          <cell r="B922" t="str">
            <v>INGENIERIA PLAN DE DESARROLLO 2000-2002</v>
          </cell>
        </row>
        <row r="923">
          <cell r="A923">
            <v>7995</v>
          </cell>
          <cell r="B923" t="str">
            <v>AJUSTE PTMO. C. ITOH (161K)</v>
          </cell>
        </row>
        <row r="924">
          <cell r="A924">
            <v>7996</v>
          </cell>
          <cell r="B924" t="str">
            <v>INGENIERIA PLAN 1995-1999</v>
          </cell>
        </row>
        <row r="925">
          <cell r="A925">
            <v>7997</v>
          </cell>
          <cell r="B925" t="str">
            <v>INGENIERIA PROYECTO ORIENTE</v>
          </cell>
        </row>
        <row r="926">
          <cell r="A926">
            <v>7998</v>
          </cell>
          <cell r="B926" t="str">
            <v>CENTRO DE COSTO NO EXISTE!!!</v>
          </cell>
        </row>
        <row r="927">
          <cell r="A927">
            <v>7999</v>
          </cell>
          <cell r="B927" t="str">
            <v>INGENIERIA TELEFONOS VIA RADIO</v>
          </cell>
        </row>
        <row r="928">
          <cell r="A928">
            <v>8000</v>
          </cell>
          <cell r="B928" t="str">
            <v>SUB O.C. CANALIZACIONES VARIAS</v>
          </cell>
        </row>
        <row r="929">
          <cell r="A929">
            <v>8001</v>
          </cell>
          <cell r="B929" t="str">
            <v>SUB O.C. VARIAS</v>
          </cell>
        </row>
        <row r="930">
          <cell r="A930">
            <v>8002</v>
          </cell>
          <cell r="B930" t="str">
            <v>SUB LA CABAÑA O. C. EXPANSION</v>
          </cell>
        </row>
        <row r="931">
          <cell r="A931">
            <v>8003</v>
          </cell>
          <cell r="B931" t="str">
            <v>SUB ITAGUI O. C. EXPANSION</v>
          </cell>
        </row>
        <row r="932">
          <cell r="A932">
            <v>8004</v>
          </cell>
          <cell r="B932" t="str">
            <v>SUB. YARUMAL II O.C. AMPLIACION</v>
          </cell>
        </row>
        <row r="933">
          <cell r="A933">
            <v>8005</v>
          </cell>
          <cell r="B933" t="str">
            <v>SUB. SAN ANTONIO OO. CC. AMPLIACION</v>
          </cell>
        </row>
        <row r="934">
          <cell r="A934">
            <v>8006</v>
          </cell>
          <cell r="B934" t="str">
            <v>SUB. RIONEGRO O.C. AMPLIACION</v>
          </cell>
        </row>
        <row r="935">
          <cell r="A935">
            <v>8007</v>
          </cell>
          <cell r="B935" t="str">
            <v>SUB. SANTA ROSA O.C. AMPLIACION</v>
          </cell>
        </row>
        <row r="936">
          <cell r="A936">
            <v>8008</v>
          </cell>
          <cell r="B936" t="str">
            <v>SUB. O.C. CANALIZACIONES ITAGUI</v>
          </cell>
        </row>
        <row r="937">
          <cell r="A937">
            <v>8009</v>
          </cell>
          <cell r="B937" t="str">
            <v>SUB. O.C. CANALIZACIONES CABA\A</v>
          </cell>
        </row>
        <row r="938">
          <cell r="A938">
            <v>8010</v>
          </cell>
          <cell r="B938" t="str">
            <v>SUB. O.C. CANALIZACIONES ORIENTE</v>
          </cell>
        </row>
        <row r="939">
          <cell r="A939">
            <v>8011</v>
          </cell>
          <cell r="B939" t="str">
            <v>EXPANSION REDES PRIMARIAS</v>
          </cell>
        </row>
        <row r="940">
          <cell r="A940">
            <v>8012</v>
          </cell>
          <cell r="B940" t="str">
            <v>REPOSICION REDES PRIMARIAS</v>
          </cell>
        </row>
        <row r="941">
          <cell r="A941">
            <v>8013</v>
          </cell>
          <cell r="B941" t="str">
            <v>RECTIFICACION REDES SECUNDARIAS</v>
          </cell>
        </row>
        <row r="942">
          <cell r="A942">
            <v>8014</v>
          </cell>
          <cell r="B942" t="str">
            <v>EST. REDES PRIMARIAS AISLAD.</v>
          </cell>
        </row>
        <row r="943">
          <cell r="A943">
            <v>8015</v>
          </cell>
          <cell r="B943" t="str">
            <v>CENTRO DE INFORMACION REDES</v>
          </cell>
        </row>
        <row r="944">
          <cell r="A944">
            <v>8016</v>
          </cell>
          <cell r="B944" t="str">
            <v>RECONSTRUCCION TRANSFORMADORES</v>
          </cell>
        </row>
        <row r="945">
          <cell r="A945">
            <v>8017</v>
          </cell>
          <cell r="B945" t="str">
            <v>AUTOMATIZACION DE LA DISTRIBUC</v>
          </cell>
        </row>
        <row r="946">
          <cell r="A946">
            <v>8018</v>
          </cell>
          <cell r="B946" t="str">
            <v>REDES OTRAS ENTIDADES</v>
          </cell>
        </row>
        <row r="947">
          <cell r="A947">
            <v>8019</v>
          </cell>
          <cell r="B947" t="str">
            <v>SUB. RIO CLARO 110KV EXPANSION</v>
          </cell>
        </row>
        <row r="948">
          <cell r="A948">
            <v>8020</v>
          </cell>
          <cell r="B948" t="str">
            <v>REDES SUBESTACION ORIENTE II</v>
          </cell>
        </row>
        <row r="949">
          <cell r="A949">
            <v>8021</v>
          </cell>
          <cell r="B949" t="str">
            <v>REDES SUB LA CABANA</v>
          </cell>
        </row>
        <row r="950">
          <cell r="A950">
            <v>8022</v>
          </cell>
          <cell r="B950" t="str">
            <v>REDES SUB. ITAGUI</v>
          </cell>
        </row>
        <row r="951">
          <cell r="A951">
            <v>8023</v>
          </cell>
          <cell r="B951" t="str">
            <v>CONTRATOS REDES ZONA SUR</v>
          </cell>
        </row>
        <row r="952">
          <cell r="A952">
            <v>8024</v>
          </cell>
          <cell r="B952" t="str">
            <v>CONTRATO RED AEREA</v>
          </cell>
        </row>
        <row r="953">
          <cell r="A953">
            <v>8025</v>
          </cell>
          <cell r="B953" t="str">
            <v>ESTUDIOS DISTRIBUCION ENERGIA</v>
          </cell>
        </row>
        <row r="954">
          <cell r="A954">
            <v>8026</v>
          </cell>
          <cell r="B954" t="str">
            <v>CONTRATOS REDES ZONA NORTE</v>
          </cell>
        </row>
        <row r="955">
          <cell r="A955">
            <v>8027</v>
          </cell>
          <cell r="B955" t="str">
            <v>SUB. RIO CLARO 110KV OC EXPANSION</v>
          </cell>
        </row>
        <row r="956">
          <cell r="A956">
            <v>8028</v>
          </cell>
          <cell r="B956" t="str">
            <v>SUB. RIONEGRO AMPLIACION</v>
          </cell>
        </row>
        <row r="957">
          <cell r="A957">
            <v>8029</v>
          </cell>
          <cell r="B957" t="str">
            <v>INGENIERIA DISTRIBUCION 95-2000</v>
          </cell>
        </row>
        <row r="958">
          <cell r="A958">
            <v>8030</v>
          </cell>
          <cell r="B958" t="str">
            <v>SUB. STA ROSA AMPLIACION</v>
          </cell>
        </row>
        <row r="959">
          <cell r="A959">
            <v>8031</v>
          </cell>
          <cell r="B959" t="str">
            <v>S/E SAN CRISTOBAL AMPLIACION</v>
          </cell>
        </row>
        <row r="960">
          <cell r="A960">
            <v>8032</v>
          </cell>
          <cell r="B960" t="str">
            <v>SUB YARUMAL AMPLIACION</v>
          </cell>
        </row>
        <row r="961">
          <cell r="A961">
            <v>8033</v>
          </cell>
          <cell r="B961" t="str">
            <v>SUB ITAGUI EXPANSION</v>
          </cell>
        </row>
        <row r="962">
          <cell r="A962">
            <v>8034</v>
          </cell>
          <cell r="B962" t="str">
            <v>SUB LA CABANA EXPANSION</v>
          </cell>
        </row>
        <row r="963">
          <cell r="A963">
            <v>8035</v>
          </cell>
          <cell r="B963" t="str">
            <v>SUB REP/RESP TRANSF POTENCIA</v>
          </cell>
        </row>
        <row r="964">
          <cell r="A964">
            <v>8036</v>
          </cell>
          <cell r="B964" t="str">
            <v>SUB REP/RESP INTERRUP SECCIONAD</v>
          </cell>
        </row>
        <row r="965">
          <cell r="A965">
            <v>8037</v>
          </cell>
          <cell r="B965" t="str">
            <v>SUB REP/RESP TRANSFORMAD MEDIDA</v>
          </cell>
        </row>
        <row r="966">
          <cell r="A966">
            <v>8038</v>
          </cell>
          <cell r="B966" t="str">
            <v>SUB REP/RESP PARARRAYOS</v>
          </cell>
        </row>
        <row r="967">
          <cell r="A967">
            <v>8039</v>
          </cell>
          <cell r="B967" t="str">
            <v>ANTICIPOS DISTRIBUCION 95 - 2000</v>
          </cell>
        </row>
        <row r="968">
          <cell r="A968">
            <v>8040</v>
          </cell>
          <cell r="B968" t="str">
            <v>SUB REFUERZO PROTECCIONES VARIAS</v>
          </cell>
        </row>
        <row r="969">
          <cell r="A969">
            <v>8041</v>
          </cell>
          <cell r="B969" t="str">
            <v>SUB REFUERZO PROTECC COMUNICAC.</v>
          </cell>
        </row>
        <row r="970">
          <cell r="A970">
            <v>8042</v>
          </cell>
          <cell r="B970" t="str">
            <v>SUB REP/RESP VARIAS</v>
          </cell>
        </row>
        <row r="971">
          <cell r="A971">
            <v>8043</v>
          </cell>
          <cell r="B971" t="str">
            <v>OBRAS CIVILES VARIAS PESD</v>
          </cell>
        </row>
        <row r="972">
          <cell r="A972">
            <v>8044</v>
          </cell>
          <cell r="B972" t="str">
            <v>SUBESTACION SANTA ANA</v>
          </cell>
        </row>
        <row r="973">
          <cell r="A973">
            <v>8045</v>
          </cell>
          <cell r="B973" t="str">
            <v>GASTOS FINANCIEROS DISTRIBUCION</v>
          </cell>
        </row>
        <row r="974">
          <cell r="A974">
            <v>8046</v>
          </cell>
          <cell r="B974" t="str">
            <v>EMPALME ZAMORA-CABANA-OCCIDENTE</v>
          </cell>
        </row>
        <row r="975">
          <cell r="A975">
            <v>8047</v>
          </cell>
          <cell r="B975" t="str">
            <v>EMPALME BELEN ITAGUI ANCON SUR</v>
          </cell>
        </row>
        <row r="976">
          <cell r="A976">
            <v>8048</v>
          </cell>
          <cell r="B976" t="str">
            <v>INTERCONEXION 110 KV SUB BELLO</v>
          </cell>
        </row>
        <row r="977">
          <cell r="A977">
            <v>8049</v>
          </cell>
          <cell r="B977" t="str">
            <v>AJ POR INFL PL EXP SUB DIST FUT</v>
          </cell>
        </row>
        <row r="978">
          <cell r="A978">
            <v>8050</v>
          </cell>
          <cell r="B978" t="str">
            <v>CENTRO DE COSTO NO EXISTE!!!</v>
          </cell>
        </row>
        <row r="979">
          <cell r="A979">
            <v>8051</v>
          </cell>
          <cell r="B979" t="str">
            <v>INVERSIONES ANALISIS TECNICO</v>
          </cell>
        </row>
        <row r="980">
          <cell r="A980">
            <v>8052</v>
          </cell>
          <cell r="B980" t="str">
            <v>INVERSIONES Y MEJORAS ZONA METROPOLITANA</v>
          </cell>
        </row>
        <row r="981">
          <cell r="A981">
            <v>8053</v>
          </cell>
          <cell r="B981" t="str">
            <v>INVERSIONES Y MEJORAS ZONA GUADALUPE</v>
          </cell>
        </row>
        <row r="982">
          <cell r="A982">
            <v>8054</v>
          </cell>
          <cell r="B982" t="str">
            <v>INVERSIONES Y MEJORAS ZONA GUATAPE</v>
          </cell>
        </row>
        <row r="983">
          <cell r="A983">
            <v>8055</v>
          </cell>
          <cell r="B983" t="str">
            <v>INVERSIONES Y MEJORAS SECCION PLAYAS</v>
          </cell>
        </row>
        <row r="984">
          <cell r="A984">
            <v>8056</v>
          </cell>
          <cell r="B984" t="str">
            <v>INVERSIONES OPERACIÓN CENTRO CONTROL</v>
          </cell>
        </row>
        <row r="985">
          <cell r="A985">
            <v>8057</v>
          </cell>
          <cell r="B985" t="str">
            <v>INVERSIONES MANTENIMIENTO CENTRO CONTROL</v>
          </cell>
        </row>
        <row r="986">
          <cell r="A986">
            <v>8058</v>
          </cell>
          <cell r="B986" t="str">
            <v>REHABILITACION CENTRAL GUATAPE</v>
          </cell>
        </row>
        <row r="987">
          <cell r="A987">
            <v>8059</v>
          </cell>
          <cell r="B987" t="str">
            <v>PROYECTOS COMUNICACIONES</v>
          </cell>
        </row>
        <row r="988">
          <cell r="A988">
            <v>8060</v>
          </cell>
          <cell r="B988" t="str">
            <v>CENTRO DE COSTO NO EXISTE!!!</v>
          </cell>
        </row>
        <row r="989">
          <cell r="A989">
            <v>8061</v>
          </cell>
          <cell r="B989" t="str">
            <v>EQUIPOS PROD ENERGIA FUTURO</v>
          </cell>
        </row>
        <row r="990">
          <cell r="A990">
            <v>8062</v>
          </cell>
          <cell r="B990" t="str">
            <v>REPOSIC EG TRON G1P 3 Y PB</v>
          </cell>
        </row>
        <row r="991">
          <cell r="A991">
            <v>8063</v>
          </cell>
          <cell r="B991" t="str">
            <v>MODERNIZACION GUATAPE</v>
          </cell>
        </row>
        <row r="992">
          <cell r="A992">
            <v>8064</v>
          </cell>
          <cell r="B992" t="str">
            <v>OBRAS VARIAS DIVISION TECNICA FUTURA</v>
          </cell>
        </row>
        <row r="993">
          <cell r="A993">
            <v>8065</v>
          </cell>
          <cell r="B993" t="str">
            <v>CENTRO DE COSTO NO EXISTE!!!</v>
          </cell>
        </row>
        <row r="994">
          <cell r="A994">
            <v>8066</v>
          </cell>
          <cell r="B994" t="str">
            <v>OBRAS VARIAS MINICENTRAL PAJARITO</v>
          </cell>
        </row>
        <row r="995">
          <cell r="A995">
            <v>8067</v>
          </cell>
          <cell r="B995" t="str">
            <v>OBRAS VARIANTE MINICENTRAL DOLORES</v>
          </cell>
        </row>
        <row r="996">
          <cell r="A996">
            <v>8068</v>
          </cell>
          <cell r="B996" t="str">
            <v>DISENO PAJARITO DOLORES</v>
          </cell>
        </row>
        <row r="997">
          <cell r="A997">
            <v>8069</v>
          </cell>
          <cell r="B997" t="str">
            <v>CENTRO DE COSTO NO EXISTE!!!</v>
          </cell>
        </row>
        <row r="998">
          <cell r="A998">
            <v>8071</v>
          </cell>
          <cell r="B998" t="str">
            <v>EQUIPOS MINICENTRAL PAJARITO</v>
          </cell>
        </row>
        <row r="999">
          <cell r="A999">
            <v>8072</v>
          </cell>
          <cell r="B999" t="str">
            <v>EQUIPOS MINICENTRAL DOLORES</v>
          </cell>
        </row>
        <row r="1000">
          <cell r="A1000">
            <v>8073</v>
          </cell>
          <cell r="B1000" t="str">
            <v>INTERVENTORIA PAJARITO DOLORES</v>
          </cell>
        </row>
        <row r="1001">
          <cell r="A1001">
            <v>8074</v>
          </cell>
          <cell r="B1001" t="str">
            <v>INGEN. Y ADMON. MINICENTRALES</v>
          </cell>
        </row>
        <row r="1002">
          <cell r="A1002">
            <v>8075</v>
          </cell>
          <cell r="B1002" t="str">
            <v>CENTRO DE COSTO NO EXISTE!!!</v>
          </cell>
        </row>
        <row r="1003">
          <cell r="A1003">
            <v>8079</v>
          </cell>
          <cell r="B1003" t="str">
            <v>ANTICIPO MINICENTRALES PAJARITO DOLORES</v>
          </cell>
        </row>
        <row r="1004">
          <cell r="A1004">
            <v>8080</v>
          </cell>
          <cell r="B1004" t="str">
            <v>CENTRO DE COSTO NO EXISTE!!!</v>
          </cell>
        </row>
        <row r="1005">
          <cell r="A1005">
            <v>8089</v>
          </cell>
          <cell r="B1005" t="str">
            <v>ANTIC GENERACION Y REPOS. EQ. FUTUROS</v>
          </cell>
        </row>
        <row r="1006">
          <cell r="A1006">
            <v>8090</v>
          </cell>
          <cell r="B1006" t="str">
            <v>CENTRO DE COSTO NO EXISTE!!!</v>
          </cell>
        </row>
        <row r="1007">
          <cell r="A1007">
            <v>8098</v>
          </cell>
          <cell r="B1007" t="str">
            <v>ING. Y ADMON. GENER. Y REP. EQUIPOS FUT.</v>
          </cell>
        </row>
        <row r="1008">
          <cell r="A1008">
            <v>8099</v>
          </cell>
          <cell r="B1008" t="str">
            <v>CENTRO DE COSTO NO EXISTE!!!</v>
          </cell>
        </row>
        <row r="1009">
          <cell r="A1009">
            <v>8102</v>
          </cell>
          <cell r="B1009" t="str">
            <v>ING PLAN REDUCC PERDIDAS 95 - 2000</v>
          </cell>
        </row>
        <row r="1010">
          <cell r="A1010">
            <v>8103</v>
          </cell>
          <cell r="B1010" t="str">
            <v>INSTALACION CONTADORES H.V. PERDIDAS</v>
          </cell>
        </row>
        <row r="1011">
          <cell r="A1011">
            <v>8104</v>
          </cell>
          <cell r="B1011" t="str">
            <v>CONTADORES SECCION MEDICION</v>
          </cell>
        </row>
        <row r="1012">
          <cell r="A1012">
            <v>8105</v>
          </cell>
          <cell r="B1012" t="str">
            <v>INSTALACION CONTADORES H.V.</v>
          </cell>
        </row>
        <row r="1013">
          <cell r="A1013">
            <v>8106</v>
          </cell>
          <cell r="B1013" t="str">
            <v>INSTALACION CONTADORES PRPF</v>
          </cell>
        </row>
        <row r="1014">
          <cell r="A1014">
            <v>8107</v>
          </cell>
          <cell r="B1014" t="str">
            <v>REDES PRIMARIAS HV</v>
          </cell>
        </row>
        <row r="1015">
          <cell r="A1015">
            <v>8108</v>
          </cell>
          <cell r="B1015" t="str">
            <v>REDES SECUNDARIAS HV</v>
          </cell>
        </row>
        <row r="1016">
          <cell r="A1016">
            <v>8109</v>
          </cell>
          <cell r="B1016" t="str">
            <v>TRANSFORMADORES HV</v>
          </cell>
        </row>
        <row r="1017">
          <cell r="A1017">
            <v>8110</v>
          </cell>
          <cell r="B1017" t="str">
            <v>EXPANSION REDES D.E.N.</v>
          </cell>
        </row>
        <row r="1018">
          <cell r="A1018">
            <v>8111</v>
          </cell>
          <cell r="B1018" t="str">
            <v>EXPANSION REDES D.E.C.</v>
          </cell>
        </row>
        <row r="1019">
          <cell r="A1019">
            <v>8112</v>
          </cell>
          <cell r="B1019" t="str">
            <v>EXPANSION REDES D.E.S.</v>
          </cell>
        </row>
        <row r="1020">
          <cell r="A1020">
            <v>8113</v>
          </cell>
          <cell r="B1020" t="str">
            <v>LEVANT. INFORMACION DISTRIBUCION</v>
          </cell>
        </row>
        <row r="1021">
          <cell r="A1021">
            <v>8114</v>
          </cell>
          <cell r="B1021" t="str">
            <v>CONTRATOS UNIDAD GESTION Y ANALISIS D.E.</v>
          </cell>
        </row>
        <row r="1022">
          <cell r="A1022">
            <v>8115</v>
          </cell>
          <cell r="B1022" t="str">
            <v>CONTRATOS DEPTO. CONTROL ENERGIA</v>
          </cell>
        </row>
        <row r="1023">
          <cell r="A1023">
            <v>8116</v>
          </cell>
          <cell r="B1023" t="str">
            <v>CENTRO DE COSTO NO EXISTE!!!</v>
          </cell>
        </row>
        <row r="1024">
          <cell r="A1024">
            <v>8117</v>
          </cell>
          <cell r="B1024" t="str">
            <v>PILAS PUBLICAS</v>
          </cell>
        </row>
        <row r="1025">
          <cell r="A1025">
            <v>8118</v>
          </cell>
          <cell r="B1025" t="str">
            <v>RECONSTRUCCION TRANSFORMADOR BARBOSA</v>
          </cell>
        </row>
        <row r="1026">
          <cell r="A1026">
            <v>8119</v>
          </cell>
          <cell r="B1026" t="str">
            <v>CENTRO DE COSTO NO EXISTE!!!</v>
          </cell>
        </row>
        <row r="1027">
          <cell r="A1027">
            <v>8120</v>
          </cell>
          <cell r="B1027" t="str">
            <v>SISTEMA TELEMEDIDA DISTRIBUCION</v>
          </cell>
        </row>
        <row r="1028">
          <cell r="A1028">
            <v>8121</v>
          </cell>
          <cell r="B1028" t="str">
            <v>SIST TELEMEDIDA GENERACION</v>
          </cell>
        </row>
        <row r="1029">
          <cell r="A1029">
            <v>8122</v>
          </cell>
          <cell r="B1029" t="str">
            <v>SUB CENTRO CONTROL TELEMEDIDA D.</v>
          </cell>
        </row>
        <row r="1030">
          <cell r="A1030">
            <v>8123</v>
          </cell>
          <cell r="B1030" t="str">
            <v>SUB CENTRO CONTROL TELEMEDIDA G.</v>
          </cell>
        </row>
        <row r="1031">
          <cell r="A1031">
            <v>8124</v>
          </cell>
          <cell r="B1031" t="str">
            <v>CENTRO DE COSTO NO EXISTE!!!</v>
          </cell>
        </row>
        <row r="1032">
          <cell r="A1032">
            <v>8129</v>
          </cell>
          <cell r="B1032" t="str">
            <v>INGENIERIA TELEMEDIDA</v>
          </cell>
        </row>
        <row r="1033">
          <cell r="A1033">
            <v>8130</v>
          </cell>
          <cell r="B1033" t="str">
            <v>OBRAS CIVILES SIST. TELEMEDIDA DISTRIB</v>
          </cell>
        </row>
        <row r="1034">
          <cell r="A1034">
            <v>8131</v>
          </cell>
          <cell r="B1034" t="str">
            <v>OBRAS CIVILES SIST. TELEMEDIDA GENERACION</v>
          </cell>
        </row>
        <row r="1035">
          <cell r="A1035">
            <v>8132</v>
          </cell>
          <cell r="B1035" t="str">
            <v>CENTRO DE COSTO NO EXISTE!!!</v>
          </cell>
        </row>
        <row r="1036">
          <cell r="A1036">
            <v>8135</v>
          </cell>
          <cell r="B1036" t="str">
            <v>CONSULTORIA TELEMEDIDA DISTRIBUCION</v>
          </cell>
        </row>
        <row r="1037">
          <cell r="A1037">
            <v>8136</v>
          </cell>
          <cell r="B1037" t="str">
            <v>CONSULTORIA TELEMEDIDA GENERACION</v>
          </cell>
        </row>
        <row r="1038">
          <cell r="A1038">
            <v>8137</v>
          </cell>
          <cell r="B1038" t="str">
            <v>CENTRO DE COSTO NO EXISTE!!!</v>
          </cell>
        </row>
        <row r="1039">
          <cell r="A1039">
            <v>8139</v>
          </cell>
          <cell r="B1039" t="str">
            <v>ANT REDUCCION PERDIDAS FUTURO</v>
          </cell>
        </row>
        <row r="1040">
          <cell r="A1040">
            <v>8140</v>
          </cell>
          <cell r="B1040" t="str">
            <v>CENTRO DE COSTO NO EXISTE!!!</v>
          </cell>
        </row>
        <row r="1041">
          <cell r="A1041">
            <v>8142</v>
          </cell>
          <cell r="B1041" t="str">
            <v>GASTOS FCIEROS. P.R.P.F.</v>
          </cell>
        </row>
        <row r="1042">
          <cell r="A1042">
            <v>8143</v>
          </cell>
          <cell r="B1042" t="str">
            <v>CENTRO DE COSTO NO EXISTE!!!</v>
          </cell>
        </row>
        <row r="1043">
          <cell r="A1043">
            <v>8149</v>
          </cell>
          <cell r="B1043" t="str">
            <v>AJ POR INFL PL RED PERD FUT</v>
          </cell>
        </row>
        <row r="1044">
          <cell r="A1044">
            <v>8150</v>
          </cell>
          <cell r="B1044" t="str">
            <v>CONTR. PRESTACION SERVICIOS REDES</v>
          </cell>
        </row>
        <row r="1045">
          <cell r="A1045">
            <v>8151</v>
          </cell>
          <cell r="B1045" t="str">
            <v>CENTRO DE COSTO NO EXISTE!!!</v>
          </cell>
        </row>
        <row r="1046">
          <cell r="A1046">
            <v>8152</v>
          </cell>
          <cell r="B1046" t="str">
            <v>OBRA PUBLICA ZONA NORTE</v>
          </cell>
        </row>
        <row r="1047">
          <cell r="A1047">
            <v>8153</v>
          </cell>
          <cell r="B1047" t="str">
            <v>OBRA PUBLICA ZONA SUR</v>
          </cell>
        </row>
        <row r="1048">
          <cell r="A1048">
            <v>8154</v>
          </cell>
          <cell r="B1048" t="str">
            <v>CONTRATOS REPARACION DANOS</v>
          </cell>
        </row>
        <row r="1049">
          <cell r="A1049">
            <v>8155</v>
          </cell>
          <cell r="B1049" t="str">
            <v>OBRA PUBLICA ZONA SUR ALUMBRADO PUBLICO</v>
          </cell>
        </row>
        <row r="1050">
          <cell r="A1050">
            <v>8156</v>
          </cell>
          <cell r="B1050" t="str">
            <v>CONTRATOS MANTENIMIENTO</v>
          </cell>
        </row>
        <row r="1051">
          <cell r="A1051">
            <v>8157</v>
          </cell>
          <cell r="B1051" t="str">
            <v>CLIENTES ALUMBRADO PUBLICO</v>
          </cell>
        </row>
        <row r="1052">
          <cell r="A1052">
            <v>8158</v>
          </cell>
          <cell r="B1052" t="str">
            <v>ATENCION CLIENTE MMTO. PREVENTIVO RURAL</v>
          </cell>
        </row>
        <row r="1053">
          <cell r="A1053">
            <v>8159</v>
          </cell>
          <cell r="B1053" t="str">
            <v>CONTRATO REDES SUBTERRANEAS</v>
          </cell>
        </row>
        <row r="1054">
          <cell r="A1054">
            <v>8160</v>
          </cell>
          <cell r="B1054" t="str">
            <v>SERVICIOS EXTERNOS NORTE</v>
          </cell>
        </row>
        <row r="1055">
          <cell r="A1055">
            <v>8161</v>
          </cell>
          <cell r="B1055" t="str">
            <v>SERVICIOS EXTERNOS SUR</v>
          </cell>
        </row>
        <row r="1056">
          <cell r="A1056">
            <v>8162</v>
          </cell>
          <cell r="B1056" t="str">
            <v>SERVICIOS EXTERNOS CENTRO</v>
          </cell>
        </row>
        <row r="1057">
          <cell r="A1057">
            <v>8163</v>
          </cell>
          <cell r="B1057" t="str">
            <v>CENTRO DE COSTO NO EXISTE!!!</v>
          </cell>
        </row>
        <row r="1058">
          <cell r="A1058">
            <v>8168</v>
          </cell>
          <cell r="B1058" t="str">
            <v>PORTAFOLIO SERV. UN. CONTROLES Y PROTEC.</v>
          </cell>
        </row>
        <row r="1059">
          <cell r="A1059">
            <v>8169</v>
          </cell>
          <cell r="B1059" t="str">
            <v>PORTAFOLIO SERVICIOS DEPTO. MTTO. SUBES.</v>
          </cell>
        </row>
        <row r="1060">
          <cell r="A1060">
            <v>8170</v>
          </cell>
          <cell r="B1060" t="str">
            <v>PORTAFOLIO SERVICIOS DEPTO MTTO. EQUIPOS</v>
          </cell>
        </row>
        <row r="1061">
          <cell r="A1061">
            <v>8171</v>
          </cell>
          <cell r="B1061" t="str">
            <v>CENTRO DE COSTO NO EXISTE!!!</v>
          </cell>
        </row>
        <row r="1062">
          <cell r="A1062">
            <v>8172</v>
          </cell>
          <cell r="B1062" t="str">
            <v>PORTAFOLIO SERVICIOS LINEA PREFERENCIAL</v>
          </cell>
        </row>
        <row r="1063">
          <cell r="A1063">
            <v>8173</v>
          </cell>
          <cell r="B1063" t="str">
            <v>PORTAFOLIO SERVICIOS DIVISION MONTALES</v>
          </cell>
        </row>
        <row r="1064">
          <cell r="A1064">
            <v>8174</v>
          </cell>
          <cell r="B1064" t="str">
            <v>CENTRO DE COSTO NO EXISTE!!!</v>
          </cell>
        </row>
        <row r="1065">
          <cell r="A1065">
            <v>8202</v>
          </cell>
          <cell r="B1065" t="str">
            <v>INTERVENTORIA DISTRIBUCION GAS</v>
          </cell>
        </row>
        <row r="1066">
          <cell r="A1066">
            <v>8203</v>
          </cell>
          <cell r="B1066" t="str">
            <v>DISENO DISTRIB Y CONTROL GAS</v>
          </cell>
        </row>
        <row r="1067">
          <cell r="A1067">
            <v>8204</v>
          </cell>
          <cell r="B1067" t="str">
            <v>CENTRO DE COSTO NO EXISTE!!!</v>
          </cell>
        </row>
        <row r="1068">
          <cell r="A1068">
            <v>8209</v>
          </cell>
          <cell r="B1068" t="str">
            <v>INGENIERIA PROYECTO GAS</v>
          </cell>
        </row>
        <row r="1069">
          <cell r="A1069">
            <v>8210</v>
          </cell>
          <cell r="B1069" t="str">
            <v>CENTRO DE COSTO NO EXISTE!!!</v>
          </cell>
        </row>
        <row r="1070">
          <cell r="A1070">
            <v>8211</v>
          </cell>
          <cell r="B1070" t="str">
            <v>CENTRO CONTROL EQUIPOS</v>
          </cell>
        </row>
        <row r="1071">
          <cell r="A1071">
            <v>8212</v>
          </cell>
          <cell r="B1071" t="str">
            <v>TUBERIA CENTRAL ACERO ACCESOR</v>
          </cell>
        </row>
        <row r="1072">
          <cell r="A1072">
            <v>8213</v>
          </cell>
          <cell r="B1072" t="str">
            <v>ESTACION EQUIPOS</v>
          </cell>
        </row>
        <row r="1073">
          <cell r="A1073">
            <v>8214</v>
          </cell>
          <cell r="B1073" t="str">
            <v>CENTRO DE COSTO NO EXISTE!!!</v>
          </cell>
        </row>
        <row r="1074">
          <cell r="A1074">
            <v>8221</v>
          </cell>
          <cell r="B1074" t="str">
            <v>REDES DISTRIBUCION MEDIA PRESION</v>
          </cell>
        </row>
        <row r="1075">
          <cell r="A1075">
            <v>8222</v>
          </cell>
          <cell r="B1075" t="str">
            <v>CENTRO DE COSTO NO EXISTE!!!</v>
          </cell>
        </row>
        <row r="1076">
          <cell r="A1076">
            <v>8223</v>
          </cell>
          <cell r="B1076" t="str">
            <v>OBRA CIVIL CENTRO DE CONTROL</v>
          </cell>
        </row>
        <row r="1077">
          <cell r="A1077">
            <v>8224</v>
          </cell>
          <cell r="B1077" t="str">
            <v>OBRA CIVIL ESTAC TERMINALES</v>
          </cell>
        </row>
        <row r="1078">
          <cell r="A1078">
            <v>8225</v>
          </cell>
          <cell r="B1078" t="str">
            <v>OBRA CIVIL TUBERIA CENTRAL ACERO</v>
          </cell>
        </row>
        <row r="1079">
          <cell r="A1079">
            <v>8226</v>
          </cell>
          <cell r="B1079" t="str">
            <v>CENTRO DE COSTO NO EXISTE!!!</v>
          </cell>
        </row>
        <row r="1080">
          <cell r="A1080">
            <v>8230</v>
          </cell>
          <cell r="B1080" t="str">
            <v>REDES PLAN PILOTO GAS HV</v>
          </cell>
        </row>
        <row r="1081">
          <cell r="A1081">
            <v>8231</v>
          </cell>
          <cell r="B1081" t="str">
            <v>MEDIDORES GAS</v>
          </cell>
        </row>
        <row r="1082">
          <cell r="A1082">
            <v>8232</v>
          </cell>
          <cell r="B1082" t="str">
            <v>CENTRO DE COSTO NO EXISTE!!!</v>
          </cell>
        </row>
        <row r="1083">
          <cell r="A1083">
            <v>8235</v>
          </cell>
          <cell r="B1083" t="str">
            <v>DESPACHO CUADRILLAS GAS</v>
          </cell>
        </row>
        <row r="1084">
          <cell r="A1084">
            <v>8236</v>
          </cell>
          <cell r="B1084" t="str">
            <v>CENTRO DE COSTO NO EXISTE!!!</v>
          </cell>
        </row>
        <row r="1085">
          <cell r="A1085">
            <v>8241</v>
          </cell>
          <cell r="B1085" t="str">
            <v>MASIFICACION GAS</v>
          </cell>
        </row>
        <row r="1086">
          <cell r="A1086">
            <v>8243</v>
          </cell>
          <cell r="B1086" t="str">
            <v>CENTRO DE COSTO NO EXISTE!!!</v>
          </cell>
        </row>
        <row r="1087">
          <cell r="A1087">
            <v>8279</v>
          </cell>
          <cell r="B1087" t="str">
            <v>ANTICIPOS PROYECTO GAS</v>
          </cell>
        </row>
        <row r="1088">
          <cell r="A1088">
            <v>8280</v>
          </cell>
          <cell r="B1088" t="str">
            <v>GASTOS FROS FONADE GAS</v>
          </cell>
        </row>
        <row r="1089">
          <cell r="A1089">
            <v>8281</v>
          </cell>
          <cell r="B1089" t="str">
            <v>GASTOS FINANANCIEROS GAS EXIMBANK.</v>
          </cell>
        </row>
        <row r="1090">
          <cell r="A1090">
            <v>8282</v>
          </cell>
          <cell r="B1090" t="str">
            <v>GASTOS FINANCIEROS CITIBANK-GAS</v>
          </cell>
        </row>
        <row r="1091">
          <cell r="A1091">
            <v>8283</v>
          </cell>
          <cell r="B1091" t="str">
            <v>CENTRO DE COSTO NO EXISTE!!!</v>
          </cell>
        </row>
        <row r="1092">
          <cell r="A1092">
            <v>8293</v>
          </cell>
          <cell r="B1092" t="str">
            <v>AJ POR INFL PROYECTO GAS</v>
          </cell>
        </row>
        <row r="1093">
          <cell r="A1093">
            <v>8294</v>
          </cell>
          <cell r="B1093" t="str">
            <v>AJUSTES POR DIFERENCIA EN CAMBIO</v>
          </cell>
        </row>
        <row r="1094">
          <cell r="A1094">
            <v>8295</v>
          </cell>
          <cell r="B1094" t="str">
            <v>CENTRO DE COSTO NO EXISTE!!!</v>
          </cell>
        </row>
        <row r="1095">
          <cell r="A1095">
            <v>8300</v>
          </cell>
          <cell r="B1095" t="str">
            <v>SUB EL SAALTO 220 KV O. C. EXPANSION</v>
          </cell>
        </row>
        <row r="1096">
          <cell r="A1096">
            <v>8301</v>
          </cell>
          <cell r="B1096" t="str">
            <v>SUB BELLO 220 KV O. C. EXPANSION</v>
          </cell>
        </row>
        <row r="1097">
          <cell r="A1097">
            <v>8302</v>
          </cell>
          <cell r="B1097" t="str">
            <v>SUB BARBOSA 220 KV O. C. AMPLIACION</v>
          </cell>
        </row>
        <row r="1098">
          <cell r="A1098">
            <v>8303</v>
          </cell>
          <cell r="B1098" t="str">
            <v>SUB GUADALUPE IV 220 KV O. C. AMPLIAC.</v>
          </cell>
        </row>
        <row r="1099">
          <cell r="A1099">
            <v>8304</v>
          </cell>
          <cell r="B1099" t="str">
            <v>SUB COLOMBIA 110 KV O.C. AMPLIAC</v>
          </cell>
        </row>
        <row r="1100">
          <cell r="A1100">
            <v>8305</v>
          </cell>
          <cell r="B1100" t="str">
            <v>SUB GIRARDOTA 110 KV O.C. AMPLIAC.</v>
          </cell>
        </row>
        <row r="1101">
          <cell r="A1101">
            <v>8306</v>
          </cell>
          <cell r="B1101" t="str">
            <v>SUB. MALENA 220KV OC RECONFIG.</v>
          </cell>
        </row>
        <row r="1102">
          <cell r="A1102">
            <v>8307</v>
          </cell>
          <cell r="B1102" t="str">
            <v>SUB. MALENA 220KV RECONFIG.</v>
          </cell>
        </row>
        <row r="1103">
          <cell r="A1103">
            <v>8308</v>
          </cell>
          <cell r="B1103" t="str">
            <v>CENTRO DE COSTO NO EXISTE!!!</v>
          </cell>
        </row>
        <row r="1104">
          <cell r="A1104">
            <v>8310</v>
          </cell>
          <cell r="B1104" t="str">
            <v>EMPALME BELLO P.BLANCAS VILLA HERMOSA</v>
          </cell>
        </row>
        <row r="1105">
          <cell r="A1105">
            <v>8311</v>
          </cell>
          <cell r="B1105" t="str">
            <v>EMPALME RIOGRANDE GIRARDOTA PL BIENAL</v>
          </cell>
        </row>
        <row r="1106">
          <cell r="A1106">
            <v>8312</v>
          </cell>
          <cell r="B1106" t="str">
            <v>EMPALME OCC COLOMBIA P. BLANCAS</v>
          </cell>
        </row>
        <row r="1107">
          <cell r="A1107">
            <v>8313</v>
          </cell>
          <cell r="B1107" t="str">
            <v>LIN EL SALTO BARBOSA C.T. 220 KV</v>
          </cell>
        </row>
        <row r="1108">
          <cell r="A1108">
            <v>8314</v>
          </cell>
          <cell r="B1108" t="str">
            <v>LINEA TASAJERA BELLO 220 KV</v>
          </cell>
        </row>
        <row r="1109">
          <cell r="A1109">
            <v>8312</v>
          </cell>
          <cell r="B1109" t="str">
            <v>CENTRO DE COSTO NO EXISTE!!!</v>
          </cell>
        </row>
        <row r="1110">
          <cell r="A1110">
            <v>8316</v>
          </cell>
          <cell r="B1110" t="str">
            <v>LINEA EL SALTO-YARUMAL I Y II</v>
          </cell>
        </row>
        <row r="1111">
          <cell r="A1111">
            <v>8317</v>
          </cell>
          <cell r="B1111" t="str">
            <v>CENTRO DE COSTO NO EXISTE!!!</v>
          </cell>
        </row>
        <row r="1112">
          <cell r="A1112">
            <v>8319</v>
          </cell>
          <cell r="B1112" t="str">
            <v>LINEA GUADALUPE IV-SALTO III REPLANTEO</v>
          </cell>
        </row>
        <row r="1113">
          <cell r="A1113">
            <v>8320</v>
          </cell>
          <cell r="B1113" t="str">
            <v>ING.EXP,TRANS,TRANSF 91-2000</v>
          </cell>
        </row>
        <row r="1114">
          <cell r="A1114">
            <v>8321</v>
          </cell>
          <cell r="B1114" t="str">
            <v>CENTRO DE COSTO NO EXISTE!!!</v>
          </cell>
        </row>
        <row r="1115">
          <cell r="A1115">
            <v>8325</v>
          </cell>
          <cell r="B1115" t="str">
            <v>GASTOS FCIEROS EXP,TRAS,TRANSF</v>
          </cell>
        </row>
        <row r="1116">
          <cell r="A1116">
            <v>8326</v>
          </cell>
          <cell r="B1116" t="str">
            <v>CENTRO DE COSTO NO EXISTE!!!</v>
          </cell>
        </row>
        <row r="1117">
          <cell r="A1117">
            <v>8327</v>
          </cell>
          <cell r="B1117" t="str">
            <v>SUB EL SALTO 220 KV EXPANSION</v>
          </cell>
        </row>
        <row r="1118">
          <cell r="A1118">
            <v>8328</v>
          </cell>
          <cell r="B1118" t="str">
            <v>SUB BELLO 220 KV EXPANSION</v>
          </cell>
        </row>
        <row r="1119">
          <cell r="A1119">
            <v>8329</v>
          </cell>
          <cell r="B1119" t="str">
            <v>SUB BARBOSA 220 KV AMPLIACION</v>
          </cell>
        </row>
        <row r="1120">
          <cell r="A1120">
            <v>8330</v>
          </cell>
          <cell r="B1120" t="str">
            <v>SUB GUADALUPE IV 220 KV AMPLIACION</v>
          </cell>
        </row>
        <row r="1121">
          <cell r="A1121">
            <v>8331</v>
          </cell>
          <cell r="B1121" t="str">
            <v>SUB COLOMBIA 110 KV AMPLIACION</v>
          </cell>
        </row>
        <row r="1122">
          <cell r="A1122">
            <v>8332</v>
          </cell>
          <cell r="B1122" t="str">
            <v>SUB GIRARDOTA 110 KV AMPLIACION</v>
          </cell>
        </row>
        <row r="1123">
          <cell r="A1123">
            <v>8333</v>
          </cell>
          <cell r="B1123" t="str">
            <v>SUB REP/RESP PARARRAYOS</v>
          </cell>
        </row>
        <row r="1124">
          <cell r="A1124">
            <v>8334</v>
          </cell>
          <cell r="B1124" t="str">
            <v>SUB REP/RESP TRANSFORMAD MEDIDA</v>
          </cell>
        </row>
        <row r="1125">
          <cell r="A1125">
            <v>8335</v>
          </cell>
          <cell r="B1125" t="str">
            <v>SUB REP/RESP TRANSFORMAD POTENCIA</v>
          </cell>
        </row>
        <row r="1126">
          <cell r="A1126">
            <v>8336</v>
          </cell>
          <cell r="B1126" t="str">
            <v>SUB REP/RESP INTERRUPT. SECCIONAD.</v>
          </cell>
        </row>
        <row r="1127">
          <cell r="A1127">
            <v>8337</v>
          </cell>
          <cell r="B1127" t="str">
            <v>SUB REP/RESP VARIOS</v>
          </cell>
        </row>
        <row r="1128">
          <cell r="A1128">
            <v>8338</v>
          </cell>
          <cell r="B1128" t="str">
            <v>SUB REFUERZOS PROTECC. VARIOS</v>
          </cell>
        </row>
        <row r="1129">
          <cell r="A1129">
            <v>8339</v>
          </cell>
          <cell r="B1129" t="str">
            <v>SUB RESPALDO MICROONDAS FIBRA OPTICA</v>
          </cell>
        </row>
        <row r="1130">
          <cell r="A1130">
            <v>8340</v>
          </cell>
          <cell r="B1130" t="str">
            <v>SUB RESPALDO CENETRO DE CONTROL</v>
          </cell>
        </row>
        <row r="1131">
          <cell r="A1131">
            <v>8341</v>
          </cell>
          <cell r="B1131" t="str">
            <v>SUB SISTEMA ANTINCENDIO</v>
          </cell>
        </row>
        <row r="1132">
          <cell r="A1132">
            <v>8342</v>
          </cell>
          <cell r="B1132" t="str">
            <v>OBRAS VARIAS DE TRANSMISION</v>
          </cell>
        </row>
        <row r="1133">
          <cell r="A1133">
            <v>8343</v>
          </cell>
          <cell r="B1133" t="str">
            <v>S/E BELEN BANCO COMPENSACION REACTIVA</v>
          </cell>
        </row>
        <row r="1134">
          <cell r="A1134">
            <v>8344</v>
          </cell>
          <cell r="B1134" t="str">
            <v>S/E MALENA REMODELACION Y AMPLIACION</v>
          </cell>
        </row>
        <row r="1135">
          <cell r="A1135">
            <v>8345</v>
          </cell>
          <cell r="B1135" t="str">
            <v>CENTRO DE COSTO NO EXISTE!!!</v>
          </cell>
        </row>
        <row r="1136">
          <cell r="A1136">
            <v>8346</v>
          </cell>
          <cell r="B1136" t="str">
            <v>AJUSTE PRESTAMO</v>
          </cell>
        </row>
        <row r="1137">
          <cell r="A1137">
            <v>8347</v>
          </cell>
          <cell r="B1137" t="str">
            <v>GASTOS FINANCIEROS</v>
          </cell>
        </row>
        <row r="1138">
          <cell r="A1138">
            <v>8348</v>
          </cell>
          <cell r="B1138" t="str">
            <v>AJ POR INFL TRANS Y TRANSF FUTURO</v>
          </cell>
        </row>
        <row r="1139">
          <cell r="A1139">
            <v>8349</v>
          </cell>
          <cell r="B1139" t="str">
            <v>ANTICIPOS TRANSM Y TRANSF FUTURO</v>
          </cell>
        </row>
        <row r="1140">
          <cell r="A1140">
            <v>8350</v>
          </cell>
          <cell r="B1140" t="str">
            <v>CENTRO DE COSTO NO EXISTE!!!</v>
          </cell>
        </row>
        <row r="1141">
          <cell r="A1141">
            <v>8379</v>
          </cell>
          <cell r="B1141" t="str">
            <v>ANTICIPOS PLAYAS</v>
          </cell>
        </row>
        <row r="1142">
          <cell r="A1142">
            <v>8380</v>
          </cell>
          <cell r="B1142" t="str">
            <v>CENTRO DE COSTO NO EXISTE!!!</v>
          </cell>
        </row>
        <row r="1143">
          <cell r="A1143">
            <v>8401</v>
          </cell>
          <cell r="B1143" t="str">
            <v>DISENOS PORCE II</v>
          </cell>
        </row>
        <row r="1144">
          <cell r="A1144">
            <v>8402</v>
          </cell>
          <cell r="B1144" t="str">
            <v>ESTUDIOS AMBIENTALES PORCE II</v>
          </cell>
        </row>
        <row r="1145">
          <cell r="A1145">
            <v>8403</v>
          </cell>
          <cell r="B1145" t="str">
            <v>INTERVENTORIA PORCE II</v>
          </cell>
        </row>
        <row r="1146">
          <cell r="A1146">
            <v>8404</v>
          </cell>
          <cell r="B1146" t="str">
            <v>CENTRO DE COSTO NO EXISTE!!!</v>
          </cell>
        </row>
        <row r="1147">
          <cell r="A1147">
            <v>8405</v>
          </cell>
          <cell r="B1147" t="str">
            <v>ASESORES PORCE II</v>
          </cell>
        </row>
        <row r="1148">
          <cell r="A1148">
            <v>8406</v>
          </cell>
          <cell r="B1148" t="str">
            <v>TIERRAS Y SERVIDUMBRES PORCE II</v>
          </cell>
        </row>
        <row r="1149">
          <cell r="A1149">
            <v>8407</v>
          </cell>
          <cell r="B1149" t="str">
            <v>INGENIERIA Y ADMON. PORCE II</v>
          </cell>
        </row>
        <row r="1150">
          <cell r="A1150">
            <v>8408</v>
          </cell>
          <cell r="B1150" t="str">
            <v>DISENOS TRANSM ASOCIADA PORCE II</v>
          </cell>
        </row>
        <row r="1151">
          <cell r="A1151">
            <v>8409</v>
          </cell>
          <cell r="B1151" t="str">
            <v>PROGRAMA CAPACITACION BID PORCE</v>
          </cell>
        </row>
        <row r="1152">
          <cell r="A1152">
            <v>8410</v>
          </cell>
          <cell r="B1152" t="str">
            <v>INFRAEST CAMPAMENTOS PORCE II</v>
          </cell>
        </row>
        <row r="1153">
          <cell r="A1153">
            <v>8411</v>
          </cell>
          <cell r="B1153" t="str">
            <v>CENTRO DE COSTO NO EXISTE!!!</v>
          </cell>
        </row>
        <row r="1154">
          <cell r="A1154">
            <v>8412</v>
          </cell>
          <cell r="B1154" t="str">
            <v>INFRAEST CARRET DE ACC PORCE II</v>
          </cell>
        </row>
        <row r="1155">
          <cell r="A1155">
            <v>8413</v>
          </cell>
          <cell r="B1155" t="str">
            <v>CENTRO DE COSTO NO EXISTE!!!</v>
          </cell>
        </row>
        <row r="1156">
          <cell r="A1156">
            <v>8415</v>
          </cell>
          <cell r="B1156" t="str">
            <v>PRESA Y VERT PORCE II</v>
          </cell>
        </row>
        <row r="1157">
          <cell r="A1157">
            <v>8416</v>
          </cell>
          <cell r="B1157" t="str">
            <v>CENTRO DE COSTO NO EXISTE!!!</v>
          </cell>
        </row>
        <row r="1158">
          <cell r="A1158">
            <v>8420</v>
          </cell>
          <cell r="B1158" t="str">
            <v>OBRAS SUBTERRANEAS PORCE II</v>
          </cell>
        </row>
        <row r="1159">
          <cell r="A1159">
            <v>8421</v>
          </cell>
          <cell r="B1159" t="str">
            <v>CENTRO DE COSTO NO EXISTE!!!</v>
          </cell>
        </row>
        <row r="1160">
          <cell r="A1160">
            <v>8422</v>
          </cell>
          <cell r="B1160" t="str">
            <v>SUBESTACION PORCE II</v>
          </cell>
        </row>
        <row r="1161">
          <cell r="A1161">
            <v>8423</v>
          </cell>
          <cell r="B1161" t="str">
            <v>CENTRO DE COSTO NO EXISTE!!!</v>
          </cell>
        </row>
        <row r="1162">
          <cell r="A1162">
            <v>8425</v>
          </cell>
          <cell r="B1162" t="str">
            <v>LINEAS DE TRANSMISION PORCE II</v>
          </cell>
        </row>
        <row r="1163">
          <cell r="A1163">
            <v>8426</v>
          </cell>
          <cell r="B1163" t="str">
            <v>CENTRO DE COSTO NO EXISTE!!!</v>
          </cell>
        </row>
        <row r="1164">
          <cell r="A1164">
            <v>8428</v>
          </cell>
          <cell r="B1164" t="str">
            <v>OBRAS SUSTITUTIVAS PORCE II</v>
          </cell>
        </row>
        <row r="1165">
          <cell r="A1165">
            <v>8429</v>
          </cell>
          <cell r="B1165" t="str">
            <v>CENTRO DE COSTO NO EXISTE!!!</v>
          </cell>
        </row>
        <row r="1166">
          <cell r="A1166">
            <v>8435</v>
          </cell>
          <cell r="B1166" t="str">
            <v>OB PROTECC MEDIO AMB PORCE II</v>
          </cell>
        </row>
        <row r="1167">
          <cell r="A1167">
            <v>8436</v>
          </cell>
          <cell r="B1167" t="str">
            <v>CENTRO DE COSTO NO EXISTE!!!</v>
          </cell>
        </row>
        <row r="1168">
          <cell r="A1168">
            <v>8440</v>
          </cell>
          <cell r="B1168" t="str">
            <v>EQUIPOS INFRAESTRUCTURA PORCE II</v>
          </cell>
        </row>
        <row r="1169">
          <cell r="A1169">
            <v>8441</v>
          </cell>
          <cell r="B1169" t="str">
            <v>TURBINAS Y ASOCIADOS PORCE II</v>
          </cell>
        </row>
        <row r="1170">
          <cell r="A1170">
            <v>8442</v>
          </cell>
          <cell r="B1170" t="str">
            <v>COMPUERTAS PORCE II</v>
          </cell>
        </row>
        <row r="1171">
          <cell r="A1171">
            <v>8443</v>
          </cell>
          <cell r="B1171" t="str">
            <v>GENERADORES Y ASOCIADOS PORCE II</v>
          </cell>
        </row>
        <row r="1172">
          <cell r="A1172">
            <v>8444</v>
          </cell>
          <cell r="B1172" t="str">
            <v>CENTRO DE COSTO NO EXISTE!!!</v>
          </cell>
        </row>
        <row r="1173">
          <cell r="A1173">
            <v>8445</v>
          </cell>
          <cell r="B1173" t="str">
            <v>TRANSFORMADORES PORCE II</v>
          </cell>
        </row>
        <row r="1174">
          <cell r="A1174">
            <v>8446</v>
          </cell>
          <cell r="B1174" t="str">
            <v>CENTRO DE COSTO NO EXISTE!!!</v>
          </cell>
        </row>
        <row r="1175">
          <cell r="A1175">
            <v>8447</v>
          </cell>
          <cell r="B1175" t="str">
            <v>BLIND TUNEL Y DISTRIBUID PORC II</v>
          </cell>
        </row>
        <row r="1176">
          <cell r="A1176">
            <v>8448</v>
          </cell>
          <cell r="B1176" t="str">
            <v>CENTRO DE COSTO NO EXISTE!!!</v>
          </cell>
        </row>
        <row r="1177">
          <cell r="A1177">
            <v>8450</v>
          </cell>
          <cell r="B1177" t="str">
            <v>EQUIP SECUNDARIOS ELECT PORCE II</v>
          </cell>
        </row>
        <row r="1178">
          <cell r="A1178">
            <v>8451</v>
          </cell>
          <cell r="B1178" t="str">
            <v>EQUIPOS SECUND MECAN PORCE II</v>
          </cell>
        </row>
        <row r="1179">
          <cell r="A1179">
            <v>8452</v>
          </cell>
          <cell r="B1179" t="str">
            <v>EQUIPOS SUBESTACION PORCE II</v>
          </cell>
        </row>
        <row r="1180">
          <cell r="A1180">
            <v>8453</v>
          </cell>
          <cell r="B1180" t="str">
            <v>CENTRO DE COSTO NO EXISTE!!!</v>
          </cell>
        </row>
        <row r="1181">
          <cell r="A1181">
            <v>8455</v>
          </cell>
          <cell r="B1181" t="str">
            <v>EQ LINEAS TRANSMISION PORCE II</v>
          </cell>
        </row>
        <row r="1182">
          <cell r="A1182">
            <v>8456</v>
          </cell>
          <cell r="B1182" t="str">
            <v>CENTRO DE COSTO NO EXISTE!!!</v>
          </cell>
        </row>
        <row r="1183">
          <cell r="A1183">
            <v>8457</v>
          </cell>
          <cell r="B1183" t="str">
            <v>INVERSION DE MERCADO NO REGULADO Y P.</v>
          </cell>
        </row>
        <row r="1184">
          <cell r="A1184">
            <v>8458</v>
          </cell>
          <cell r="B1184" t="str">
            <v>EQUIPOS DE CONTROL PORCE II</v>
          </cell>
        </row>
        <row r="1185">
          <cell r="A1185">
            <v>8459</v>
          </cell>
          <cell r="B1185" t="str">
            <v>PROG REDUCC PERD Y USO RAC ENE</v>
          </cell>
        </row>
        <row r="1186">
          <cell r="A1186">
            <v>8460</v>
          </cell>
          <cell r="B1186" t="str">
            <v>CENTRO DE COSTO NO EXISTE!!!</v>
          </cell>
        </row>
        <row r="1187">
          <cell r="A1187">
            <v>8479</v>
          </cell>
          <cell r="B1187" t="str">
            <v>ANTICIPOS PORCE II</v>
          </cell>
        </row>
        <row r="1188">
          <cell r="A1188">
            <v>8480</v>
          </cell>
          <cell r="B1188" t="str">
            <v>PTMO FONADE PORCE II</v>
          </cell>
        </row>
        <row r="1189">
          <cell r="A1189">
            <v>8481</v>
          </cell>
          <cell r="B1189" t="str">
            <v>PRESTAMO BID PORCE II</v>
          </cell>
        </row>
        <row r="1190">
          <cell r="A1190">
            <v>8482</v>
          </cell>
          <cell r="B1190" t="str">
            <v>PRESTAMO BID PORCE DISTRIBUCION</v>
          </cell>
        </row>
        <row r="1191">
          <cell r="A1191">
            <v>8483</v>
          </cell>
          <cell r="B1191" t="str">
            <v>CENTRO DE COSTO NO EXISTE!!!</v>
          </cell>
        </row>
        <row r="1192">
          <cell r="A1192">
            <v>8489</v>
          </cell>
          <cell r="B1192" t="str">
            <v>ANTICIPOS PORCE II TRANSMISION</v>
          </cell>
        </row>
        <row r="1193">
          <cell r="A1193">
            <v>8490</v>
          </cell>
          <cell r="B1193" t="str">
            <v>CENTRO DE COSTO NO EXISTE!!!</v>
          </cell>
        </row>
        <row r="1194">
          <cell r="A1194">
            <v>8491</v>
          </cell>
          <cell r="B1194" t="str">
            <v>AJUSTE PRESTAMO BID PORCE II</v>
          </cell>
        </row>
        <row r="1195">
          <cell r="A1195">
            <v>8492</v>
          </cell>
          <cell r="B1195" t="str">
            <v>AJUSTE PRESTAMO BID-PORCE II-DISTRIB.</v>
          </cell>
        </row>
        <row r="1196">
          <cell r="A1196">
            <v>8493</v>
          </cell>
          <cell r="B1196" t="str">
            <v>CENTRO DE COSTO NO EXISTE!!!</v>
          </cell>
        </row>
        <row r="1197">
          <cell r="A1197">
            <v>8500</v>
          </cell>
          <cell r="B1197" t="str">
            <v>ESTUDIOS EXP TRANSM DISTRIBUCION</v>
          </cell>
        </row>
        <row r="1198">
          <cell r="A1198">
            <v>8501</v>
          </cell>
          <cell r="B1198" t="str">
            <v>CENTRO DE COSTO NO EXISTE!!!</v>
          </cell>
        </row>
        <row r="1199">
          <cell r="A1199">
            <v>8536</v>
          </cell>
          <cell r="B1199" t="str">
            <v>SUBESTACION PIEDRAS BLANCAS EQUIPOS</v>
          </cell>
        </row>
        <row r="1200">
          <cell r="A1200">
            <v>8537</v>
          </cell>
          <cell r="B1200" t="str">
            <v>CENTRO DE COSTO NO EXISTE!!!</v>
          </cell>
        </row>
        <row r="1201">
          <cell r="A1201">
            <v>8545</v>
          </cell>
          <cell r="B1201" t="str">
            <v>SUBESTACION GIRARDOTA EQUIPOS</v>
          </cell>
        </row>
        <row r="1202">
          <cell r="A1202">
            <v>8546</v>
          </cell>
          <cell r="B1202" t="str">
            <v>CENTRO DE COSTO NO EXISTE!!!</v>
          </cell>
        </row>
        <row r="1203">
          <cell r="A1203">
            <v>8574</v>
          </cell>
          <cell r="B1203" t="str">
            <v>ING PLAN REDUCC PERDIDA</v>
          </cell>
        </row>
        <row r="1204">
          <cell r="A1204">
            <v>8575</v>
          </cell>
          <cell r="B1204" t="str">
            <v>CENTRO DE COSTO NO EXISTE!!!</v>
          </cell>
        </row>
        <row r="1205">
          <cell r="A1205">
            <v>8576</v>
          </cell>
          <cell r="B1205" t="str">
            <v>SUBESTACIÓN MALENA EQUIPOS</v>
          </cell>
        </row>
        <row r="1206">
          <cell r="A1206">
            <v>8577</v>
          </cell>
          <cell r="B1206" t="str">
            <v>CENTRO DE COSTO NO EXISTE!!!</v>
          </cell>
        </row>
        <row r="1207">
          <cell r="A1207">
            <v>8579</v>
          </cell>
          <cell r="B1207" t="str">
            <v>ANTICIPOS EXP TRANSMISION Y DISTRIBUCION</v>
          </cell>
        </row>
        <row r="1208">
          <cell r="A1208">
            <v>8580</v>
          </cell>
          <cell r="B1208" t="str">
            <v>SUBESTACION CALDAS EQUIPOS</v>
          </cell>
        </row>
        <row r="1209">
          <cell r="A1209">
            <v>8581</v>
          </cell>
          <cell r="B1209" t="str">
            <v>CENTRO DE COSTO NO EXISTE!!!</v>
          </cell>
        </row>
        <row r="1210">
          <cell r="A1210">
            <v>8589</v>
          </cell>
          <cell r="B1210" t="str">
            <v>ANT REDUCCION PERDIDAS</v>
          </cell>
        </row>
        <row r="1211">
          <cell r="A1211">
            <v>8590</v>
          </cell>
          <cell r="B1211" t="str">
            <v>CENTRO DE COSTO NO EXISTE!!!</v>
          </cell>
        </row>
        <row r="1212">
          <cell r="A1212">
            <v>8591</v>
          </cell>
          <cell r="B1212" t="str">
            <v>PRESTAMO FEN-EXIMBANK TRANS Y DISTRIBUC.</v>
          </cell>
        </row>
        <row r="1213">
          <cell r="A1213">
            <v>8592</v>
          </cell>
          <cell r="B1213" t="str">
            <v>CENTRO DE COSTO NO EXISTE!!!</v>
          </cell>
        </row>
        <row r="1214">
          <cell r="A1214">
            <v>8597</v>
          </cell>
          <cell r="B1214" t="str">
            <v>AJUSTE PTMO EXIMBANK TRANS Y DISTRIBUCION</v>
          </cell>
        </row>
        <row r="1215">
          <cell r="A1215">
            <v>8598</v>
          </cell>
          <cell r="B1215" t="str">
            <v>AJ POR INFL REDUCCION PERDIDAS</v>
          </cell>
        </row>
        <row r="1216">
          <cell r="A1216">
            <v>8599</v>
          </cell>
          <cell r="B1216" t="str">
            <v>AJ POR INFL PLAN EXP SUBT Y DISTRIBUCION</v>
          </cell>
        </row>
        <row r="1217">
          <cell r="A1217">
            <v>8600</v>
          </cell>
          <cell r="B1217" t="str">
            <v>CENTRO DE COSTO NO EXISTE!!!</v>
          </cell>
        </row>
        <row r="1218">
          <cell r="A1218">
            <v>8601</v>
          </cell>
          <cell r="B1218" t="str">
            <v>INGENIERIA Y ADMON TERMICA</v>
          </cell>
        </row>
        <row r="1219">
          <cell r="A1219">
            <v>8602</v>
          </cell>
          <cell r="B1219" t="str">
            <v>INTERVENTORIA TERMICA</v>
          </cell>
        </row>
        <row r="1220">
          <cell r="A1220">
            <v>8603</v>
          </cell>
          <cell r="B1220" t="str">
            <v>CENTRO DE COSTO NO EXISTE!!!</v>
          </cell>
        </row>
        <row r="1221">
          <cell r="A1221">
            <v>8604</v>
          </cell>
          <cell r="B1221" t="str">
            <v>ESTUDIOS Y OBRAS CIVILES TERMICA</v>
          </cell>
        </row>
        <row r="1222">
          <cell r="A1222">
            <v>8605</v>
          </cell>
          <cell r="B1222" t="str">
            <v>INGENIERÍA TÉRMICA LA SIERRA</v>
          </cell>
        </row>
        <row r="1223">
          <cell r="A1223">
            <v>8606</v>
          </cell>
          <cell r="B1223" t="str">
            <v>EQUIPOS COMUNICACIONES TERMICA</v>
          </cell>
        </row>
        <row r="1224">
          <cell r="A1224">
            <v>8607</v>
          </cell>
          <cell r="B1224" t="str">
            <v>CENTRO DE COSTO NO EXISTE!!!</v>
          </cell>
        </row>
        <row r="1225">
          <cell r="A1225">
            <v>8609</v>
          </cell>
          <cell r="B1225" t="str">
            <v>CONTRATO LLAVE EN MANO TS</v>
          </cell>
        </row>
        <row r="1226">
          <cell r="A1226">
            <v>8610</v>
          </cell>
          <cell r="B1226" t="str">
            <v>TRANSPORTES Y COMBUSTIBLES TERMICA</v>
          </cell>
        </row>
        <row r="1227">
          <cell r="A1227">
            <v>8611</v>
          </cell>
          <cell r="B1227" t="str">
            <v>COMPRA DE TIERRAS TERMICA</v>
          </cell>
        </row>
        <row r="1228">
          <cell r="A1228">
            <v>8612</v>
          </cell>
          <cell r="B1228" t="str">
            <v>CENTRO DE COSTO NO EXISTE!!!</v>
          </cell>
        </row>
        <row r="1229">
          <cell r="A1229">
            <v>8617</v>
          </cell>
          <cell r="B1229" t="str">
            <v>AJUSTE DIF. EN CAMBIO TERMICA LA SIERRA</v>
          </cell>
        </row>
        <row r="1230">
          <cell r="A1230">
            <v>8618</v>
          </cell>
          <cell r="B1230" t="str">
            <v>GASTOS FINANCIEROS TERMICA</v>
          </cell>
        </row>
        <row r="1231">
          <cell r="A1231">
            <v>8619</v>
          </cell>
          <cell r="B1231" t="str">
            <v>ANTICIPOS TERMICA</v>
          </cell>
        </row>
        <row r="1232">
          <cell r="A1232">
            <v>8620</v>
          </cell>
          <cell r="B1232" t="str">
            <v>CENTRO DE COSTO NO EXISTE!!!</v>
          </cell>
        </row>
        <row r="1233">
          <cell r="A1233">
            <v>8629</v>
          </cell>
          <cell r="B1233" t="str">
            <v>ANTICIPOS NECHI</v>
          </cell>
        </row>
        <row r="1234">
          <cell r="A1234">
            <v>8630</v>
          </cell>
          <cell r="B1234" t="str">
            <v>TERMOELECTRICA LA SIERRA - CICLO COMBIN.</v>
          </cell>
        </row>
        <row r="1235">
          <cell r="A1235">
            <v>8631</v>
          </cell>
          <cell r="B1235" t="str">
            <v>ESTUDIOS CICLO COMBINADO LA SIERRA</v>
          </cell>
        </row>
        <row r="1236">
          <cell r="A1236">
            <v>8632</v>
          </cell>
          <cell r="B1236" t="str">
            <v>CENTRO DE COSTO NO EXISTE!!!</v>
          </cell>
        </row>
        <row r="1237">
          <cell r="A1237">
            <v>8651</v>
          </cell>
          <cell r="B1237" t="str">
            <v>DISEÑOS NECHI</v>
          </cell>
        </row>
        <row r="1238">
          <cell r="A1238">
            <v>8652</v>
          </cell>
          <cell r="B1238" t="str">
            <v>INGENIERIA NECHI</v>
          </cell>
        </row>
        <row r="1239">
          <cell r="A1239">
            <v>8653</v>
          </cell>
          <cell r="B1239" t="str">
            <v>TIERRAS Y SERVIDUMBRES NECHI</v>
          </cell>
        </row>
        <row r="1240">
          <cell r="A1240">
            <v>8654</v>
          </cell>
          <cell r="B1240" t="str">
            <v>CENTRO DE COSTO NO EXISTE!!!</v>
          </cell>
        </row>
        <row r="1241">
          <cell r="A1241">
            <v>8690</v>
          </cell>
          <cell r="B1241" t="str">
            <v>AJUSTES POR INFL RIOG II</v>
          </cell>
        </row>
        <row r="1242">
          <cell r="A1242">
            <v>8691</v>
          </cell>
          <cell r="B1242" t="str">
            <v>CENTRO DE COSTO NO EXISTE!!!</v>
          </cell>
        </row>
        <row r="1243">
          <cell r="A1243">
            <v>8693</v>
          </cell>
          <cell r="B1243" t="str">
            <v>AJUSTES POR INFLACION NECHI</v>
          </cell>
        </row>
        <row r="1244">
          <cell r="A1244">
            <v>8694</v>
          </cell>
          <cell r="B1244" t="str">
            <v>CENTRO DE COSTO NO EXISTE!!!</v>
          </cell>
        </row>
        <row r="1245">
          <cell r="A1245">
            <v>8704</v>
          </cell>
          <cell r="B1245" t="str">
            <v>TRAB PART EN DIV CONSERV CONTROL</v>
          </cell>
        </row>
        <row r="1246">
          <cell r="A1246">
            <v>8705</v>
          </cell>
          <cell r="B1246" t="str">
            <v>CENTRO DE COSTO NO EXISTE!!!</v>
          </cell>
        </row>
        <row r="1247">
          <cell r="A1247">
            <v>8706</v>
          </cell>
          <cell r="B1247" t="str">
            <v>DIS MIRAFLORES Y TRONERAS</v>
          </cell>
        </row>
        <row r="1248">
          <cell r="A1248">
            <v>8707</v>
          </cell>
          <cell r="B1248" t="str">
            <v>CENTRO DE COSTO NO EXISTE!!!</v>
          </cell>
        </row>
        <row r="1249">
          <cell r="A1249">
            <v>8710</v>
          </cell>
          <cell r="B1249" t="str">
            <v>SISTEMAS INFORM. GEREN. DISTRIB. ENERGIA</v>
          </cell>
        </row>
        <row r="1250">
          <cell r="A1250">
            <v>8711</v>
          </cell>
          <cell r="B1250" t="str">
            <v>ALUMBRADO PUBLICO</v>
          </cell>
        </row>
        <row r="1251">
          <cell r="A1251">
            <v>8712</v>
          </cell>
          <cell r="B1251" t="str">
            <v>EST REDISENO TRONERAS</v>
          </cell>
        </row>
        <row r="1252">
          <cell r="A1252">
            <v>8713</v>
          </cell>
          <cell r="B1252" t="str">
            <v>PLANEAMIENTO OPERATIVO ENERGIA</v>
          </cell>
        </row>
        <row r="1253">
          <cell r="A1253">
            <v>8714</v>
          </cell>
          <cell r="B1253" t="str">
            <v>AJ POR INFL GEN Y REP EQUIPOS</v>
          </cell>
        </row>
        <row r="1254">
          <cell r="A1254">
            <v>8715</v>
          </cell>
          <cell r="B1254" t="str">
            <v>CENTRO DE COSTO NO EXISTE!!!</v>
          </cell>
        </row>
        <row r="1255">
          <cell r="A1255">
            <v>8716</v>
          </cell>
          <cell r="B1255" t="str">
            <v>SISTEMA DE REFRIGERACIÓN GUATAPÉ O.C.</v>
          </cell>
        </row>
        <row r="1256">
          <cell r="A1256">
            <v>8717</v>
          </cell>
          <cell r="B1256" t="str">
            <v>CENTRO DE COSTO NO EXISTE!!!</v>
          </cell>
        </row>
        <row r="1257">
          <cell r="A1257">
            <v>8720</v>
          </cell>
          <cell r="B1257" t="str">
            <v>MODELO EXPANSION GENERACION</v>
          </cell>
        </row>
        <row r="1258">
          <cell r="A1258">
            <v>8721</v>
          </cell>
          <cell r="B1258" t="str">
            <v>CENTRO DE COSTO NO EXISTE!!!</v>
          </cell>
        </row>
        <row r="1259">
          <cell r="A1259">
            <v>8724</v>
          </cell>
          <cell r="B1259" t="str">
            <v>MODERNIZACION GUATAPE</v>
          </cell>
        </row>
        <row r="1260">
          <cell r="A1260">
            <v>8725</v>
          </cell>
          <cell r="B1260" t="str">
            <v>PARTICION Y EXPANSION PARRILLA</v>
          </cell>
        </row>
        <row r="1261">
          <cell r="A1261">
            <v>8726</v>
          </cell>
          <cell r="B1261" t="str">
            <v>MTTO PREVENTIVO RURAL</v>
          </cell>
        </row>
        <row r="1262">
          <cell r="A1262">
            <v>8727</v>
          </cell>
          <cell r="B1262" t="str">
            <v>CENTRO DE COSTO NO EXISTE!!!</v>
          </cell>
        </row>
        <row r="1263">
          <cell r="A1263">
            <v>8728</v>
          </cell>
          <cell r="B1263" t="str">
            <v>OB VARIAS PROD ENERG DIV TECNICA</v>
          </cell>
        </row>
        <row r="1264">
          <cell r="A1264">
            <v>8729</v>
          </cell>
          <cell r="B1264" t="str">
            <v>OB VARIAS PRODUCC ENERG GTPE</v>
          </cell>
        </row>
        <row r="1265">
          <cell r="A1265">
            <v>8730</v>
          </cell>
          <cell r="B1265" t="str">
            <v>CENTRO DE COSTO NO EXISTE!!!</v>
          </cell>
        </row>
        <row r="1266">
          <cell r="A1266">
            <v>8731</v>
          </cell>
          <cell r="B1266" t="str">
            <v>DISENO RIACHON</v>
          </cell>
        </row>
        <row r="1267">
          <cell r="A1267">
            <v>8732</v>
          </cell>
          <cell r="B1267" t="str">
            <v>CENTRO DE COSTO NO EXISTE!!!</v>
          </cell>
        </row>
        <row r="1268">
          <cell r="A1268">
            <v>8738</v>
          </cell>
          <cell r="B1268" t="str">
            <v>REALCE VERTEDERO TENCHE</v>
          </cell>
        </row>
        <row r="1269">
          <cell r="A1269">
            <v>8739</v>
          </cell>
          <cell r="B1269" t="str">
            <v>TRASLADO CENTRAL GUADALUPE</v>
          </cell>
        </row>
        <row r="1270">
          <cell r="A1270">
            <v>8740</v>
          </cell>
          <cell r="B1270" t="str">
            <v>CONSULT. GUAD III,TRON, P.BLANC.</v>
          </cell>
        </row>
        <row r="1271">
          <cell r="A1271">
            <v>8741</v>
          </cell>
          <cell r="B1271" t="str">
            <v>CENTRO DE COSTO NO EXISTE!!!</v>
          </cell>
        </row>
        <row r="1272">
          <cell r="A1272">
            <v>8746</v>
          </cell>
          <cell r="B1272" t="str">
            <v>OBRA CIVIL MINICENTRAL DOLORES</v>
          </cell>
        </row>
        <row r="1273">
          <cell r="A1273">
            <v>8747</v>
          </cell>
          <cell r="B1273" t="str">
            <v>EQUIPOS MINICENTRAL DOLORES</v>
          </cell>
        </row>
        <row r="1274">
          <cell r="A1274">
            <v>8748</v>
          </cell>
          <cell r="B1274" t="str">
            <v>CENTRO DE COSTO NO EXISTE!!!</v>
          </cell>
        </row>
        <row r="1275">
          <cell r="A1275">
            <v>8760</v>
          </cell>
          <cell r="B1275" t="str">
            <v>PLAN INFORMATICO GERENCIA GENER. ENERGIA</v>
          </cell>
        </row>
        <row r="1276">
          <cell r="A1276">
            <v>8761</v>
          </cell>
          <cell r="B1276" t="str">
            <v>CENTRO DE COSTO NO EXISTE!!!</v>
          </cell>
        </row>
        <row r="1277">
          <cell r="A1277">
            <v>8770</v>
          </cell>
          <cell r="B1277" t="str">
            <v>CONSERVACIÓN CUENCAS</v>
          </cell>
        </row>
        <row r="1278">
          <cell r="A1278">
            <v>8771</v>
          </cell>
          <cell r="B1278" t="str">
            <v>OBRAS MITIGACIÓN IMPACTOS AMBIENTALES</v>
          </cell>
        </row>
        <row r="1279">
          <cell r="A1279">
            <v>8772</v>
          </cell>
          <cell r="B1279" t="str">
            <v>ESTACIONES HIDROMETEOROLÓGICAS</v>
          </cell>
        </row>
        <row r="1280">
          <cell r="A1280">
            <v>8773</v>
          </cell>
          <cell r="B1280" t="str">
            <v>CENTRO DE COSTO NO EXISTE!!!</v>
          </cell>
        </row>
        <row r="1281">
          <cell r="A1281">
            <v>8775</v>
          </cell>
          <cell r="B1281" t="str">
            <v>CONTRATOS U. PLANEACION GENERACIÓN</v>
          </cell>
        </row>
        <row r="1282">
          <cell r="A1282">
            <v>8776</v>
          </cell>
          <cell r="B1282" t="str">
            <v>CENTRO DE COSTO NO EXISTE!!!</v>
          </cell>
        </row>
        <row r="1283">
          <cell r="A1283">
            <v>8778</v>
          </cell>
          <cell r="B1283" t="str">
            <v>ANTICIPOS OTROS PROGRAMA GENERACIÓN</v>
          </cell>
        </row>
        <row r="1284">
          <cell r="A1284">
            <v>8779</v>
          </cell>
          <cell r="B1284" t="str">
            <v>ANTICIPOS GENERAC Y REPOSIC EQ</v>
          </cell>
        </row>
        <row r="1285">
          <cell r="A1285">
            <v>8780</v>
          </cell>
          <cell r="B1285" t="str">
            <v>CENTRO DE COSTO NO EXISTE!!!</v>
          </cell>
        </row>
        <row r="1286">
          <cell r="A1286">
            <v>8781</v>
          </cell>
          <cell r="B1286" t="str">
            <v>PMO FEN EXIMBANK OTROS PROGR</v>
          </cell>
        </row>
        <row r="1287">
          <cell r="A1287">
            <v>8782</v>
          </cell>
          <cell r="B1287" t="str">
            <v>CENTRO DE COSTO NO EXISTE!!!</v>
          </cell>
        </row>
        <row r="1288">
          <cell r="A1288">
            <v>8790</v>
          </cell>
          <cell r="B1288" t="str">
            <v>AJ POR INFL GENER Y REPOSIC EQ</v>
          </cell>
        </row>
        <row r="1289">
          <cell r="A1289">
            <v>8791</v>
          </cell>
          <cell r="B1289" t="str">
            <v>CENTRO DE COSTO NO EXISTE!!!</v>
          </cell>
        </row>
        <row r="1290">
          <cell r="A1290">
            <v>8797</v>
          </cell>
          <cell r="B1290" t="str">
            <v>AJTE PTMO EXIMBANK OTROS PROG</v>
          </cell>
        </row>
        <row r="1291">
          <cell r="A1291">
            <v>8798</v>
          </cell>
          <cell r="B1291" t="str">
            <v>INGENIERIA OTROS PROGRAMAS</v>
          </cell>
        </row>
        <row r="1292">
          <cell r="A1292">
            <v>8799</v>
          </cell>
          <cell r="B1292" t="str">
            <v>ANTICIPOS OTROS PROGRAMA DISTRIBUCION</v>
          </cell>
        </row>
        <row r="1293">
          <cell r="A1293">
            <v>8800</v>
          </cell>
          <cell r="B1293" t="str">
            <v>CENTRO DE COSTO NO EXISTE!!!</v>
          </cell>
        </row>
        <row r="1294">
          <cell r="A1294">
            <v>8801</v>
          </cell>
          <cell r="B1294" t="str">
            <v>CAPACITACION GENERACIÓN ENERGIA</v>
          </cell>
        </row>
        <row r="1295">
          <cell r="A1295">
            <v>8802</v>
          </cell>
          <cell r="B1295" t="str">
            <v>CAPACITACION DISTRIBUCION ENERGIA</v>
          </cell>
        </row>
        <row r="1296">
          <cell r="A1296">
            <v>8803</v>
          </cell>
          <cell r="B1296" t="str">
            <v>CENTRO DE COSTO NO EXISTE!!!</v>
          </cell>
        </row>
        <row r="1297">
          <cell r="A1297">
            <v>8804</v>
          </cell>
          <cell r="B1297" t="str">
            <v>ADECUACION TERRENO PARQUEADERO</v>
          </cell>
        </row>
        <row r="1298">
          <cell r="A1298">
            <v>8805</v>
          </cell>
          <cell r="B1298" t="str">
            <v>EDIFICIO SEDE BOGOTA</v>
          </cell>
        </row>
        <row r="1299">
          <cell r="A1299">
            <v>8806</v>
          </cell>
          <cell r="B1299" t="str">
            <v>CENTRO DE COSTO NO EXISTE!!!</v>
          </cell>
        </row>
        <row r="1300">
          <cell r="A1300">
            <v>8808</v>
          </cell>
          <cell r="B1300" t="str">
            <v>REMODELACION ED.MIGUEL DE AGUI</v>
          </cell>
        </row>
        <row r="1301">
          <cell r="A1301">
            <v>8809</v>
          </cell>
          <cell r="B1301" t="str">
            <v>CENTRO DE COSTO NO EXISTE!!!</v>
          </cell>
        </row>
        <row r="1302">
          <cell r="A1302">
            <v>8812</v>
          </cell>
          <cell r="B1302" t="str">
            <v>OBRAS SEGURIDAD INSTALAC EPM</v>
          </cell>
        </row>
        <row r="1303">
          <cell r="A1303">
            <v>8813</v>
          </cell>
          <cell r="B1303" t="str">
            <v>CENTRO DE COSTO NO EXISTE!!!</v>
          </cell>
        </row>
        <row r="1304">
          <cell r="A1304">
            <v>8820</v>
          </cell>
          <cell r="B1304" t="str">
            <v>PAVIMENTACION</v>
          </cell>
        </row>
        <row r="1305">
          <cell r="A1305">
            <v>8821</v>
          </cell>
          <cell r="B1305" t="str">
            <v>CENTRO DE COSTO NO EXISTE!!!</v>
          </cell>
        </row>
        <row r="1306">
          <cell r="A1306">
            <v>8823</v>
          </cell>
          <cell r="B1306" t="str">
            <v>CONSTRUCC Y MTTO DESPACHO CUAD</v>
          </cell>
        </row>
        <row r="1307">
          <cell r="A1307">
            <v>8824</v>
          </cell>
          <cell r="B1307" t="str">
            <v>CENTRO DE COSTO NO EXISTE!!!</v>
          </cell>
        </row>
        <row r="1308">
          <cell r="A1308">
            <v>8826</v>
          </cell>
          <cell r="B1308" t="str">
            <v>REMODELACION PALACIO</v>
          </cell>
        </row>
        <row r="1309">
          <cell r="A1309">
            <v>8827</v>
          </cell>
          <cell r="B1309" t="str">
            <v>REFORMA DIV. COMERCIAL</v>
          </cell>
        </row>
        <row r="1310">
          <cell r="A1310">
            <v>8828</v>
          </cell>
          <cell r="B1310" t="str">
            <v>OBRA CIVIL ADECUACION REFORMAS</v>
          </cell>
        </row>
        <row r="1311">
          <cell r="A1311">
            <v>8829</v>
          </cell>
          <cell r="B1311" t="str">
            <v>ADECUACION OFIC ATENCION USUARIO</v>
          </cell>
        </row>
        <row r="1312">
          <cell r="A1312">
            <v>8830</v>
          </cell>
          <cell r="B1312" t="str">
            <v>CENTRO DE COSTO NO EXISTE!!!</v>
          </cell>
        </row>
        <row r="1313">
          <cell r="A1313">
            <v>8836</v>
          </cell>
          <cell r="B1313" t="str">
            <v>FACHADA CENTRO DE CONTROL</v>
          </cell>
        </row>
        <row r="1314">
          <cell r="A1314">
            <v>8837</v>
          </cell>
          <cell r="B1314" t="str">
            <v>CENTRO DE COSTO NO EXISTE!!!</v>
          </cell>
        </row>
        <row r="1315">
          <cell r="A1315">
            <v>8839</v>
          </cell>
          <cell r="B1315" t="str">
            <v>ANT PLAN MAEST DE INFORMATICA</v>
          </cell>
        </row>
        <row r="1316">
          <cell r="A1316">
            <v>8840</v>
          </cell>
          <cell r="B1316" t="str">
            <v>CENTRO DE COSTO NO EXISTE!!!</v>
          </cell>
        </row>
        <row r="1317">
          <cell r="A1317">
            <v>8843</v>
          </cell>
          <cell r="B1317" t="str">
            <v>ADECUACIONES EDIFICIO EE.PP.M.</v>
          </cell>
        </row>
        <row r="1318">
          <cell r="A1318">
            <v>8844</v>
          </cell>
          <cell r="B1318" t="str">
            <v>CENTRO DE COSTO NO EXISTE!!!</v>
          </cell>
        </row>
        <row r="1319">
          <cell r="A1319">
            <v>8845</v>
          </cell>
          <cell r="B1319" t="str">
            <v>CENTRO OPERACION MANTENIMIENTO COLOMBIA</v>
          </cell>
        </row>
        <row r="1320">
          <cell r="A1320">
            <v>8846</v>
          </cell>
          <cell r="B1320" t="str">
            <v>VALORIZACION CORPORATIVA EEPPM</v>
          </cell>
        </row>
        <row r="1321">
          <cell r="A1321">
            <v>8847</v>
          </cell>
          <cell r="B1321" t="str">
            <v>BODEGA ALMACEN GENERAL ZONA NORTE</v>
          </cell>
        </row>
        <row r="1322">
          <cell r="A1322">
            <v>8848</v>
          </cell>
          <cell r="B1322" t="str">
            <v>OFICINA SUSCRIPTORES MPIO. BARBOSA</v>
          </cell>
        </row>
        <row r="1323">
          <cell r="A1323">
            <v>8849</v>
          </cell>
          <cell r="B1323" t="str">
            <v>DESPACHO CUADRILLAS ZONA NORTE</v>
          </cell>
        </row>
        <row r="1324">
          <cell r="A1324">
            <v>8850</v>
          </cell>
          <cell r="B1324" t="str">
            <v>CENTRO DE COSTO NO EXISTE!!!</v>
          </cell>
        </row>
        <row r="1325">
          <cell r="A1325">
            <v>8852</v>
          </cell>
          <cell r="B1325" t="str">
            <v>ESTUDIOS DE DEMANDA</v>
          </cell>
        </row>
        <row r="1326">
          <cell r="A1326">
            <v>8853</v>
          </cell>
          <cell r="B1326" t="str">
            <v>CENTRO DE COSTO NO EXISTE!!!</v>
          </cell>
        </row>
        <row r="1327">
          <cell r="A1327">
            <v>8854</v>
          </cell>
          <cell r="B1327" t="str">
            <v>OBRAS CAROLINA Y GUATAPE</v>
          </cell>
        </row>
        <row r="1328">
          <cell r="A1328">
            <v>8855</v>
          </cell>
          <cell r="B1328" t="str">
            <v>CENTRO DE COSTO NO EXISTE!!!</v>
          </cell>
        </row>
        <row r="1329">
          <cell r="A1329">
            <v>8862</v>
          </cell>
          <cell r="B1329" t="str">
            <v>ADECUACION DESPACHOS ENER Y SUSC</v>
          </cell>
        </row>
        <row r="1330">
          <cell r="A1330">
            <v>8863</v>
          </cell>
          <cell r="B1330" t="str">
            <v>PARQUE RECREACIONAL PIEDRAS BLAN</v>
          </cell>
        </row>
        <row r="1331">
          <cell r="A1331">
            <v>8864</v>
          </cell>
          <cell r="B1331" t="str">
            <v>CENTRO DE COSTO NO EXISTE!!!</v>
          </cell>
        </row>
        <row r="1332">
          <cell r="A1332">
            <v>8878</v>
          </cell>
          <cell r="B1332" t="str">
            <v>AJ POR INFL PLANTA GENERAL</v>
          </cell>
        </row>
        <row r="1333">
          <cell r="A1333">
            <v>8879</v>
          </cell>
          <cell r="B1333" t="str">
            <v>AJ POR INFL PLANTA GENERAL</v>
          </cell>
        </row>
        <row r="1334">
          <cell r="A1334">
            <v>8880</v>
          </cell>
          <cell r="B1334" t="str">
            <v>AJ X INFL PTA GENERAL</v>
          </cell>
        </row>
        <row r="1335">
          <cell r="A1335">
            <v>8881</v>
          </cell>
          <cell r="B1335" t="str">
            <v>AJ X INFL PTA GENERAL</v>
          </cell>
        </row>
        <row r="1336">
          <cell r="A1336">
            <v>8882</v>
          </cell>
          <cell r="B1336" t="str">
            <v>CENTRO DE COSTO NO EXISTE!!!</v>
          </cell>
        </row>
        <row r="1337">
          <cell r="A1337">
            <v>8893</v>
          </cell>
          <cell r="B1337" t="str">
            <v>PLAN PARQUES ECOLOGICOS</v>
          </cell>
        </row>
        <row r="1338">
          <cell r="A1338">
            <v>8894</v>
          </cell>
          <cell r="B1338" t="str">
            <v>PARQUE DE LAS AGUAS</v>
          </cell>
        </row>
        <row r="1339">
          <cell r="A1339">
            <v>8895</v>
          </cell>
          <cell r="B1339" t="str">
            <v>CENTRO DE COSTO NO EXISTE!!!</v>
          </cell>
        </row>
        <row r="1340">
          <cell r="A1340">
            <v>8903</v>
          </cell>
          <cell r="B1340" t="str">
            <v>INTERVENTORIA EDIFICIO EPM</v>
          </cell>
        </row>
        <row r="1341">
          <cell r="A1341">
            <v>8904</v>
          </cell>
          <cell r="B1341" t="str">
            <v>CENTRO DE COSTO NO EXISTE!!!</v>
          </cell>
        </row>
        <row r="1342">
          <cell r="A1342">
            <v>8905</v>
          </cell>
          <cell r="B1342" t="str">
            <v>COSTOS CONCURRENTES EDIFICIO EPM</v>
          </cell>
        </row>
        <row r="1343">
          <cell r="A1343">
            <v>8906</v>
          </cell>
          <cell r="B1343" t="str">
            <v>INGENIERIA Y ADMON EDIFICIO EPM</v>
          </cell>
        </row>
        <row r="1344">
          <cell r="A1344">
            <v>8907</v>
          </cell>
          <cell r="B1344" t="str">
            <v>CENTRO DE COSTO NO EXISTE!!!</v>
          </cell>
        </row>
        <row r="1345">
          <cell r="A1345">
            <v>8912</v>
          </cell>
          <cell r="B1345" t="str">
            <v>ESTRUCTURAS METALICAS EDIF EPM</v>
          </cell>
        </row>
        <row r="1346">
          <cell r="A1346">
            <v>8913</v>
          </cell>
          <cell r="B1346" t="str">
            <v>CENTRO DE COSTO NO EXISTE!!!</v>
          </cell>
        </row>
        <row r="1347">
          <cell r="A1347">
            <v>8914</v>
          </cell>
          <cell r="B1347" t="str">
            <v>AMOBLAM Y SENALIZ EDIFICIO EPM</v>
          </cell>
        </row>
        <row r="1348">
          <cell r="A1348">
            <v>8915</v>
          </cell>
          <cell r="B1348" t="str">
            <v>CENTRO DE COSTO NO EXISTE!!!</v>
          </cell>
        </row>
        <row r="1349">
          <cell r="A1349">
            <v>8916</v>
          </cell>
          <cell r="B1349" t="str">
            <v>ACABADOS GRALES EDIFICIO EPM</v>
          </cell>
        </row>
        <row r="1350">
          <cell r="A1350">
            <v>8917</v>
          </cell>
          <cell r="B1350" t="str">
            <v>CENTRO DE COSTO NO EXISTE!!!</v>
          </cell>
        </row>
        <row r="1351">
          <cell r="A1351">
            <v>8920</v>
          </cell>
          <cell r="B1351" t="str">
            <v>SISTEMA DE AIRE ACOND EDIF EPM</v>
          </cell>
        </row>
        <row r="1352">
          <cell r="A1352">
            <v>8921</v>
          </cell>
          <cell r="B1352" t="str">
            <v>TRANSP VERT E INCLINADO EDIF EPM</v>
          </cell>
        </row>
        <row r="1353">
          <cell r="A1353">
            <v>8922</v>
          </cell>
          <cell r="B1353" t="str">
            <v>CENTRO DE COSTO NO EXISTE!!!</v>
          </cell>
        </row>
        <row r="1354">
          <cell r="A1354">
            <v>8923</v>
          </cell>
          <cell r="B1354" t="str">
            <v>RED ELECT Y COMUNICACIONES EDIF EPM</v>
          </cell>
        </row>
        <row r="1355">
          <cell r="A1355">
            <v>8924</v>
          </cell>
          <cell r="B1355" t="str">
            <v>AUTOMATIZACION EDIFICIO EPM</v>
          </cell>
        </row>
        <row r="1356">
          <cell r="A1356">
            <v>8925</v>
          </cell>
          <cell r="B1356" t="str">
            <v>SISTEMAS DE ILUMINACION EDIF EPM</v>
          </cell>
        </row>
        <row r="1357">
          <cell r="A1357">
            <v>8926</v>
          </cell>
          <cell r="B1357" t="str">
            <v>CENTRO DE COSTO NO EXISTE!!!</v>
          </cell>
        </row>
        <row r="1358">
          <cell r="A1358">
            <v>8927</v>
          </cell>
          <cell r="B1358" t="str">
            <v>EQ ANTIINCENDIO E HIDR EDIF EPM</v>
          </cell>
        </row>
        <row r="1359">
          <cell r="A1359">
            <v>8928</v>
          </cell>
          <cell r="B1359" t="str">
            <v>SIST DE VOZ DAT Y SONID EDIF EPM</v>
          </cell>
        </row>
        <row r="1360">
          <cell r="A1360">
            <v>8929</v>
          </cell>
          <cell r="B1360" t="str">
            <v>ANTICIPO SEDE</v>
          </cell>
        </row>
        <row r="1361">
          <cell r="A1361">
            <v>8930</v>
          </cell>
          <cell r="B1361" t="str">
            <v>CENTRO DE COSTO NO EXISTE!!!</v>
          </cell>
        </row>
        <row r="1362">
          <cell r="A1362">
            <v>8950</v>
          </cell>
          <cell r="B1362" t="str">
            <v>PROYECTO URE EN LA RESIDENCIA</v>
          </cell>
        </row>
        <row r="1363">
          <cell r="A1363">
            <v>8951</v>
          </cell>
          <cell r="B1363" t="str">
            <v>PROYECTO PILOTO URE INDUSTRIA</v>
          </cell>
        </row>
        <row r="1364">
          <cell r="A1364">
            <v>8952</v>
          </cell>
          <cell r="B1364" t="str">
            <v>INVESTIGACION Y DESARROLLO URE</v>
          </cell>
        </row>
        <row r="1365">
          <cell r="A1365">
            <v>8953</v>
          </cell>
          <cell r="B1365" t="str">
            <v>CENTRO DE COSTO NO EXISTE!!!</v>
          </cell>
        </row>
        <row r="1366">
          <cell r="A1366">
            <v>8959</v>
          </cell>
          <cell r="B1366" t="str">
            <v>INGENIERIA Y ADMON U.R.E.</v>
          </cell>
        </row>
        <row r="1367">
          <cell r="A1367">
            <v>8960</v>
          </cell>
          <cell r="B1367" t="str">
            <v>ALUMBRADO PUBLICO EFICIENTE</v>
          </cell>
        </row>
        <row r="1368">
          <cell r="A1368">
            <v>8961</v>
          </cell>
          <cell r="B1368" t="str">
            <v>CENTRO DE COSTO NO EXISTE!!!</v>
          </cell>
        </row>
        <row r="1369">
          <cell r="A1369">
            <v>8971</v>
          </cell>
          <cell r="B1369" t="str">
            <v>PROYECTO ALURE</v>
          </cell>
        </row>
        <row r="1370">
          <cell r="A1370">
            <v>8972</v>
          </cell>
          <cell r="B1370" t="str">
            <v>CENTRO DE COSTO NO EXISTE!!!</v>
          </cell>
        </row>
        <row r="1371">
          <cell r="A1371">
            <v>8974</v>
          </cell>
          <cell r="B1371" t="str">
            <v>CAMPANA NACIONAL URE</v>
          </cell>
        </row>
        <row r="1372">
          <cell r="A1372">
            <v>8975</v>
          </cell>
          <cell r="B1372" t="str">
            <v>CENTRO DE COSTO NO EXISTE!!!</v>
          </cell>
        </row>
        <row r="1373">
          <cell r="A1373">
            <v>8979</v>
          </cell>
          <cell r="B1373" t="str">
            <v>ANTICIPOS U.R.E.</v>
          </cell>
        </row>
        <row r="1374">
          <cell r="A1374">
            <v>8980</v>
          </cell>
          <cell r="B1374" t="str">
            <v>CENTRO DE COSTO NO EXISTE!!!</v>
          </cell>
        </row>
        <row r="1375">
          <cell r="A1375">
            <v>8989</v>
          </cell>
          <cell r="B1375" t="str">
            <v>AJ POR INFL USO RACIONAL ENERGIA</v>
          </cell>
        </row>
        <row r="1376">
          <cell r="A1376">
            <v>8990</v>
          </cell>
          <cell r="B1376" t="str">
            <v>CENTRO DE COSTO NO EXISTE!!!</v>
          </cell>
        </row>
        <row r="1377">
          <cell r="A1377">
            <v>8999</v>
          </cell>
          <cell r="B1377" t="str">
            <v>ANTICIPOS PROGRAMAS GENERALES</v>
          </cell>
        </row>
        <row r="1378">
          <cell r="A1378">
            <v>9000</v>
          </cell>
          <cell r="B1378" t="str">
            <v>DIRECCION DE INFORMATICA</v>
          </cell>
        </row>
        <row r="1379">
          <cell r="A1379">
            <v>9001</v>
          </cell>
          <cell r="B1379" t="str">
            <v>CAPACIDAD EQUIPOS CORPORATIVOS</v>
          </cell>
        </row>
        <row r="1380">
          <cell r="A1380">
            <v>9002</v>
          </cell>
          <cell r="B1380" t="str">
            <v>PROYECTO GACELA</v>
          </cell>
        </row>
        <row r="1381">
          <cell r="A1381">
            <v>9003</v>
          </cell>
          <cell r="B1381" t="str">
            <v>RED COMUNICACION DE DATOS</v>
          </cell>
        </row>
        <row r="1382">
          <cell r="A1382">
            <v>9004</v>
          </cell>
          <cell r="B1382" t="str">
            <v>METODOLOGIA PARA DRROLLO SIST.</v>
          </cell>
        </row>
        <row r="1383">
          <cell r="A1383">
            <v>9005</v>
          </cell>
          <cell r="B1383" t="str">
            <v>CENTRO DE COSTO NO EXISTE!!!</v>
          </cell>
        </row>
        <row r="1384">
          <cell r="A1384">
            <v>9007</v>
          </cell>
          <cell r="B1384" t="str">
            <v>UNIDAD PLANEACION INFORMATICA</v>
          </cell>
        </row>
        <row r="1385">
          <cell r="A1385">
            <v>9008</v>
          </cell>
          <cell r="B1385" t="str">
            <v>CENTRO DE COSTO NO EXISTE!!!</v>
          </cell>
        </row>
        <row r="1386">
          <cell r="A1386">
            <v>9009</v>
          </cell>
          <cell r="B1386" t="str">
            <v>GRUPO SIGMA</v>
          </cell>
        </row>
        <row r="1387">
          <cell r="A1387">
            <v>9010</v>
          </cell>
          <cell r="B1387" t="str">
            <v>DPTO CONTRATACION Y LICITACION</v>
          </cell>
        </row>
        <row r="1388">
          <cell r="A1388">
            <v>9011</v>
          </cell>
          <cell r="B1388" t="str">
            <v xml:space="preserve">CENTRO DE COSTO NO EXISTE!!! </v>
          </cell>
        </row>
        <row r="1389">
          <cell r="A1389">
            <v>9020</v>
          </cell>
          <cell r="B1389" t="str">
            <v>UNIDAD DE GESTION INFORMATICA</v>
          </cell>
        </row>
        <row r="1390">
          <cell r="A1390">
            <v>9021</v>
          </cell>
          <cell r="B1390" t="str">
            <v>CENTRO DE COSTO NO EXISTE!!!</v>
          </cell>
        </row>
        <row r="1391">
          <cell r="A1391">
            <v>9091</v>
          </cell>
          <cell r="B1391" t="str">
            <v>AJ POR INFL PLAN M INFORMATICA</v>
          </cell>
        </row>
        <row r="1392">
          <cell r="A1392">
            <v>9092</v>
          </cell>
          <cell r="B1392" t="str">
            <v>AJ POR INFL PLAN M INFORMATICA</v>
          </cell>
        </row>
        <row r="1393">
          <cell r="A1393">
            <v>9093</v>
          </cell>
          <cell r="B1393" t="str">
            <v>AJ X INFL PLAN MAEST INFORMATC</v>
          </cell>
        </row>
        <row r="1394">
          <cell r="A1394">
            <v>9094</v>
          </cell>
          <cell r="B1394" t="str">
            <v>AJ POR INFL P MAEST INFORMATIC</v>
          </cell>
        </row>
        <row r="1395">
          <cell r="A1395">
            <v>9095</v>
          </cell>
          <cell r="B1395" t="str">
            <v>CENTRO DE COSTO NO EXISTE!!!</v>
          </cell>
        </row>
        <row r="1396">
          <cell r="A1396">
            <v>9099</v>
          </cell>
          <cell r="B1396" t="str">
            <v>DLLO PROY INTERNOS INFORMATICA</v>
          </cell>
        </row>
        <row r="1397">
          <cell r="A1397">
            <v>9100</v>
          </cell>
          <cell r="B1397" t="str">
            <v>DIVISION DESARROLLO INFORMATIC</v>
          </cell>
        </row>
        <row r="1398">
          <cell r="A1398">
            <v>9101</v>
          </cell>
          <cell r="B1398" t="str">
            <v>GRUPO PROYECTOS ESPECIALES</v>
          </cell>
        </row>
        <row r="1399">
          <cell r="A1399">
            <v>9102</v>
          </cell>
          <cell r="B1399" t="str">
            <v>CENTRO DE COSTO NO EXISTE!!!</v>
          </cell>
        </row>
        <row r="1400">
          <cell r="A1400">
            <v>9110</v>
          </cell>
          <cell r="B1400" t="str">
            <v>DPTO DESARROLLO SISTEMAS DE IN</v>
          </cell>
        </row>
        <row r="1401">
          <cell r="A1401">
            <v>9111</v>
          </cell>
          <cell r="B1401" t="str">
            <v>CENTRO DE COSTO NO EXISTE!!!</v>
          </cell>
        </row>
        <row r="1402">
          <cell r="A1402">
            <v>9120</v>
          </cell>
          <cell r="B1402" t="str">
            <v>DPTO MTO SISTEMAS DE INFORMACI</v>
          </cell>
        </row>
        <row r="1403">
          <cell r="A1403">
            <v>9121</v>
          </cell>
          <cell r="B1403" t="str">
            <v>CENTRO DE COSTO NO EXISTE!!!</v>
          </cell>
        </row>
        <row r="1404">
          <cell r="A1404">
            <v>9200</v>
          </cell>
          <cell r="B1404" t="str">
            <v>DIVISION OPERATIVA INFORMATICA</v>
          </cell>
        </row>
        <row r="1405">
          <cell r="A1405">
            <v>9201</v>
          </cell>
          <cell r="B1405" t="str">
            <v>CENTRO DE COSTO NO EXISTE!!!</v>
          </cell>
        </row>
        <row r="1406">
          <cell r="A1406">
            <v>9210</v>
          </cell>
          <cell r="B1406" t="str">
            <v>DEPARTAMENTO SOPORTE TECNICO</v>
          </cell>
        </row>
        <row r="1407">
          <cell r="A1407">
            <v>9211</v>
          </cell>
          <cell r="B1407" t="str">
            <v>CENTRO DE COSTO NO EXISTE!!!</v>
          </cell>
        </row>
        <row r="1408">
          <cell r="A1408">
            <v>9220</v>
          </cell>
          <cell r="B1408" t="str">
            <v>DEPTO DE OPERACIONES INFORMATI</v>
          </cell>
        </row>
        <row r="1409">
          <cell r="A1409">
            <v>9221</v>
          </cell>
          <cell r="B1409" t="str">
            <v>CENTRO DE COSTO NO EXISTE!!!</v>
          </cell>
        </row>
        <row r="1410">
          <cell r="A1410">
            <v>9230</v>
          </cell>
          <cell r="B1410" t="str">
            <v>DEPTO. REDES INFORMATICA</v>
          </cell>
        </row>
        <row r="1411">
          <cell r="A1411">
            <v>9231</v>
          </cell>
          <cell r="B1411" t="str">
            <v>CENTRO DE COSTO NO EXISTE!!!</v>
          </cell>
        </row>
        <row r="1412">
          <cell r="A1412">
            <v>9300</v>
          </cell>
          <cell r="B1412" t="str">
            <v>CAPACITACION INFORMATICA</v>
          </cell>
        </row>
        <row r="1413">
          <cell r="A1413">
            <v>9301</v>
          </cell>
          <cell r="B1413" t="str">
            <v>SISTEMA INFORMACION ADMON CONT</v>
          </cell>
        </row>
        <row r="1414">
          <cell r="A1414">
            <v>9302</v>
          </cell>
          <cell r="B1414" t="str">
            <v>BASE DE DATOS HIDROMETEOROLOGI</v>
          </cell>
        </row>
        <row r="1415">
          <cell r="A1415">
            <v>9303</v>
          </cell>
          <cell r="B1415" t="str">
            <v>CENTRO DE COSTO NO EXISTE!!!</v>
          </cell>
        </row>
        <row r="1416">
          <cell r="A1416">
            <v>9305</v>
          </cell>
          <cell r="B1416" t="str">
            <v>GEST AUTOMATIZ MAT Y MTTO GAMMA</v>
          </cell>
        </row>
        <row r="1417">
          <cell r="A1417">
            <v>9306</v>
          </cell>
          <cell r="B1417" t="str">
            <v>SIST.INFORM. DEL CIGAT</v>
          </cell>
        </row>
        <row r="1418">
          <cell r="A1418">
            <v>9307</v>
          </cell>
          <cell r="B1418" t="str">
            <v>CENTRO DE COSTO NO EXISTE!!!</v>
          </cell>
        </row>
        <row r="1419">
          <cell r="A1419">
            <v>9309</v>
          </cell>
          <cell r="B1419" t="str">
            <v>SIST.INFORM.CONTROL PERD.TCAS</v>
          </cell>
        </row>
        <row r="1420">
          <cell r="A1420">
            <v>9310</v>
          </cell>
          <cell r="B1420" t="str">
            <v>CENTRO DE COSTO NO EXISTE!!!</v>
          </cell>
        </row>
        <row r="1421">
          <cell r="A1421">
            <v>9312</v>
          </cell>
          <cell r="B1421" t="str">
            <v>DIS DE RED ASIST POR COMP</v>
          </cell>
        </row>
        <row r="1422">
          <cell r="A1422">
            <v>9313</v>
          </cell>
          <cell r="B1422" t="str">
            <v>CENTRO DE COSTO NO EXISTE!!!</v>
          </cell>
        </row>
        <row r="1423">
          <cell r="A1423">
            <v>9315</v>
          </cell>
          <cell r="B1423" t="str">
            <v>PROYECTO GESTAR</v>
          </cell>
        </row>
        <row r="1424">
          <cell r="A1424">
            <v>9316</v>
          </cell>
          <cell r="B1424" t="str">
            <v>PROYECTO MULTIMEDIA</v>
          </cell>
        </row>
        <row r="1425">
          <cell r="A1425">
            <v>9317</v>
          </cell>
          <cell r="B1425" t="str">
            <v>CENTRO DE COSTO NO EXISTE!!!</v>
          </cell>
        </row>
        <row r="1426">
          <cell r="A1426">
            <v>9318</v>
          </cell>
          <cell r="B1426" t="str">
            <v>ADQUISICION PAQUETE MANEJO GESTION</v>
          </cell>
        </row>
        <row r="1427">
          <cell r="A1427">
            <v>9319</v>
          </cell>
          <cell r="B1427" t="str">
            <v>DESARROLLO COMUNICACIÓN DE DATOS</v>
          </cell>
        </row>
        <row r="1428">
          <cell r="A1428">
            <v>9320</v>
          </cell>
          <cell r="B1428" t="str">
            <v>SOPORTE MANTENIMIENTO  D.R.C.</v>
          </cell>
        </row>
        <row r="1429">
          <cell r="A1429">
            <v>9321</v>
          </cell>
          <cell r="B1429" t="str">
            <v>GROUPWARE</v>
          </cell>
        </row>
        <row r="1430">
          <cell r="A1430">
            <v>9322</v>
          </cell>
          <cell r="B1430" t="str">
            <v>PROYECTO PIBOT CORPORATIVO</v>
          </cell>
        </row>
        <row r="1431">
          <cell r="A1431">
            <v>9323</v>
          </cell>
          <cell r="B1431" t="str">
            <v>PAQUETE PRONOSTICO DE CAUDALES</v>
          </cell>
        </row>
        <row r="1432">
          <cell r="A1432">
            <v>9324</v>
          </cell>
          <cell r="B1432" t="str">
            <v>CENTRO DE COSTO NO EXISTE!!!</v>
          </cell>
        </row>
        <row r="1433">
          <cell r="A1433">
            <v>9326</v>
          </cell>
          <cell r="B1433" t="str">
            <v>PROYECTO METODOLOGIA FASE II</v>
          </cell>
        </row>
        <row r="1434">
          <cell r="A1434">
            <v>9327</v>
          </cell>
          <cell r="B1434" t="str">
            <v>HW PROYECTOS DE TECNOLOGIA</v>
          </cell>
        </row>
        <row r="1435">
          <cell r="A1435">
            <v>9328</v>
          </cell>
          <cell r="B1435" t="str">
            <v>CENTRO DE COSTO NO EXISTE!!!</v>
          </cell>
        </row>
        <row r="1436">
          <cell r="A1436">
            <v>9330</v>
          </cell>
          <cell r="B1436" t="str">
            <v>PLAN DES. INF. GEREN. DISTRIB. ENERGIA</v>
          </cell>
        </row>
        <row r="1437">
          <cell r="A1437">
            <v>9331</v>
          </cell>
          <cell r="B1437" t="str">
            <v>CENTRO DE COSTO NO EXISTE!!!</v>
          </cell>
        </row>
        <row r="1438">
          <cell r="A1438">
            <v>9361</v>
          </cell>
          <cell r="B1438" t="str">
            <v>SW MICROS SERVIDORES Y EQ.DPTL</v>
          </cell>
        </row>
        <row r="1439">
          <cell r="A1439">
            <v>9362</v>
          </cell>
          <cell r="B1439" t="str">
            <v>CENTRO DE COSTO NO EXISTE!!!</v>
          </cell>
        </row>
        <row r="1440">
          <cell r="A1440">
            <v>9366</v>
          </cell>
          <cell r="B1440" t="str">
            <v>PROYECTO SIGMA CON RECURSOS PROP.</v>
          </cell>
        </row>
        <row r="1441">
          <cell r="A1441">
            <v>9367</v>
          </cell>
          <cell r="B1441" t="str">
            <v>ASESORIA Y SOPORTE TECN. SIGMA</v>
          </cell>
        </row>
        <row r="1442">
          <cell r="A1442">
            <v>9368</v>
          </cell>
          <cell r="B1442" t="str">
            <v>CAPACITACION SIGMA</v>
          </cell>
        </row>
        <row r="1443">
          <cell r="A1443">
            <v>9369</v>
          </cell>
          <cell r="B1443" t="str">
            <v>DESARROLLO APLICACIONES SIGMA</v>
          </cell>
        </row>
        <row r="1444">
          <cell r="A1444">
            <v>9370</v>
          </cell>
          <cell r="B1444" t="str">
            <v>CONVERSION BASE GEOGRAFICA SIGMA</v>
          </cell>
        </row>
        <row r="1445">
          <cell r="A1445">
            <v>9371</v>
          </cell>
          <cell r="B1445" t="str">
            <v>PROY. PILOTO SIGMA BIRF 2449</v>
          </cell>
        </row>
        <row r="1446">
          <cell r="A1446">
            <v>9372</v>
          </cell>
          <cell r="B1446" t="str">
            <v>CONVERSION REDES ACUEDUCTO</v>
          </cell>
        </row>
        <row r="1447">
          <cell r="A1447">
            <v>9373</v>
          </cell>
          <cell r="B1447" t="str">
            <v>CONVERSION REDES ALCANTARILLADO</v>
          </cell>
        </row>
        <row r="1448">
          <cell r="A1448">
            <v>9374</v>
          </cell>
          <cell r="B1448" t="str">
            <v>CONVERSION REDES DISTRIBUCION</v>
          </cell>
        </row>
        <row r="1449">
          <cell r="A1449">
            <v>9375</v>
          </cell>
          <cell r="B1449" t="str">
            <v>CONVERSION REDES TELEFONOS</v>
          </cell>
        </row>
        <row r="1450">
          <cell r="A1450">
            <v>9376</v>
          </cell>
          <cell r="B1450" t="str">
            <v>HW SW Y APLICATIVOS ACUEDUCTO</v>
          </cell>
        </row>
        <row r="1451">
          <cell r="A1451">
            <v>9377</v>
          </cell>
          <cell r="B1451" t="str">
            <v>HW SW Y APLICATIVOS SANEAMIENTO</v>
          </cell>
        </row>
        <row r="1452">
          <cell r="A1452">
            <v>9378</v>
          </cell>
          <cell r="B1452" t="str">
            <v>HW SW Y APLICATIVOS ENERGIA</v>
          </cell>
        </row>
        <row r="1453">
          <cell r="A1453">
            <v>9379</v>
          </cell>
          <cell r="B1453" t="str">
            <v>HW SW Y APLICATIVOS TELECOMUN.</v>
          </cell>
        </row>
        <row r="1454">
          <cell r="A1454">
            <v>9380</v>
          </cell>
          <cell r="B1454" t="str">
            <v>POLIGONO</v>
          </cell>
        </row>
        <row r="1455">
          <cell r="A1455">
            <v>9381</v>
          </cell>
          <cell r="B1455" t="str">
            <v>HW SW Y APLICATIVOS GAS</v>
          </cell>
        </row>
        <row r="1456">
          <cell r="A1456">
            <v>9382</v>
          </cell>
          <cell r="B1456" t="str">
            <v>CONVERSION REDES GAS</v>
          </cell>
        </row>
        <row r="1457">
          <cell r="A1457">
            <v>9383</v>
          </cell>
          <cell r="B1457" t="str">
            <v>CENTRO DE COSTO NO EXISTE!!!</v>
          </cell>
        </row>
        <row r="1458">
          <cell r="A1458">
            <v>9395</v>
          </cell>
          <cell r="B1458" t="str">
            <v>SIGA</v>
          </cell>
        </row>
        <row r="1459">
          <cell r="A1459">
            <v>9396</v>
          </cell>
          <cell r="B1459" t="str">
            <v>CENTRO DE COSTO NO EXISTE!!!</v>
          </cell>
        </row>
        <row r="1460">
          <cell r="A1460">
            <v>9402</v>
          </cell>
          <cell r="B1460" t="str">
            <v>EVOLUCION SISTEMA DANOS ACUEDUCTO</v>
          </cell>
        </row>
        <row r="1461">
          <cell r="A1461">
            <v>9403</v>
          </cell>
          <cell r="B1461" t="str">
            <v>CENTRO DE COSTO NO EXISTE!!!</v>
          </cell>
        </row>
        <row r="1462">
          <cell r="A1462">
            <v>9411</v>
          </cell>
          <cell r="B1462" t="str">
            <v>ALURE PERDIDAS</v>
          </cell>
        </row>
        <row r="1463">
          <cell r="A1463">
            <v>9412</v>
          </cell>
          <cell r="B1463" t="str">
            <v>PROYECTO ALURE COSTOS</v>
          </cell>
        </row>
        <row r="1464">
          <cell r="A1464">
            <v>9413</v>
          </cell>
          <cell r="B1464" t="str">
            <v>SISTEMA INFORM. COMERCIALIZACION ENERGIA</v>
          </cell>
        </row>
        <row r="1465">
          <cell r="A1465">
            <v>9414</v>
          </cell>
          <cell r="B1465" t="str">
            <v>CENTRO DE COSTO NO EXISTE!!!</v>
          </cell>
        </row>
        <row r="1466">
          <cell r="A1466">
            <v>9421</v>
          </cell>
          <cell r="B1466" t="str">
            <v>SISTEMA INFORM. PARA LA BOLSA DE ENERGIA</v>
          </cell>
        </row>
        <row r="1467">
          <cell r="A1467">
            <v>9422</v>
          </cell>
          <cell r="B1467" t="str">
            <v>SIST. INFORM. STO. GESTION GCIA. GENERAC</v>
          </cell>
        </row>
        <row r="1468">
          <cell r="A1468">
            <v>9423</v>
          </cell>
          <cell r="B1468" t="str">
            <v>SISTEMA INFORM. PARA GESTION MERCADEO</v>
          </cell>
        </row>
        <row r="1469">
          <cell r="A1469">
            <v>9424</v>
          </cell>
          <cell r="B1469" t="str">
            <v>SIST. INFORM. GESTION FIN. GCIA. GENERAC</v>
          </cell>
        </row>
        <row r="1470">
          <cell r="A1470">
            <v>9425</v>
          </cell>
          <cell r="B1470" t="str">
            <v>CENTRO DE COSTO NO EXISTE!!!</v>
          </cell>
        </row>
        <row r="1471">
          <cell r="A1471">
            <v>9430</v>
          </cell>
          <cell r="B1471" t="str">
            <v>EPM BOGOTA S.A. E.S.P.</v>
          </cell>
        </row>
        <row r="1472">
          <cell r="A1472">
            <v>9431</v>
          </cell>
          <cell r="B1472" t="str">
            <v>CENTRO DE COSTO NO EXISTE!!!</v>
          </cell>
        </row>
        <row r="1473">
          <cell r="A1473">
            <v>9441</v>
          </cell>
          <cell r="B1473" t="str">
            <v>SISTEMA DE INFORMACION TESORERIA</v>
          </cell>
        </row>
        <row r="1474">
          <cell r="A1474">
            <v>9442</v>
          </cell>
          <cell r="B1474" t="str">
            <v>SISTEMA DE INFORMACION REVISIONES</v>
          </cell>
        </row>
        <row r="1475">
          <cell r="A1475">
            <v>9443</v>
          </cell>
          <cell r="B1475" t="str">
            <v>SISTEMA DE INFORMACION FINANCIERO</v>
          </cell>
        </row>
        <row r="1476">
          <cell r="A1476">
            <v>9444</v>
          </cell>
          <cell r="B1476" t="str">
            <v>SISTEMA DE INFORMACION SEGUROS</v>
          </cell>
        </row>
        <row r="1477">
          <cell r="A1477">
            <v>9445</v>
          </cell>
          <cell r="B1477" t="str">
            <v>PROYECTO SOLUCIONES ANO 2000</v>
          </cell>
        </row>
        <row r="1478">
          <cell r="A1478">
            <v>9446</v>
          </cell>
          <cell r="B1478" t="str">
            <v>CENTRO DE COSTO NO EXISTE!!!</v>
          </cell>
        </row>
        <row r="1479">
          <cell r="A1479">
            <v>9451</v>
          </cell>
          <cell r="B1479" t="str">
            <v>SIST. INF. INVENTARIOS (CARTERA, LOTES)</v>
          </cell>
        </row>
        <row r="1480">
          <cell r="A1480">
            <v>9452</v>
          </cell>
          <cell r="B1480" t="str">
            <v>SISTEMA INTEGRADO INFORMACION BIBLIOTECA</v>
          </cell>
        </row>
        <row r="1481">
          <cell r="A1481">
            <v>9453</v>
          </cell>
          <cell r="B1481" t="str">
            <v>SISTEMA POS-PROVEEDURIA</v>
          </cell>
        </row>
        <row r="1482">
          <cell r="A1482">
            <v>9454</v>
          </cell>
          <cell r="B1482" t="str">
            <v>AMPLIACION RED CORPORATIVA EEPPM</v>
          </cell>
        </row>
        <row r="1483">
          <cell r="A1483">
            <v>9455</v>
          </cell>
          <cell r="B1483" t="str">
            <v>SEGURIDAD DE LA INFRAESTRUCTURA INFORM.</v>
          </cell>
        </row>
        <row r="1484">
          <cell r="A1484">
            <v>9456</v>
          </cell>
          <cell r="B1484" t="str">
            <v>ADMINISTRACION DE LA INFRAESTRUCTURA INF</v>
          </cell>
        </row>
        <row r="1485">
          <cell r="A1485">
            <v>9457</v>
          </cell>
          <cell r="B1485" t="str">
            <v>COMUNICACION ORGANIZACIONAL ELECTRONICA</v>
          </cell>
        </row>
        <row r="1486">
          <cell r="A1486">
            <v>9458</v>
          </cell>
          <cell r="B1486" t="str">
            <v>CENTRO DE COSTO NO EXISTE!!!</v>
          </cell>
        </row>
        <row r="1487">
          <cell r="A1487">
            <v>9460</v>
          </cell>
          <cell r="B1487" t="str">
            <v>PROYECTO TRIPLE-E</v>
          </cell>
        </row>
        <row r="1488">
          <cell r="A1488">
            <v>9461</v>
          </cell>
          <cell r="B1488" t="str">
            <v>PROYECTO INFRAGAS</v>
          </cell>
        </row>
        <row r="1489">
          <cell r="A1489">
            <v>9462</v>
          </cell>
          <cell r="B1489" t="str">
            <v>PROYECTO COM-GAS</v>
          </cell>
        </row>
        <row r="1490">
          <cell r="A1490">
            <v>9463</v>
          </cell>
          <cell r="B1490" t="str">
            <v>PROYECTO DISGAS</v>
          </cell>
        </row>
        <row r="1491">
          <cell r="A1491">
            <v>9464</v>
          </cell>
          <cell r="B1491" t="str">
            <v>PROYECTO CONTRATAR</v>
          </cell>
        </row>
        <row r="1492">
          <cell r="A1492">
            <v>9465</v>
          </cell>
          <cell r="B1492" t="str">
            <v>CENTRO DE COSTO NO EXISTE!!!</v>
          </cell>
        </row>
        <row r="1493">
          <cell r="A1493">
            <v>9991</v>
          </cell>
          <cell r="B1493" t="str">
            <v>ANTICIPOS ESTUDIOS</v>
          </cell>
        </row>
        <row r="1494">
          <cell r="A1494">
            <v>9992</v>
          </cell>
          <cell r="B1494" t="str">
            <v>CENTRO DE COSTO NO EXISTE</v>
          </cell>
        </row>
      </sheetData>
      <sheetData sheetId="3" refreshError="1">
        <row r="1">
          <cell r="B1" t="str">
            <v>Nombre</v>
          </cell>
        </row>
        <row r="3">
          <cell r="B3" t="str">
            <v>CENTRO DE ACTIVIDAD NO EXISTE!!!</v>
          </cell>
        </row>
        <row r="4">
          <cell r="B4" t="str">
            <v>GERENCIA AUXILIAR</v>
          </cell>
        </row>
        <row r="5">
          <cell r="B5" t="str">
            <v>CENTRO DE ACTIVIDAD NO EXISTE!!!</v>
          </cell>
        </row>
        <row r="6">
          <cell r="B6" t="str">
            <v>GERENCIA DE PLANEACIÓN</v>
          </cell>
        </row>
        <row r="7">
          <cell r="B7" t="str">
            <v>CENTRO DE ACTIVIDAD NO EXISTE!!!</v>
          </cell>
        </row>
        <row r="8">
          <cell r="B8" t="str">
            <v>DIRECCION DE CONTROL INTERNO</v>
          </cell>
        </row>
        <row r="9">
          <cell r="B9" t="str">
            <v>CENTRO DE ACTIVIDAD NO EXISTE!!!</v>
          </cell>
        </row>
        <row r="10">
          <cell r="B10" t="str">
            <v>UNIDAD DE AUDITORIA</v>
          </cell>
        </row>
        <row r="11">
          <cell r="B11" t="str">
            <v>CENTRO DE ACTIVIDAD NO EXISTE!!!</v>
          </cell>
        </row>
        <row r="12">
          <cell r="B12" t="str">
            <v>GERENCIA COMERCIAL</v>
          </cell>
        </row>
        <row r="13">
          <cell r="B13" t="str">
            <v>CENTRO DE ACTIVIDAD NO EXISTE!!!</v>
          </cell>
        </row>
        <row r="14">
          <cell r="B14" t="str">
            <v>SUBGERENCIA MAYORISTAS</v>
          </cell>
        </row>
        <row r="15">
          <cell r="B15" t="str">
            <v>CENTRO DE ACTIVIDAD NO EXISTE!!!</v>
          </cell>
        </row>
        <row r="16">
          <cell r="B16" t="str">
            <v>SUBGERENCIA MERCADEO</v>
          </cell>
        </row>
        <row r="17">
          <cell r="B17" t="str">
            <v>GRUPO DE  INVESTIGACIÓN DE MERCADEO</v>
          </cell>
        </row>
        <row r="18">
          <cell r="B18" t="str">
            <v>GRUPO SERVICIOS BÁSICOS Y COMPLEMENTARIOS</v>
          </cell>
        </row>
        <row r="19">
          <cell r="B19" t="str">
            <v>SERVICIOS TELECOMUNICACIONES</v>
          </cell>
        </row>
        <row r="20">
          <cell r="B20" t="str">
            <v>GRUPO DE COMUNICACIÓN COMERCIAL</v>
          </cell>
        </row>
        <row r="21">
          <cell r="B21" t="str">
            <v>CENTRO DE ACTIVIDAD NO EXISTE!!!</v>
          </cell>
        </row>
        <row r="22">
          <cell r="B22" t="str">
            <v>SUBGERENCIA GRANDES CLIENTES</v>
          </cell>
        </row>
        <row r="23">
          <cell r="B23" t="str">
            <v>ÁREA INDUSTRIAS</v>
          </cell>
        </row>
        <row r="24">
          <cell r="B24" t="str">
            <v>ÁREA FINANCIERAS</v>
          </cell>
        </row>
        <row r="25">
          <cell r="B25" t="str">
            <v>ÁREA COMERCIO Y SERVICIOS</v>
          </cell>
        </row>
        <row r="26">
          <cell r="B26" t="str">
            <v>ÁREA COMPRAS ENERGÍA</v>
          </cell>
        </row>
        <row r="27">
          <cell r="B27" t="str">
            <v>CENTRO DE ACTIVIDAD NO EXISTE!!!</v>
          </cell>
        </row>
        <row r="28">
          <cell r="B28" t="str">
            <v>SUBGERENCIA CLIENTES RESIDENCIALES Y EMP.</v>
          </cell>
        </row>
        <row r="29">
          <cell r="B29" t="str">
            <v>ÁREA VENTAS</v>
          </cell>
        </row>
        <row r="30">
          <cell r="B30" t="str">
            <v>ÁREA SERVICIO AL CLIENTE</v>
          </cell>
        </row>
        <row r="31">
          <cell r="B31" t="str">
            <v>CENTRO DE ACTIVIDAD NO EXISTE!!!</v>
          </cell>
        </row>
        <row r="32">
          <cell r="B32" t="str">
            <v>EQUIPO ATENCIÓN CLIENTES DIFERENTES ZONAS</v>
          </cell>
        </row>
        <row r="33">
          <cell r="B33" t="str">
            <v>CENTRO DE ATENCIÓN DE LLAMADAS</v>
          </cell>
        </row>
        <row r="34">
          <cell r="B34" t="str">
            <v>GESTIÓN CARTERA</v>
          </cell>
        </row>
        <row r="35">
          <cell r="B35" t="str">
            <v>QUEJAS</v>
          </cell>
        </row>
        <row r="36">
          <cell r="B36" t="str">
            <v>CENTRO DE ACTIVIDAD NO EXISTE!!!</v>
          </cell>
        </row>
        <row r="37">
          <cell r="B37" t="str">
            <v>SUBGERENCIA  ADMÓN Y FINANZAS COMERCIAL</v>
          </cell>
        </row>
        <row r="38">
          <cell r="B38" t="str">
            <v>AREA  FINANZAS Y REGULACIÓN COMERCIAL</v>
          </cell>
        </row>
        <row r="39">
          <cell r="B39" t="str">
            <v>AREA GESTIÓN ORGANIZACIONAL COMERCIAL</v>
          </cell>
        </row>
        <row r="40">
          <cell r="B40" t="str">
            <v>AREA  FACTURACIÓN</v>
          </cell>
        </row>
        <row r="41">
          <cell r="B41" t="str">
            <v>AREA OPERATIVA COMERCIAL</v>
          </cell>
        </row>
        <row r="42">
          <cell r="B42" t="str">
            <v>CTIU</v>
          </cell>
        </row>
        <row r="43">
          <cell r="B43" t="str">
            <v>LECTURA Y REPARTICIÓN</v>
          </cell>
        </row>
        <row r="44">
          <cell r="B44" t="str">
            <v>CONTROL INSTALACIONES</v>
          </cell>
        </row>
        <row r="45">
          <cell r="B45" t="str">
            <v>GRUPO TRANSPORTE</v>
          </cell>
        </row>
        <row r="46">
          <cell r="B46" t="str">
            <v>CENTRO DE ACTIVIDAD NO EXISTE!!!</v>
          </cell>
        </row>
        <row r="47">
          <cell r="B47" t="str">
            <v>GERENCIA GENERAL</v>
          </cell>
        </row>
        <row r="48">
          <cell r="B48" t="str">
            <v>CENTRO DE ACTIVIDAD NO EXISTE!!!</v>
          </cell>
        </row>
        <row r="49">
          <cell r="B49" t="str">
            <v>GRUPO DE TRANSFORMACIÓN INTERNA</v>
          </cell>
        </row>
        <row r="50">
          <cell r="B50" t="str">
            <v>CENTRO DE ACTIVIDAD NO EXISTE!!!</v>
          </cell>
        </row>
        <row r="51">
          <cell r="B51" t="str">
            <v>DIRECCION PLANEACION</v>
          </cell>
        </row>
        <row r="52">
          <cell r="B52" t="str">
            <v>CENTRO DE ACTIVIDAD NO EXISTE!!!</v>
          </cell>
        </row>
        <row r="53">
          <cell r="B53" t="str">
            <v>UNIDAD COMUNICAC. Y REL. CORPORATIVAS</v>
          </cell>
        </row>
        <row r="54">
          <cell r="B54" t="str">
            <v>CENTRO DE ACTIVIDAD NO EXISTE!!!</v>
          </cell>
        </row>
        <row r="55">
          <cell r="B55" t="str">
            <v>GERENCIA DE AGUAS</v>
          </cell>
        </row>
        <row r="56">
          <cell r="B56" t="str">
            <v>PLAN DESARROLLO INFORMATICA . A. Y A.</v>
          </cell>
        </row>
        <row r="57">
          <cell r="B57" t="str">
            <v>PLANEACIÓN AGUAS</v>
          </cell>
        </row>
        <row r="58">
          <cell r="B58" t="str">
            <v>CENTRO DE ACTIVIDAD NO EXISTE!!!</v>
          </cell>
        </row>
        <row r="59">
          <cell r="B59" t="str">
            <v>UNIDAD CAPACITACION ACUEDUCTO Y ALCANT.</v>
          </cell>
        </row>
        <row r="60">
          <cell r="B60" t="str">
            <v>CENTRO DE ACTIVIDAD NO EXISTE!!!</v>
          </cell>
        </row>
        <row r="61">
          <cell r="B61" t="str">
            <v>SUBGERENCIA NUEVOS NEGOCIOS</v>
          </cell>
        </row>
        <row r="62">
          <cell r="B62" t="str">
            <v>CENTRO DE ACTIVIDAD NO EXISTE!!!</v>
          </cell>
        </row>
        <row r="63">
          <cell r="B63" t="str">
            <v>SUBGERENCIA ACUEDUCTO</v>
          </cell>
        </row>
        <row r="64">
          <cell r="B64" t="str">
            <v>INVESTIGACIÓN Y DESARROLLO ACUEDUCTO</v>
          </cell>
        </row>
        <row r="65">
          <cell r="B65" t="str">
            <v>CONTROL CALIDAD AGUAS</v>
          </cell>
        </row>
        <row r="66">
          <cell r="B66" t="str">
            <v>INFORMACIÓN AL CLIENTE</v>
          </cell>
        </row>
        <row r="67">
          <cell r="B67" t="str">
            <v>CENTRO DE ACTIVIDAD NO EXISTE!!!</v>
          </cell>
        </row>
        <row r="68">
          <cell r="B68" t="str">
            <v>ÁREA OPERACIÓN ACTO. SISTEMA INTERCONECTADO</v>
          </cell>
        </row>
        <row r="69">
          <cell r="B69" t="str">
            <v>DESPACHO ACUEDUCTO</v>
          </cell>
        </row>
        <row r="70">
          <cell r="B70" t="str">
            <v>OPERACIÓN, SUPERV., INSTAL. Y GESTIÓN AMBIENTAL</v>
          </cell>
        </row>
        <row r="71">
          <cell r="B71" t="str">
            <v>CENTRO DE CONTROL ACUEDUCTO</v>
          </cell>
        </row>
        <row r="72">
          <cell r="B72" t="str">
            <v>OPERACIÓN, SUPERVISIÓN, INSTALACIÓN AGUA TRATADA</v>
          </cell>
        </row>
        <row r="73">
          <cell r="B73" t="str">
            <v>ENERGÍA BOMBEOS DE CAPTACIÓN</v>
          </cell>
        </row>
        <row r="74">
          <cell r="B74" t="str">
            <v>ENERGÍA BOMBEOS DE DISTRIBUCIÓN</v>
          </cell>
        </row>
        <row r="75">
          <cell r="B75" t="str">
            <v>CENTRO DE ACTIVIDAD NO EXISTE!!!</v>
          </cell>
        </row>
        <row r="76">
          <cell r="B76" t="str">
            <v>ÁREA POTABILIZACIÓN AGUA SISTEMA INTERCONECTADO</v>
          </cell>
        </row>
        <row r="77">
          <cell r="B77" t="str">
            <v>CENTRO DE ACTIVIDAD NO EXISTE!!!</v>
          </cell>
        </row>
        <row r="78">
          <cell r="B78" t="str">
            <v>ENERGÍA PLANTAS DE TRATAMIENTO</v>
          </cell>
        </row>
        <row r="79">
          <cell r="B79" t="str">
            <v>CENTRO DE ACTIVIDAD NO EXISTE!!!</v>
          </cell>
        </row>
        <row r="80">
          <cell r="B80" t="str">
            <v>ÁREA INGENIERÍA SISTEMA INTERCONECTADO</v>
          </cell>
        </row>
        <row r="81">
          <cell r="B81" t="str">
            <v>LOGÍSTICA, PROYECTOS Y ANÁLISIS TÉCNICO</v>
          </cell>
        </row>
        <row r="82">
          <cell r="B82" t="str">
            <v>EQUIPOS ELECTROMECANICOS</v>
          </cell>
        </row>
        <row r="83">
          <cell r="B83" t="str">
            <v>OBRAS CIVILES Y CONDUCCIONES</v>
          </cell>
        </row>
        <row r="84">
          <cell r="B84" t="str">
            <v>CENTRO DE ACTIVIDAD NO EXISTE!!!</v>
          </cell>
        </row>
        <row r="85">
          <cell r="B85" t="str">
            <v>ÁREA SISTEMAS INDEPENDIENTES AGUAS</v>
          </cell>
        </row>
        <row r="86">
          <cell r="B86" t="str">
            <v>HABILITACIÓN VIVIENDA, CORREGIMIENTOS Y VEREDAS</v>
          </cell>
        </row>
        <row r="87">
          <cell r="B87" t="str">
            <v>SERVICIO DE INGENIERÍA Y LOGÍSTICA</v>
          </cell>
        </row>
        <row r="88">
          <cell r="B88" t="str">
            <v>SISTEMA CALDAS</v>
          </cell>
        </row>
        <row r="89">
          <cell r="B89" t="str">
            <v>SISTEMA BARBOSA</v>
          </cell>
        </row>
        <row r="90">
          <cell r="B90" t="str">
            <v>SISTEMA SAN ANTONIO DE PRADO</v>
          </cell>
        </row>
        <row r="91">
          <cell r="B91" t="str">
            <v>SISTEMA SAN CRISTOBAL</v>
          </cell>
        </row>
        <row r="92">
          <cell r="B92" t="str">
            <v>SISTEMA PALMITAS</v>
          </cell>
        </row>
        <row r="93">
          <cell r="B93" t="str">
            <v>CENTRO DE ACTIVIDAD NO EXISTE!!!</v>
          </cell>
        </row>
        <row r="94">
          <cell r="B94" t="str">
            <v>ÁREA DISTRIBUCIÓN ACUEDUCTO ZONA SUR</v>
          </cell>
        </row>
        <row r="95">
          <cell r="B95" t="str">
            <v>GESTIÓN PROYECTOS ACUEDUCTO ZONA SUR</v>
          </cell>
        </row>
        <row r="96">
          <cell r="B96" t="str">
            <v>GESTIÓN CLIENTES ACUEDUCTO ZONA SUR</v>
          </cell>
        </row>
        <row r="97">
          <cell r="B97" t="str">
            <v>INVESTIGACIÓN Y CONTROL PÉRDIDAS ACTO ZONA SUR</v>
          </cell>
        </row>
        <row r="98">
          <cell r="B98" t="str">
            <v>OPERACIÓN Y MTTO DISTRIBUCIÓN ACTO ZONA SUR</v>
          </cell>
        </row>
        <row r="99">
          <cell r="B99" t="str">
            <v>CENTRO DE ACTIVIDAD NO EXISTE!!!</v>
          </cell>
        </row>
        <row r="100">
          <cell r="B100" t="str">
            <v>ÁREA DISTRIBUCIÓN ACUEDUCTO ZONA NORTE</v>
          </cell>
        </row>
        <row r="101">
          <cell r="B101" t="str">
            <v>GESTIÓN PROYECTOS ACUEDUCTO ZONA NORTE</v>
          </cell>
        </row>
        <row r="102">
          <cell r="B102" t="str">
            <v>GESTIÓN CLIENTES ACUEDUCTO ZONA NORTE</v>
          </cell>
        </row>
        <row r="103">
          <cell r="B103" t="str">
            <v>INVEST. Y CONTROL PÉRDIDASACUEDUCTO ZONA NORTE</v>
          </cell>
        </row>
        <row r="104">
          <cell r="B104" t="str">
            <v>OPERACIÓN Y MTTO DISTRIBUCIÓN ACTO ZONA NORTE</v>
          </cell>
        </row>
        <row r="105">
          <cell r="B105" t="str">
            <v>CENTRO DE ACTIVIDAD NO EXISTE!!!</v>
          </cell>
        </row>
        <row r="106">
          <cell r="B106" t="str">
            <v>ÁREA DISTRIBUCIÓN ACUEDUCTO ZONA CENTRO</v>
          </cell>
        </row>
        <row r="107">
          <cell r="B107" t="str">
            <v>GESTIÓN PROYECTOS ACUEDUCTO ZONA CENTRO</v>
          </cell>
        </row>
        <row r="108">
          <cell r="B108" t="str">
            <v>GESTIÓN CLIENTES ACUEDUCTO ZONA CENTRO</v>
          </cell>
        </row>
        <row r="109">
          <cell r="B109" t="str">
            <v>INVEST. Y CONTROL PÉRDIDASACTO ZONA CENTRO</v>
          </cell>
        </row>
        <row r="110">
          <cell r="B110" t="str">
            <v>OPERACIÓN Y MTTO DISTRIBUCIÓN ACTO ZONA CENTRO</v>
          </cell>
        </row>
        <row r="111">
          <cell r="B111" t="str">
            <v>CENTRO DE ACTIVIDAD NO EXISTE!!!</v>
          </cell>
        </row>
        <row r="112">
          <cell r="B112" t="str">
            <v>MEDIDORES ZONA CENTRO</v>
          </cell>
        </row>
        <row r="113">
          <cell r="B113" t="str">
            <v>CENTRO DE ACTIVIDAD NO EXISTE!!!</v>
          </cell>
        </row>
        <row r="114">
          <cell r="B114" t="str">
            <v>SUBGERENCIA AGUAS RESIDUALES</v>
          </cell>
        </row>
        <row r="115">
          <cell r="B115" t="str">
            <v>INVESTIGACIÓN Y DESARROLLO AGUAS RESIDUALES</v>
          </cell>
        </row>
        <row r="116">
          <cell r="B116" t="str">
            <v>CENTRO DE ACTIVIDAD NO EXISTE!!!</v>
          </cell>
        </row>
        <row r="117">
          <cell r="B117" t="str">
            <v>ÁREA TRATAMIENTO AGUAS RESIDUALES</v>
          </cell>
        </row>
        <row r="118">
          <cell r="B118" t="str">
            <v>OPERACIÓN PLANTAS AGUAS RESIDUALES</v>
          </cell>
        </row>
        <row r="119">
          <cell r="B119" t="str">
            <v>INVESTIGACIÓN Y CONTROL PROCESOS</v>
          </cell>
        </row>
        <row r="120">
          <cell r="B120" t="str">
            <v>MANTENIMIENTO AGUAS RESIDUALES</v>
          </cell>
        </row>
        <row r="121">
          <cell r="B121" t="str">
            <v>PROYECTOS PLANTAS DE TRATAMIENTO</v>
          </cell>
        </row>
        <row r="122">
          <cell r="B122" t="str">
            <v>CENTRO DE ACTIVIDAD NO EXISTE!!!</v>
          </cell>
        </row>
        <row r="123">
          <cell r="B123" t="str">
            <v>ÁREA RECOLECCIÓN AGUAS RESIDUALES ZONA SUR</v>
          </cell>
        </row>
        <row r="124">
          <cell r="B124" t="str">
            <v>GESTIÓN PROYECTOS RECOLECCIÓN ZONA SUR</v>
          </cell>
        </row>
        <row r="125">
          <cell r="B125" t="str">
            <v>GESTIÓN CLIENTES RECOLECCIÓN ZONA SUR</v>
          </cell>
        </row>
        <row r="126">
          <cell r="B126" t="str">
            <v>INVESTIGACIÓN Y CONTROL RECOLECCIÓN ZONA SUR</v>
          </cell>
        </row>
        <row r="127">
          <cell r="B127" t="str">
            <v>OPERACIÓN Y MTTO RECOLECCIÓN ZONA SUR</v>
          </cell>
        </row>
        <row r="128">
          <cell r="B128" t="str">
            <v>CENTRO DE ACTIVIDAD NO EXISTE!!!</v>
          </cell>
        </row>
        <row r="129">
          <cell r="B129" t="str">
            <v>ÁREA RECOLECCIÓN AGUAS RESIDUALES ZONA NORTE</v>
          </cell>
        </row>
        <row r="130">
          <cell r="B130" t="str">
            <v>GESTIÓN PROYECTOS RECOLECCIÓN ZONA NORTE</v>
          </cell>
        </row>
        <row r="131">
          <cell r="B131" t="str">
            <v>GESTIÓN CLIENTES RECOLECCIÓN ZONA NORTE</v>
          </cell>
        </row>
        <row r="132">
          <cell r="B132" t="str">
            <v>INVESTIGACIÓN Y CONTROL RECOLECCIÓN ZONA NORTE</v>
          </cell>
        </row>
        <row r="133">
          <cell r="B133" t="str">
            <v>OPERACIÓN Y MTTO RECOLECCIÓN ZONA NORTE</v>
          </cell>
        </row>
        <row r="134">
          <cell r="B134" t="str">
            <v>CENTRO DE ACTIVIDAD NO EXISTE!!!</v>
          </cell>
        </row>
        <row r="135">
          <cell r="B135" t="str">
            <v>ÁREA RECOLECCIÓN AGUAS RESIDUALES ZONA CENTRO</v>
          </cell>
        </row>
        <row r="136">
          <cell r="B136" t="str">
            <v>GESTIÓN PROYECTOS RECOLECCIÓN ZONA CENTRO</v>
          </cell>
        </row>
        <row r="137">
          <cell r="B137" t="str">
            <v>GESTIÓN CLIENTES RECOLECCIÓN ZONA CENTRO</v>
          </cell>
        </row>
        <row r="138">
          <cell r="B138" t="str">
            <v>INVESTIGACIÓN Y CONTROL RECOLECCIÓN ZONA CENTRO</v>
          </cell>
        </row>
        <row r="139">
          <cell r="B139" t="str">
            <v>OPERACIÓN Y MTTO RECOLECCIÓN ZONA CENTRO</v>
          </cell>
        </row>
        <row r="140">
          <cell r="B140" t="str">
            <v>PAVIMENTOS</v>
          </cell>
        </row>
        <row r="141">
          <cell r="B141" t="str">
            <v>CENTRO DE ACTIVIDAD NO EXISTE!!!</v>
          </cell>
        </row>
        <row r="142">
          <cell r="B142" t="str">
            <v>SUBGERENCIA DE ADMON Y FINANZAS AGUAS</v>
          </cell>
        </row>
        <row r="143">
          <cell r="B143" t="str">
            <v>CENTRO DE ACTIVIDAD NO EXISTE!!!</v>
          </cell>
        </row>
        <row r="144">
          <cell r="B144" t="str">
            <v>ÁREA FINANZAS AGUAS</v>
          </cell>
        </row>
        <row r="145">
          <cell r="B145" t="str">
            <v>CENTRO DE ACTIVIDAD NO EXISTE!!!</v>
          </cell>
        </row>
        <row r="146">
          <cell r="B146" t="str">
            <v>ÁREA GESTIÓN ORGANIZACIONAL AGUAS</v>
          </cell>
        </row>
        <row r="147">
          <cell r="B147" t="str">
            <v>CAPACITACIÓN AGUAS</v>
          </cell>
        </row>
        <row r="148">
          <cell r="B148" t="str">
            <v>CENTRO DE ACTIVIDAD NO EXISTE!!!</v>
          </cell>
        </row>
        <row r="149">
          <cell r="B149" t="str">
            <v>ÁREA INFORMÁTICA AGUAS</v>
          </cell>
        </row>
        <row r="150">
          <cell r="B150" t="str">
            <v>CENTRO DE ACTIVIDAD NO EXISTE!!!</v>
          </cell>
        </row>
        <row r="151">
          <cell r="B151" t="str">
            <v>GERENCIA GENERACIÓN ENERGÍA</v>
          </cell>
        </row>
        <row r="152">
          <cell r="B152" t="str">
            <v>CENTRO DE ACTIVIDAD NO EXISTE!!!</v>
          </cell>
        </row>
        <row r="153">
          <cell r="B153" t="str">
            <v>SUBGERENCIA PLANEACIÓN GENERACIÓN</v>
          </cell>
        </row>
        <row r="154">
          <cell r="B154" t="str">
            <v>CENTRO DE ACTIVIDAD NO EXISTE!!!</v>
          </cell>
        </row>
        <row r="155">
          <cell r="B155" t="str">
            <v>EST.Y RESCATE ARQUEOLOGICO</v>
          </cell>
        </row>
        <row r="156">
          <cell r="B156" t="str">
            <v>ESTUDIOS SOCIOECONOMICOS</v>
          </cell>
        </row>
        <row r="157">
          <cell r="B157" t="str">
            <v>ESTUDIO PLANTA TERMICA</v>
          </cell>
        </row>
        <row r="158">
          <cell r="B158" t="str">
            <v>CENTRO DE ACTIVIDAD NO EXISTE!!!</v>
          </cell>
        </row>
        <row r="159">
          <cell r="B159" t="str">
            <v>ESTUDIOS EMPRESARIALES</v>
          </cell>
        </row>
        <row r="160">
          <cell r="B160" t="str">
            <v>ESTUDIOS NUEVOS NEGOCIOS</v>
          </cell>
        </row>
        <row r="161">
          <cell r="B161" t="str">
            <v>CENTRO DE ACTIVIDAD NO EXISTE!!!</v>
          </cell>
        </row>
        <row r="162">
          <cell r="B162" t="str">
            <v>ESTUDIOS TERMO CESAR</v>
          </cell>
        </row>
        <row r="163">
          <cell r="B163" t="str">
            <v>CENTRO DE ACTIVIDAD NO EXISTE!!!</v>
          </cell>
        </row>
        <row r="164">
          <cell r="B164" t="str">
            <v>ESTUDIOS RIO SAMANA NORTE</v>
          </cell>
        </row>
        <row r="165">
          <cell r="B165" t="str">
            <v>ESTUDIOS SAN BARTOLOME</v>
          </cell>
        </row>
        <row r="166">
          <cell r="B166" t="str">
            <v>ESTUDIOS SAN ANDRES</v>
          </cell>
        </row>
        <row r="167">
          <cell r="B167" t="str">
            <v>CENTRO DE ACTIVIDAD NO EXISTE!!!</v>
          </cell>
        </row>
        <row r="168">
          <cell r="B168" t="str">
            <v>FACTIBILIDAD PENDERISCO MURRI</v>
          </cell>
        </row>
        <row r="169">
          <cell r="B169" t="str">
            <v>PREFACTIBILIDAD SAN JORGE</v>
          </cell>
        </row>
        <row r="170">
          <cell r="B170" t="str">
            <v>CENTRO DE ACTIVIDAD NO EXISTE!!!</v>
          </cell>
        </row>
        <row r="171">
          <cell r="B171" t="str">
            <v>FACTIBILIDAD HONDA Y OVEJAS</v>
          </cell>
        </row>
        <row r="172">
          <cell r="B172" t="str">
            <v>GASTOS FINANCIEROS NECHI</v>
          </cell>
        </row>
        <row r="173">
          <cell r="B173" t="str">
            <v>GASTOS FINANCIEROS PENDERISCO-MURRI</v>
          </cell>
        </row>
        <row r="174">
          <cell r="B174" t="str">
            <v>EST. OPTIMIZAC. SIST. GUADALUPE</v>
          </cell>
        </row>
        <row r="175">
          <cell r="B175" t="str">
            <v>EST. ISA COLCIENCIAS</v>
          </cell>
        </row>
        <row r="176">
          <cell r="B176" t="str">
            <v>GASTOS FINANCIEROS RIACHON</v>
          </cell>
        </row>
        <row r="177">
          <cell r="B177" t="str">
            <v>ESTUDIOS RIO ARMA</v>
          </cell>
        </row>
        <row r="178">
          <cell r="B178" t="str">
            <v>ESTUDIOS FACTIBIL RIACHON</v>
          </cell>
        </row>
        <row r="179">
          <cell r="B179" t="str">
            <v>LEVANTAMIENTO AEROFOTOGRAMETRICO</v>
          </cell>
        </row>
        <row r="180">
          <cell r="B180" t="str">
            <v>ESTUDIO FACTIBILIDAD GUAICO</v>
          </cell>
        </row>
        <row r="181">
          <cell r="B181" t="str">
            <v>ESTUDIO FACTIBILIDAD NECHI</v>
          </cell>
        </row>
        <row r="182">
          <cell r="B182" t="str">
            <v>PREFACTIBILIDAD PENDERISCO MURRI</v>
          </cell>
        </row>
        <row r="183">
          <cell r="B183" t="str">
            <v>ESTUDIOS VARIOS DE ORDENACIÓN</v>
          </cell>
        </row>
        <row r="184">
          <cell r="B184" t="str">
            <v>QUEBRADA HONDA Y OVEJAS</v>
          </cell>
        </row>
        <row r="185">
          <cell r="B185" t="str">
            <v>CENTRO DE ACTIVIDAD NO EXISTE!!!</v>
          </cell>
        </row>
        <row r="186">
          <cell r="B186" t="str">
            <v>ESTUDIOS ERMITANO</v>
          </cell>
        </row>
        <row r="187">
          <cell r="B187" t="str">
            <v>CENTRO DE ACTIVIDAD NO EXISTE!!!</v>
          </cell>
        </row>
        <row r="188">
          <cell r="B188" t="str">
            <v>ESTUDIOS PORCE III</v>
          </cell>
        </row>
        <row r="189">
          <cell r="B189" t="str">
            <v>CENTRO DE ACTIVIDAD NO EXISTE!!!</v>
          </cell>
        </row>
        <row r="190">
          <cell r="B190" t="str">
            <v>ESTUDIOS DE FACTIBILIDAD</v>
          </cell>
        </row>
        <row r="191">
          <cell r="B191" t="str">
            <v>CENTRO DE ACTIVIDAD NO EXISTE!!!</v>
          </cell>
        </row>
        <row r="192">
          <cell r="B192" t="str">
            <v>AJ POR INFL ESTUDIOS</v>
          </cell>
        </row>
        <row r="193">
          <cell r="B193" t="str">
            <v>AJ POR INFL ESTUDIOS</v>
          </cell>
        </row>
        <row r="194">
          <cell r="B194" t="str">
            <v>AJ POR INFL ESTUDIOS</v>
          </cell>
        </row>
        <row r="195">
          <cell r="B195" t="str">
            <v>AJ POR INFL ESTUDIOS</v>
          </cell>
        </row>
        <row r="196">
          <cell r="B196" t="str">
            <v>CENTRO DE ACTIVIDAD NO EXISTE!!!</v>
          </cell>
        </row>
        <row r="197">
          <cell r="B197" t="str">
            <v>SUBGERENCIA TRANSACCIONES ENERGÍA</v>
          </cell>
        </row>
        <row r="198">
          <cell r="B198" t="str">
            <v>CENTRO DE ACTIVIDAD NO EXISTE!!!</v>
          </cell>
        </row>
        <row r="199">
          <cell r="B199" t="str">
            <v>ÁREA GESTIÓN LARGO PLAZO</v>
          </cell>
        </row>
        <row r="200">
          <cell r="B200" t="str">
            <v>CENTRO DE ACTIVIDAD NO EXISTE!!!</v>
          </cell>
        </row>
        <row r="201">
          <cell r="B201" t="str">
            <v>ÁREA GESTIÓN BOLSA ENERGÍA</v>
          </cell>
        </row>
        <row r="202">
          <cell r="B202" t="str">
            <v>CENTRO DE ACTIVIDAD NO EXISTE!!!</v>
          </cell>
        </row>
        <row r="203">
          <cell r="B203" t="str">
            <v>ÁREA PROYECTO PORCE II</v>
          </cell>
        </row>
        <row r="204">
          <cell r="B204" t="str">
            <v>CENTRO DE ACTIVIDAD NO EXISTE!!!</v>
          </cell>
        </row>
        <row r="205">
          <cell r="B205" t="str">
            <v>EQUIPOS PORCE II</v>
          </cell>
        </row>
        <row r="206">
          <cell r="B206" t="str">
            <v>CENTRO DE ACTIVIDAD NO EXISTE!!!</v>
          </cell>
        </row>
        <row r="207">
          <cell r="B207" t="str">
            <v>OBRAS CIVILES PORCE II</v>
          </cell>
        </row>
        <row r="208">
          <cell r="B208" t="str">
            <v>CENTRO DE ACTIVIDAD NO EXISTE!!!</v>
          </cell>
        </row>
        <row r="209">
          <cell r="B209" t="str">
            <v>SERVICIOS GENERALES PORCE II</v>
          </cell>
        </row>
        <row r="210">
          <cell r="B210" t="str">
            <v>CENTRO DE ACTIVIDAD NO EXISTE!!!</v>
          </cell>
        </row>
        <row r="211">
          <cell r="B211" t="str">
            <v>GESTIÓN AMBIENTAL PORCE II</v>
          </cell>
        </row>
        <row r="212">
          <cell r="B212" t="str">
            <v>CENTRO DE ACTIVIDAD NO EXISTE!!!</v>
          </cell>
        </row>
        <row r="213">
          <cell r="B213" t="str">
            <v>SUBGERENCIA DE PROYECTOS</v>
          </cell>
        </row>
        <row r="214">
          <cell r="B214" t="str">
            <v>CENTRO DE ACTIVIDAD NO EXISTE!!!</v>
          </cell>
        </row>
        <row r="215">
          <cell r="B215" t="str">
            <v>ÁREA PROYECTOS</v>
          </cell>
        </row>
        <row r="216">
          <cell r="B216" t="str">
            <v>MINICENTRALES DE GENERACIÓN</v>
          </cell>
        </row>
        <row r="217">
          <cell r="B217" t="str">
            <v>CICLO COMBINADO LA SIERRA</v>
          </cell>
        </row>
        <row r="218">
          <cell r="B218" t="str">
            <v>CENTRO DE ACTIVIDAD NO EXISTE!!!</v>
          </cell>
        </row>
        <row r="219">
          <cell r="B219" t="str">
            <v>ÁREA PROGRAMACIÓN Y CONTROL</v>
          </cell>
        </row>
        <row r="220">
          <cell r="B220" t="str">
            <v>CENTRO DE ACTIVIDAD NO EXISTE!!!</v>
          </cell>
        </row>
        <row r="221">
          <cell r="B221" t="str">
            <v>SUBGERENCIA OPERACIÓN GENERACIÓN</v>
          </cell>
        </row>
        <row r="222">
          <cell r="B222" t="str">
            <v>CENTRO DE ACTIVIDAD NO EXISTE!!!</v>
          </cell>
        </row>
        <row r="223">
          <cell r="B223" t="str">
            <v>CENTRO DE CONTROL GENERACIÓN</v>
          </cell>
        </row>
        <row r="224">
          <cell r="B224" t="str">
            <v>CENTRO DE ACTIVIDAD NO EXISTE!!!</v>
          </cell>
        </row>
        <row r="225">
          <cell r="B225" t="str">
            <v>ÁREA METROPOLITANA</v>
          </cell>
        </row>
        <row r="226">
          <cell r="B226" t="str">
            <v>OPERACIÓN ÁREA METROPOLITANA</v>
          </cell>
        </row>
        <row r="227">
          <cell r="B227" t="str">
            <v>CENTRO DE ACTIVIDAD NO EXISTE!!!</v>
          </cell>
        </row>
        <row r="228">
          <cell r="B228" t="str">
            <v>MANTENIMIENTO ÁREA METROPOLITANA</v>
          </cell>
        </row>
        <row r="229">
          <cell r="B229" t="str">
            <v>CENTRO DE ACTIVIDAD NO EXISTE!!!</v>
          </cell>
        </row>
        <row r="230">
          <cell r="B230" t="str">
            <v>SERVICIOS DE APOYO ÁREA METROPOLITANA</v>
          </cell>
        </row>
        <row r="231">
          <cell r="B231" t="str">
            <v>CENTRO DE ACTIVIDAD NO EXISTE!!!</v>
          </cell>
        </row>
        <row r="232">
          <cell r="B232" t="str">
            <v>ÁREA GUATAPÉ</v>
          </cell>
        </row>
        <row r="233">
          <cell r="B233" t="str">
            <v>OPERACION GUATAPÉ</v>
          </cell>
        </row>
        <row r="234">
          <cell r="B234" t="str">
            <v>CENTRO DE ACTIVIDAD NO EXISTE!!!</v>
          </cell>
        </row>
        <row r="235">
          <cell r="B235" t="str">
            <v>SERVICIOS DE APOYO GUATAPÉ</v>
          </cell>
        </row>
        <row r="236">
          <cell r="B236" t="str">
            <v>CENTRO DE ACTIVIDAD NO EXISTE!!!</v>
          </cell>
        </row>
        <row r="237">
          <cell r="B237" t="str">
            <v>MANTENIMIENTO ÁREA GUATAPÉ</v>
          </cell>
        </row>
        <row r="238">
          <cell r="B238" t="str">
            <v>CENTRO DE ACTIVIDAD NO EXISTE!!!</v>
          </cell>
        </row>
        <row r="239">
          <cell r="B239" t="str">
            <v>ÁREA INGENIERÍA</v>
          </cell>
        </row>
        <row r="240">
          <cell r="B240" t="str">
            <v>CENTRO DE ACTIVIDAD NO EXISTE!!!</v>
          </cell>
        </row>
        <row r="241">
          <cell r="B241" t="str">
            <v>CONTRATACIONES</v>
          </cell>
        </row>
        <row r="242">
          <cell r="B242" t="str">
            <v>CENTRO DE ACTIVIDAD NO EXISTE!!!</v>
          </cell>
        </row>
        <row r="243">
          <cell r="B243" t="str">
            <v>ADMINISTRACIÓN DEL MANTTO</v>
          </cell>
        </row>
        <row r="244">
          <cell r="B244" t="str">
            <v>CENTRO DE ACTIVIDAD NO EXISTE!!!</v>
          </cell>
        </row>
        <row r="245">
          <cell r="B245" t="str">
            <v>ANÁLISIS TÉCNICO</v>
          </cell>
        </row>
        <row r="246">
          <cell r="B246" t="str">
            <v>CENTRO DE ACTIVIDAD NO EXISTE!!!</v>
          </cell>
        </row>
        <row r="247">
          <cell r="B247" t="str">
            <v>PROYECTOS ESPECIALES</v>
          </cell>
        </row>
        <row r="248">
          <cell r="B248" t="str">
            <v>CENTRO DE ACTIVIDAD NO EXISTE!!!</v>
          </cell>
        </row>
        <row r="249">
          <cell r="B249" t="str">
            <v>CENTRAL TASAJERA</v>
          </cell>
        </row>
        <row r="250">
          <cell r="B250" t="str">
            <v>CENTRAL RIOGRANDE I</v>
          </cell>
        </row>
        <row r="251">
          <cell r="B251" t="str">
            <v>CENTRAL NIQUIA</v>
          </cell>
        </row>
        <row r="252">
          <cell r="B252" t="str">
            <v>CENTRO DE ACTIVIDAD NO EXISTE!!!</v>
          </cell>
        </row>
        <row r="253">
          <cell r="B253" t="str">
            <v>CENTRAL GUATAPÉ</v>
          </cell>
        </row>
        <row r="254">
          <cell r="B254" t="str">
            <v>CENTRAL PLAYAS</v>
          </cell>
        </row>
        <row r="255">
          <cell r="B255" t="str">
            <v>CENTRO DE ACTIVIDAD NO EXISTE!!!</v>
          </cell>
        </row>
        <row r="256">
          <cell r="B256" t="str">
            <v>TRONERAS</v>
          </cell>
        </row>
        <row r="257">
          <cell r="B257" t="str">
            <v>GUADALUPE III</v>
          </cell>
        </row>
        <row r="258">
          <cell r="B258" t="str">
            <v>GUADALUPE IV</v>
          </cell>
        </row>
        <row r="259">
          <cell r="B259" t="str">
            <v>MINICENTRALES PAJARITO Y DOLORES</v>
          </cell>
        </row>
        <row r="260">
          <cell r="B260" t="str">
            <v>PORCE II FUTURO</v>
          </cell>
        </row>
        <row r="261">
          <cell r="B261" t="str">
            <v>CENTRO DE ACTIVIDAD NO EXISTE!!!</v>
          </cell>
        </row>
        <row r="262">
          <cell r="B262" t="str">
            <v>ÁREA GUADALUPE</v>
          </cell>
        </row>
        <row r="263">
          <cell r="B263" t="str">
            <v>OPERACION ÁREA GUADALUPE</v>
          </cell>
        </row>
        <row r="264">
          <cell r="B264" t="str">
            <v>MANTENIMIENTO ÁREA GUADALUPE</v>
          </cell>
        </row>
        <row r="265">
          <cell r="B265" t="str">
            <v>SERVICIOS DE APOYO ÁREA GUADALUPE</v>
          </cell>
        </row>
        <row r="266">
          <cell r="B266" t="str">
            <v>CENTRO DE ACTIVIDAD NO EXISTE!!!</v>
          </cell>
        </row>
        <row r="267">
          <cell r="B267" t="str">
            <v>ÁREA LA SIERRA</v>
          </cell>
        </row>
        <row r="268">
          <cell r="B268" t="str">
            <v>CENTRO DE ACTIVIDAD NO EXISTE!!!</v>
          </cell>
        </row>
        <row r="269">
          <cell r="B269" t="str">
            <v>SUBGERENCIA AMBIENTAL</v>
          </cell>
        </row>
        <row r="270">
          <cell r="B270" t="str">
            <v>COORDINACIÓN AMBIENTAL</v>
          </cell>
        </row>
        <row r="271">
          <cell r="B271" t="str">
            <v>CENTRO DE ACTIVIDAD NO EXISTE!!!</v>
          </cell>
        </row>
        <row r="272">
          <cell r="B272" t="str">
            <v>GESTIÓN SOCIAL PORCE II</v>
          </cell>
        </row>
        <row r="273">
          <cell r="B273" t="str">
            <v>CENTRO DE ACTIVIDAD NO EXISTE!!!</v>
          </cell>
        </row>
        <row r="274">
          <cell r="B274" t="str">
            <v>ÁREA HIDROMETRIA E INSTRUMENTACIÓN</v>
          </cell>
        </row>
        <row r="275">
          <cell r="B275" t="str">
            <v>CENTRO DE ACTIVIDAD NO EXISTE!!!</v>
          </cell>
        </row>
        <row r="276">
          <cell r="B276" t="str">
            <v>INVERSIÓN HIDROMETRIA INSTRUM.</v>
          </cell>
        </row>
        <row r="277">
          <cell r="B277" t="str">
            <v>CENTRO DE ACTIVIDAD NO EXISTE!!!</v>
          </cell>
        </row>
        <row r="278">
          <cell r="B278" t="str">
            <v>ÁREA DE GESTIÓN AMBIENTAL</v>
          </cell>
        </row>
        <row r="279">
          <cell r="B279" t="str">
            <v>INVERSIONES AMBIENTALES</v>
          </cell>
        </row>
        <row r="280">
          <cell r="B280" t="str">
            <v>CENTRO DE ACTIVIDAD NO EXISTE!!!</v>
          </cell>
        </row>
        <row r="281">
          <cell r="B281" t="str">
            <v>ANTICIPOS OTROS PROGRAMAS DE GENERACION</v>
          </cell>
        </row>
        <row r="282">
          <cell r="B282" t="str">
            <v>CENTRO DE ACTIVIDAD NO EXISTE!!!</v>
          </cell>
        </row>
        <row r="283">
          <cell r="B283" t="str">
            <v>DEPTO MERCADEO</v>
          </cell>
        </row>
        <row r="284">
          <cell r="B284" t="str">
            <v>CENTRO DE ACTIVIDAD NO EXISTE!!!</v>
          </cell>
        </row>
        <row r="285">
          <cell r="B285" t="str">
            <v>SUBGERENCIA DE ADMON Y FINANZAS</v>
          </cell>
        </row>
        <row r="286">
          <cell r="B286" t="str">
            <v>CENTRO DE ACTIVIDAD NO EXISTE!!!</v>
          </cell>
        </row>
        <row r="287">
          <cell r="B287" t="str">
            <v>ÁREA DE FINANZAS GENERACIÓN</v>
          </cell>
        </row>
        <row r="288">
          <cell r="B288" t="str">
            <v>CENTRO DE ACTIVIDAD NO EXISTE!!!</v>
          </cell>
        </row>
        <row r="289">
          <cell r="B289" t="str">
            <v>ÁREA GESTIÓN ORGANIZACIONAL GENERACIÓN</v>
          </cell>
        </row>
        <row r="290">
          <cell r="B290" t="str">
            <v>CAPACITACIÓN GENERACIÓN ENERGÍA</v>
          </cell>
        </row>
        <row r="291">
          <cell r="B291" t="str">
            <v>CENTRO DE ACTIVIDAD NO EXISTE!!!</v>
          </cell>
        </row>
        <row r="292">
          <cell r="B292" t="str">
            <v>ÁREA DE INFORMÁTICA GENERACIÓN</v>
          </cell>
        </row>
        <row r="293">
          <cell r="B293" t="str">
            <v>CENTRO DE ACTIVIDAD NO EXISTE!!!</v>
          </cell>
        </row>
        <row r="294">
          <cell r="B294" t="str">
            <v>GERENCIA DE TELECOMUNICACIONES</v>
          </cell>
        </row>
        <row r="295">
          <cell r="B295" t="str">
            <v>GRUPO PROYECTOS TELECOMUNICACIONES</v>
          </cell>
        </row>
        <row r="296">
          <cell r="B296" t="str">
            <v>PROYECTO BOGOTA</v>
          </cell>
        </row>
        <row r="297">
          <cell r="B297" t="str">
            <v>CENTRO DE ACTIVIDAD NO EXISTE!!!</v>
          </cell>
        </row>
        <row r="298">
          <cell r="B298" t="str">
            <v>PLANEACION TELECOMUNICACIONES</v>
          </cell>
        </row>
        <row r="299">
          <cell r="B299" t="str">
            <v>SUBGERENCIA NUEVOS NEGOCIOS TELECOMUNICACIONES</v>
          </cell>
        </row>
        <row r="300">
          <cell r="B300" t="str">
            <v>CENTRO DE ACTIVIDAD NO EXISTE!!!</v>
          </cell>
        </row>
        <row r="301">
          <cell r="B301" t="str">
            <v>UNIDAD CAPACITACION TELECOMUNICACIONES</v>
          </cell>
        </row>
        <row r="302">
          <cell r="B302" t="str">
            <v>CULTURA DEL SERVICIO</v>
          </cell>
        </row>
        <row r="303">
          <cell r="B303" t="str">
            <v>CENTRO DE ACTIVIDAD NO EXISTE!!!</v>
          </cell>
        </row>
        <row r="304">
          <cell r="B304" t="str">
            <v>ESTUDIOS PARA DIF. PLAN MERCADEO</v>
          </cell>
        </row>
        <row r="305">
          <cell r="B305" t="str">
            <v>ESTUDIO VR AGREGADO TELEMATICA</v>
          </cell>
        </row>
        <row r="306">
          <cell r="B306" t="str">
            <v>ESTUDIO PROYECTO SATELITAL SIMON BOLIVAR</v>
          </cell>
        </row>
        <row r="307">
          <cell r="B307" t="str">
            <v>TELEFONIA OTRAS CIUDADES</v>
          </cell>
        </row>
        <row r="308">
          <cell r="B308" t="str">
            <v>VALORACION EMPRESA TELS. BUCARAMANGA</v>
          </cell>
        </row>
        <row r="309">
          <cell r="B309" t="str">
            <v>CENTRO DE ACTIVIDAD NO EXISTE!!!</v>
          </cell>
        </row>
        <row r="310">
          <cell r="B310" t="str">
            <v>SECCION CLIENTES</v>
          </cell>
        </row>
        <row r="311">
          <cell r="B311" t="str">
            <v>CENTRO DE ACTIVIDAD NO EXISTE!!!</v>
          </cell>
        </row>
        <row r="312">
          <cell r="B312" t="str">
            <v>SUBGERENCIA OPERATIVA TELECOMUNICACIONES</v>
          </cell>
        </row>
        <row r="313">
          <cell r="B313" t="str">
            <v>GESTIÓN DAÑOS</v>
          </cell>
        </row>
        <row r="314">
          <cell r="B314" t="str">
            <v>CENTRO DE ACTIVIDAD NO EXISTE!!!</v>
          </cell>
        </row>
        <row r="315">
          <cell r="B315" t="str">
            <v>ÁREA TELÉFONOS PÚBLICOS</v>
          </cell>
        </row>
        <row r="316">
          <cell r="B316" t="str">
            <v>LABORATORIO</v>
          </cell>
        </row>
        <row r="317">
          <cell r="B317" t="str">
            <v>GESTIÓN</v>
          </cell>
        </row>
        <row r="318">
          <cell r="B318" t="str">
            <v>CENTRO DE ACTIVIDAD NO EXISTE!!!</v>
          </cell>
        </row>
        <row r="319">
          <cell r="B319" t="str">
            <v>ÁREA RED DE DATOS</v>
          </cell>
        </row>
        <row r="320">
          <cell r="B320" t="str">
            <v>GESTIÓN DATOS</v>
          </cell>
        </row>
        <row r="321">
          <cell r="B321" t="str">
            <v>MULTINET</v>
          </cell>
        </row>
        <row r="322">
          <cell r="B322" t="str">
            <v>CENTRO DE ACTIVIDAD NO EXISTE!!!</v>
          </cell>
        </row>
        <row r="323">
          <cell r="B323" t="str">
            <v>ÁREA OPERATIVA ORIENTE</v>
          </cell>
        </row>
        <row r="324">
          <cell r="B324" t="str">
            <v>ACCESO</v>
          </cell>
        </row>
        <row r="325">
          <cell r="B325" t="str">
            <v>NODOS E INTERCONEXIÓN</v>
          </cell>
        </row>
        <row r="326">
          <cell r="B326" t="str">
            <v>PROYECTOS ESPECIALES</v>
          </cell>
        </row>
        <row r="327">
          <cell r="B327" t="str">
            <v>CENTRO DE ACTIVIDAD NO EXISTE!!!</v>
          </cell>
        </row>
        <row r="328">
          <cell r="B328" t="str">
            <v>ÁREA OPERATIVA NORTE</v>
          </cell>
        </row>
        <row r="329">
          <cell r="B329" t="str">
            <v>ACCESO SUBZONA 1</v>
          </cell>
        </row>
        <row r="330">
          <cell r="B330" t="str">
            <v>ACCESO SUBZONA 2</v>
          </cell>
        </row>
        <row r="331">
          <cell r="B331" t="str">
            <v>ACCESO SUBZONA 3</v>
          </cell>
        </row>
        <row r="332">
          <cell r="B332" t="str">
            <v xml:space="preserve">NODOS </v>
          </cell>
        </row>
        <row r="333">
          <cell r="B333" t="str">
            <v>CENTRO DE ACTIVIDAD NO EXISTE!!!</v>
          </cell>
        </row>
        <row r="334">
          <cell r="B334" t="str">
            <v>ÁREA OPERATIVA SUR</v>
          </cell>
        </row>
        <row r="335">
          <cell r="B335" t="str">
            <v>ACCESO SUBZONA 1</v>
          </cell>
        </row>
        <row r="336">
          <cell r="B336" t="str">
            <v>ACCESO SUBZONA 2</v>
          </cell>
        </row>
        <row r="337">
          <cell r="B337" t="str">
            <v>NODOS</v>
          </cell>
        </row>
        <row r="338">
          <cell r="B338" t="str">
            <v>CENTRO DE ACTIVIDAD NO EXISTE!!!</v>
          </cell>
        </row>
        <row r="339">
          <cell r="B339" t="str">
            <v>ÁREA SOPORTE OPERATIVO</v>
          </cell>
        </row>
        <row r="340">
          <cell r="B340" t="str">
            <v>INTERCONEXIÓN</v>
          </cell>
        </row>
        <row r="341">
          <cell r="B341" t="str">
            <v>CENTRO DE ACTIVIDAD NO EXISTE!!!</v>
          </cell>
        </row>
        <row r="342">
          <cell r="B342" t="str">
            <v>BUSCAPERSONAS</v>
          </cell>
        </row>
        <row r="343">
          <cell r="B343" t="str">
            <v>TRUNKING</v>
          </cell>
        </row>
        <row r="344">
          <cell r="B344" t="str">
            <v>INALAMBRICOS</v>
          </cell>
        </row>
        <row r="345">
          <cell r="B345" t="str">
            <v>AIRE ACONDICIONADO</v>
          </cell>
        </row>
        <row r="346">
          <cell r="B346" t="str">
            <v>ENERGÍA</v>
          </cell>
        </row>
        <row r="347">
          <cell r="B347" t="str">
            <v>CENTRO DE ACTIVIDAD NO EXISTE!!!</v>
          </cell>
        </row>
        <row r="348">
          <cell r="B348" t="str">
            <v>SUBGERENCIA TÉCNICA TELECOMUNICACIONES</v>
          </cell>
        </row>
        <row r="349">
          <cell r="B349" t="str">
            <v>NORMAS Y HOMOLOGACIÓN</v>
          </cell>
        </row>
        <row r="350">
          <cell r="B350" t="str">
            <v>CENTRO DE ACTIVIDAD NO EXISTE!!!</v>
          </cell>
        </row>
        <row r="351">
          <cell r="B351" t="str">
            <v>ÁREA INGENIERÍA DE PRODUCTOS</v>
          </cell>
        </row>
        <row r="352">
          <cell r="B352" t="str">
            <v>CENTRO DE ACTIVIDAD NO EXISTE!!!</v>
          </cell>
        </row>
        <row r="353">
          <cell r="B353" t="str">
            <v>PLATAFORMAS NAP OPERACIÓN</v>
          </cell>
        </row>
        <row r="354">
          <cell r="B354" t="str">
            <v>INTERNET DESARROLLO</v>
          </cell>
        </row>
        <row r="355">
          <cell r="B355" t="str">
            <v>INTERNET OPERACIÓN</v>
          </cell>
        </row>
        <row r="356">
          <cell r="B356" t="str">
            <v>RED INTELIGENTE DESARROLLO</v>
          </cell>
        </row>
        <row r="357">
          <cell r="B357" t="str">
            <v>RED INTELIGENTE OPERACIÓN</v>
          </cell>
        </row>
        <row r="358">
          <cell r="B358" t="str">
            <v>CENTRO DE ACTIVIDAD NO EXISTE!!!</v>
          </cell>
        </row>
        <row r="359">
          <cell r="B359" t="str">
            <v>ÁREA INGENIERÍA NODOS E INTERCONEXIÓN</v>
          </cell>
        </row>
        <row r="360">
          <cell r="B360" t="str">
            <v>INTERCONEXIÓN</v>
          </cell>
        </row>
        <row r="361">
          <cell r="B361" t="str">
            <v>NODOS</v>
          </cell>
        </row>
        <row r="362">
          <cell r="B362" t="str">
            <v>CENTRO DE ACTIVIDAD NO EXISTE!!!</v>
          </cell>
        </row>
        <row r="363">
          <cell r="B363" t="str">
            <v>ÁREA ASIGNACIONES</v>
          </cell>
        </row>
        <row r="364">
          <cell r="B364" t="str">
            <v>CENTRO DE ACTIVIDAD NO EXISTE!!!</v>
          </cell>
        </row>
        <row r="365">
          <cell r="B365" t="str">
            <v>ÁREA PROYECTOS ESPECIALES</v>
          </cell>
        </row>
        <row r="366">
          <cell r="B366" t="str">
            <v>ENTIDADES OFICIALES</v>
          </cell>
        </row>
        <row r="367">
          <cell r="B367" t="str">
            <v>EDIFICIOS Y URBANIZACIONES</v>
          </cell>
        </row>
        <row r="368">
          <cell r="B368" t="str">
            <v>CENTRO DE ACTIVIDAD NO EXISTE!!!</v>
          </cell>
        </row>
        <row r="369">
          <cell r="B369" t="str">
            <v>ÁREA CONTRATACIONES</v>
          </cell>
        </row>
        <row r="370">
          <cell r="B370" t="str">
            <v>CENTRO DE ACTIVIDAD NO EXISTE!!!</v>
          </cell>
        </row>
        <row r="371">
          <cell r="B371" t="str">
            <v>ÁREA INGENIERÍA ACCESO</v>
          </cell>
        </row>
        <row r="372">
          <cell r="B372" t="str">
            <v>RED ZONA 1</v>
          </cell>
        </row>
        <row r="373">
          <cell r="B373" t="str">
            <v>RED ZONA 2</v>
          </cell>
        </row>
        <row r="374">
          <cell r="B374" t="str">
            <v>BANDA ANCHA DESARROLLO</v>
          </cell>
        </row>
        <row r="375">
          <cell r="B375" t="str">
            <v>BANDA ANCHA OPERACIÓN</v>
          </cell>
        </row>
        <row r="376">
          <cell r="B376" t="str">
            <v>CENTRO DE ACTIVIDAD NO EXISTE!!!</v>
          </cell>
        </row>
        <row r="377">
          <cell r="B377" t="str">
            <v>SUBGERENCIA ADMON Y FINANZAS TELECOMUNICACIONES</v>
          </cell>
        </row>
        <row r="378">
          <cell r="B378" t="str">
            <v>CENTRO DE ACTIVIDAD NO EXISTE!!!</v>
          </cell>
        </row>
        <row r="379">
          <cell r="B379" t="str">
            <v>ÁREA FINANZAS TELECOMUNICACIONES</v>
          </cell>
        </row>
        <row r="380">
          <cell r="B380" t="str">
            <v>CENTRO DE ACTIVIDAD NO EXISTE!!!</v>
          </cell>
        </row>
        <row r="381">
          <cell r="B381" t="str">
            <v>ÁREA GESTIÓN ORGANIZACIONAL TELECOMUNIC.</v>
          </cell>
        </row>
        <row r="382">
          <cell r="B382" t="str">
            <v>GESTIÓN HUMANA TELECOMUNICACIONES</v>
          </cell>
        </row>
        <row r="383">
          <cell r="B383" t="str">
            <v>CENTRO DE ACTIVIDAD NO EXISTE!!!</v>
          </cell>
        </row>
        <row r="384">
          <cell r="B384" t="str">
            <v>ÁREA INFORMÁTICA TELECOMUNICACIONES</v>
          </cell>
        </row>
        <row r="385">
          <cell r="B385" t="str">
            <v>CENTRO DE ACTIVIDAD NO EXISTE!!!</v>
          </cell>
        </row>
        <row r="386">
          <cell r="B386" t="str">
            <v>GASTOS GENERALES DE OPERACION</v>
          </cell>
        </row>
        <row r="387">
          <cell r="B387" t="str">
            <v>GERENCIA DE FINANZAS</v>
          </cell>
        </row>
        <row r="388">
          <cell r="B388" t="str">
            <v>CENTRO DE ACTIVIDAD NO EXISTE!!!</v>
          </cell>
        </row>
        <row r="389">
          <cell r="B389" t="str">
            <v>SISTEMA DE INFORMAC FINANCIERA</v>
          </cell>
        </row>
        <row r="390">
          <cell r="B390" t="str">
            <v>CENTRO DE ACTIVIDAD NO EXISTE!!!</v>
          </cell>
        </row>
        <row r="391">
          <cell r="B391" t="str">
            <v>SUBGERENCIA FINANZAS CORPORATIVAS</v>
          </cell>
        </row>
        <row r="392">
          <cell r="B392" t="str">
            <v>CENTRO DE ACTIVIDAD NO EXISTE!!!</v>
          </cell>
        </row>
        <row r="393">
          <cell r="B393" t="str">
            <v>ÁREA GESTIÓN FINANCIERA</v>
          </cell>
        </row>
        <row r="394">
          <cell r="B394" t="str">
            <v>CENTRO DE ACTIVIDAD NO EXISTE!!!</v>
          </cell>
        </row>
        <row r="395">
          <cell r="B395" t="str">
            <v>ÁREA PROGRAMACIÓN Y CONTROL PRESUPUESTAL</v>
          </cell>
        </row>
        <row r="396">
          <cell r="B396" t="str">
            <v>CENTRO DE ACTIVIDAD NO EXISTE!!!</v>
          </cell>
        </row>
        <row r="397">
          <cell r="B397" t="str">
            <v>SUBGERENCIA CONTADURÍA</v>
          </cell>
        </row>
        <row r="398">
          <cell r="B398" t="str">
            <v>CENTRO DE ACTIVIDAD NO EXISTE!!!</v>
          </cell>
        </row>
        <row r="399">
          <cell r="B399" t="str">
            <v>ÁREA DE PLANEACIÓN Y GESTIÓN TRIBUTARIA</v>
          </cell>
        </row>
        <row r="400">
          <cell r="B400" t="str">
            <v>CENTRO DE ACTIVIDAD NO EXISTE!!!</v>
          </cell>
        </row>
        <row r="401">
          <cell r="B401" t="str">
            <v>ÁREA CONTABILIDAD CORPORATIVA</v>
          </cell>
        </row>
        <row r="402">
          <cell r="B402" t="str">
            <v>CENTRO DE ACTIVIDAD NO EXISTE!!!</v>
          </cell>
        </row>
        <row r="403">
          <cell r="B403" t="str">
            <v>ÁREA CONTABILIDAD DE COSTOS</v>
          </cell>
        </row>
        <row r="404">
          <cell r="B404" t="str">
            <v>CENTRO DE ACTIVIDAD NO EXISTE!!!</v>
          </cell>
        </row>
        <row r="405">
          <cell r="B405" t="str">
            <v>SUBGERENCIA GESTIÓN DE CAPITALES</v>
          </cell>
        </row>
        <row r="406">
          <cell r="B406" t="str">
            <v>CENTRO DE ACTIVIDAD NO EXISTE!!!</v>
          </cell>
        </row>
        <row r="407">
          <cell r="B407" t="str">
            <v>ÁREA OPERACIONES FINANCIERAS</v>
          </cell>
        </row>
        <row r="408">
          <cell r="B408" t="str">
            <v>CENTRO DE ACTIVIDAD NO EXISTE!!!</v>
          </cell>
        </row>
        <row r="409">
          <cell r="B409" t="str">
            <v>ÁREA DE TESORERÍA</v>
          </cell>
        </row>
        <row r="410">
          <cell r="B410" t="str">
            <v>CENTRO DE ACTIVIDAD NO EXISTE!!!</v>
          </cell>
        </row>
        <row r="411">
          <cell r="B411" t="str">
            <v>ÁREA BANCA DE INVERSIÓN</v>
          </cell>
        </row>
        <row r="412">
          <cell r="B412" t="str">
            <v>CENTRO DE ACTIVIDAD NO EXISTE!!!</v>
          </cell>
        </row>
        <row r="413">
          <cell r="B413" t="str">
            <v>DIRECCIÓN  ADMINISTRATIVA</v>
          </cell>
        </row>
        <row r="414">
          <cell r="B414" t="str">
            <v>CENTRO DE ACTIVIDAD NO EXISTE!!!</v>
          </cell>
        </row>
        <row r="415">
          <cell r="B415" t="str">
            <v>DEPTO SEGURIDAD, VIGILANCIA Y CONTROL</v>
          </cell>
        </row>
        <row r="416">
          <cell r="B416" t="str">
            <v>CENTRO DE ACTIVIDAD NO EXISTE!!!</v>
          </cell>
        </row>
        <row r="417">
          <cell r="B417" t="str">
            <v>DEPTO DE BIENES INMUEBLES</v>
          </cell>
        </row>
        <row r="418">
          <cell r="B418" t="str">
            <v>CENTRO DE ACTIVIDAD NO EXISTE!!!</v>
          </cell>
        </row>
        <row r="419">
          <cell r="B419" t="str">
            <v>UNIDAD ADMON DE RIESGOS Y SEGUROS</v>
          </cell>
        </row>
        <row r="420">
          <cell r="B420" t="str">
            <v>COSTO PÓLIZAS DE SEGUROS</v>
          </cell>
        </row>
        <row r="421">
          <cell r="B421" t="str">
            <v>FONDO DE INVERSIÓN SEGUROS</v>
          </cell>
        </row>
        <row r="422">
          <cell r="B422" t="str">
            <v>CENTRO DE ACTIVIDAD NO EXISTE!!!</v>
          </cell>
        </row>
        <row r="423">
          <cell r="B423" t="str">
            <v>PROYECTO ABACO</v>
          </cell>
        </row>
        <row r="424">
          <cell r="B424" t="str">
            <v>P. U. C. Y AMBIENTAL</v>
          </cell>
        </row>
        <row r="425">
          <cell r="B425" t="str">
            <v>CENTRO DE ACTIVIDAD NO EXISTE!!!</v>
          </cell>
        </row>
        <row r="426">
          <cell r="B426" t="str">
            <v>UNIDAD EDIFICIOS</v>
          </cell>
        </row>
        <row r="427">
          <cell r="B427" t="str">
            <v>DEPTO ADMINISTRACION EDIFICIOS</v>
          </cell>
        </row>
        <row r="428">
          <cell r="B428" t="str">
            <v>DEPTO. CONSTRUCCION Y ADMON. EDIFICIOS</v>
          </cell>
        </row>
        <row r="429">
          <cell r="B429" t="str">
            <v>CENTRO DE ACTIVIDAD NO EXISTE!!!</v>
          </cell>
        </row>
        <row r="430">
          <cell r="B430" t="str">
            <v>UNIDAD DE COMPRAS</v>
          </cell>
        </row>
        <row r="431">
          <cell r="B431" t="str">
            <v>EQUIPO DE LOGISTICA INTERNACIONAL</v>
          </cell>
        </row>
        <row r="432">
          <cell r="B432" t="str">
            <v>EQUIPO DE COMPRAS NACIONALES</v>
          </cell>
        </row>
        <row r="433">
          <cell r="B433" t="str">
            <v>CENTRO DE ACTIVIDAD NO EXISTE!!!</v>
          </cell>
        </row>
        <row r="434">
          <cell r="B434" t="str">
            <v>UNIDAD ALMACENES Y SERVICIOS GENERALES</v>
          </cell>
        </row>
        <row r="435">
          <cell r="B435" t="str">
            <v>DEPTO ALMACENES</v>
          </cell>
        </row>
        <row r="436">
          <cell r="B436" t="str">
            <v>ALMACENES CENTRALES</v>
          </cell>
        </row>
        <row r="437">
          <cell r="B437" t="str">
            <v>PROVEEDURÍA CENTRALES</v>
          </cell>
        </row>
        <row r="438">
          <cell r="B438" t="str">
            <v>PROVEEDURÍA MEDELLIN</v>
          </cell>
        </row>
        <row r="439">
          <cell r="B439" t="str">
            <v>DEPTO TRANSPORTE Y TALLERES</v>
          </cell>
        </row>
        <row r="440">
          <cell r="B440" t="str">
            <v>CENTRO DE ACTIVIDAD NO EXISTE!!!</v>
          </cell>
        </row>
        <row r="441">
          <cell r="B441" t="str">
            <v>DEPTO ADMINISTRACIÓN DOCUMENTAL</v>
          </cell>
        </row>
        <row r="442">
          <cell r="B442" t="str">
            <v>CENTRO DE ACTIVIDAD NO EXISTE!!!</v>
          </cell>
        </row>
        <row r="443">
          <cell r="B443" t="str">
            <v>ASISTENCIA TÉCNICA E INVESTIGACIÓN CALIDAD</v>
          </cell>
        </row>
        <row r="444">
          <cell r="B444" t="str">
            <v>CENTRO DE ACTIVIDAD NO EXISTE!!!</v>
          </cell>
        </row>
        <row r="445">
          <cell r="B445" t="str">
            <v>DIRECCIÓN DE GESTION HUMANA</v>
          </cell>
        </row>
        <row r="446">
          <cell r="B446" t="str">
            <v>CENTRO DE ACTIVIDAD NO EXISTE!!!</v>
          </cell>
        </row>
        <row r="447">
          <cell r="B447" t="str">
            <v>UNIDAD DE RELACIONES LABORALES</v>
          </cell>
        </row>
        <row r="448">
          <cell r="B448" t="str">
            <v>CENTRO DE ACTIVIDAD NO EXISTE!!!</v>
          </cell>
        </row>
        <row r="449">
          <cell r="B449" t="str">
            <v>DEPTO NÓMINA Y SEGURIDAD SOCIAL</v>
          </cell>
        </row>
        <row r="450">
          <cell r="B450" t="str">
            <v>CENTRO DE ACTIVIDAD NO EXISTE!!!</v>
          </cell>
        </row>
        <row r="451">
          <cell r="B451" t="str">
            <v>DEPTO PROCESO DISCIPLINARIOS Y LEGALES</v>
          </cell>
        </row>
        <row r="452">
          <cell r="B452" t="str">
            <v>CENTRO DE ACTIVIDAD NO EXISTE!!!</v>
          </cell>
        </row>
        <row r="453">
          <cell r="B453" t="str">
            <v>UNIDAD SERVICIOS AL PERSONAL</v>
          </cell>
        </row>
        <row r="454">
          <cell r="B454" t="str">
            <v>CENTRO DE ACTIVIDAD NO EXISTE!!!</v>
          </cell>
        </row>
        <row r="455">
          <cell r="B455" t="str">
            <v>DEPTO DE BIENESTAR LABORAL</v>
          </cell>
        </row>
        <row r="456">
          <cell r="B456" t="str">
            <v>DEPORTES</v>
          </cell>
        </row>
        <row r="457">
          <cell r="B457" t="str">
            <v>PROGRAMAS ESPECIALES</v>
          </cell>
        </row>
        <row r="458">
          <cell r="B458" t="str">
            <v>CENTRO DE ACTIVIDAD NO EXISTE!!!</v>
          </cell>
        </row>
        <row r="459">
          <cell r="B459" t="str">
            <v>DEPARTAMENTO DE SERVICIO MEDICO/ODONTOLOGICO</v>
          </cell>
        </row>
        <row r="460">
          <cell r="B460" t="str">
            <v>GRUPO SERVICIOS ODONTOLOGICOS</v>
          </cell>
        </row>
        <row r="461">
          <cell r="B461" t="str">
            <v>GRUPO SERV MEDICOS GUADALUPE</v>
          </cell>
        </row>
        <row r="462">
          <cell r="B462" t="str">
            <v>GRUPO SERV MEDICOS GUATAPÉ</v>
          </cell>
        </row>
        <row r="463">
          <cell r="B463" t="str">
            <v>GRUPO SERV MEDICOS PLAYAS</v>
          </cell>
        </row>
        <row r="464">
          <cell r="B464" t="str">
            <v>GRUPO SERV MEDICOS PORCE II</v>
          </cell>
        </row>
        <row r="465">
          <cell r="B465" t="str">
            <v>LEY 100  DEPTO MEDICO</v>
          </cell>
        </row>
        <row r="466">
          <cell r="B466" t="str">
            <v>CENTRO DE ACTIVIDAD NO EXISTE!!!</v>
          </cell>
        </row>
        <row r="467">
          <cell r="B467" t="str">
            <v>DEPTO SALUD OCUPACIONAL</v>
          </cell>
        </row>
        <row r="468">
          <cell r="B468" t="str">
            <v>CENTRO DE ACTIVIDAD NO EXISTE!!!</v>
          </cell>
        </row>
        <row r="469">
          <cell r="B469" t="str">
            <v>UNIDAD DESARROLLO RECURSO HUMANO</v>
          </cell>
        </row>
        <row r="470">
          <cell r="B470" t="str">
            <v>DEPTO PLANEACIÓN DE RECURSOS HUMANOS</v>
          </cell>
        </row>
        <row r="471">
          <cell r="B471" t="str">
            <v>DEPTO DE SELECCIÓN</v>
          </cell>
        </row>
        <row r="472">
          <cell r="B472" t="str">
            <v>DEPTO DESARROLLO HUMANO</v>
          </cell>
        </row>
        <row r="473">
          <cell r="B473" t="str">
            <v>DEPTO DE CAPACITACIÓN Y DESARROLLO</v>
          </cell>
        </row>
        <row r="474">
          <cell r="B474" t="str">
            <v>BIBLIOTECA Y CENTRO DE APRENDIZAJE</v>
          </cell>
        </row>
        <row r="475">
          <cell r="B475" t="str">
            <v>APRENDICES SENA</v>
          </cell>
        </row>
        <row r="476">
          <cell r="B476" t="str">
            <v>CENTRO DE ACTIVIDAD NO EXISTE!!!</v>
          </cell>
        </row>
        <row r="477">
          <cell r="B477" t="str">
            <v>EQUIPOS VIA RADIO RURAL INDIVIDUAL</v>
          </cell>
        </row>
        <row r="478">
          <cell r="B478" t="str">
            <v>BUSCAPERSONAS</v>
          </cell>
        </row>
        <row r="479">
          <cell r="B479" t="str">
            <v>EQUIPOS ABONADO FIJO</v>
          </cell>
        </row>
        <row r="480">
          <cell r="B480" t="str">
            <v>EQUIPOS MOVIL TRANSPORTABLE</v>
          </cell>
        </row>
        <row r="481">
          <cell r="B481" t="str">
            <v>EQUIPOS ABONADO MOVIL</v>
          </cell>
        </row>
        <row r="482">
          <cell r="B482" t="str">
            <v>EQUIPOS ABONADO PORTATIL</v>
          </cell>
        </row>
        <row r="483">
          <cell r="B483" t="str">
            <v>EQUIPOS CARGADOR MULTIPLE</v>
          </cell>
        </row>
        <row r="484">
          <cell r="B484" t="str">
            <v>EQUIPOS CARGADOR INDIVIDUAL</v>
          </cell>
        </row>
        <row r="485">
          <cell r="B485" t="str">
            <v>CENTRO DE ACTIVIDAD NO EXISTE!!!</v>
          </cell>
        </row>
        <row r="486">
          <cell r="B486" t="str">
            <v>HERRAMIENTAS</v>
          </cell>
        </row>
        <row r="487">
          <cell r="B487" t="str">
            <v>MUEBLES Y EQUIPOS OFICINA</v>
          </cell>
        </row>
        <row r="488">
          <cell r="B488" t="str">
            <v>EQUIPOS INFORMÁTICA</v>
          </cell>
        </row>
        <row r="489">
          <cell r="B489" t="str">
            <v>EQUPOS MANTENIMIENTO</v>
          </cell>
        </row>
        <row r="490">
          <cell r="B490" t="str">
            <v>OTROS ACTIVOS</v>
          </cell>
        </row>
        <row r="491">
          <cell r="B491" t="str">
            <v>EDIFICIO EPM</v>
          </cell>
        </row>
        <row r="492">
          <cell r="B492" t="str">
            <v>CENTRO DE ACTIVIDAD NO EXISTE!!!</v>
          </cell>
        </row>
        <row r="493">
          <cell r="B493" t="str">
            <v>OBLIGACIONES PENSIONALES</v>
          </cell>
        </row>
        <row r="494">
          <cell r="B494" t="str">
            <v>CENTRO DE ACTIVIDAD NO EXISTE!!!</v>
          </cell>
        </row>
        <row r="495">
          <cell r="B495" t="str">
            <v>EROGACIONES NO CAPITALIZABLES</v>
          </cell>
        </row>
        <row r="496">
          <cell r="B496" t="str">
            <v>GASTOS GENERALES ADMINISTRACION</v>
          </cell>
        </row>
        <row r="497">
          <cell r="B497" t="str">
            <v>SECRETARIA GENERAL</v>
          </cell>
        </row>
        <row r="498">
          <cell r="B498" t="str">
            <v>CENTRO DE ACTIVIDAD NO EXISTE!!!</v>
          </cell>
        </row>
        <row r="499">
          <cell r="B499" t="str">
            <v>SECRETARÍA AUXILIAR</v>
          </cell>
        </row>
        <row r="500">
          <cell r="B500" t="str">
            <v>CENTRO DE ACTIVIDAD NO EXISTE!!!</v>
          </cell>
        </row>
        <row r="501">
          <cell r="B501" t="str">
            <v>UNIDAD JURÍDICA AGUAS</v>
          </cell>
        </row>
        <row r="502">
          <cell r="B502" t="str">
            <v>CENTRO DE ACTIVIDAD NO EXISTE!!!</v>
          </cell>
        </row>
        <row r="503">
          <cell r="B503" t="str">
            <v>UNIDAD JURIDICA GENERACION ENERGIA/AMBIENTAL</v>
          </cell>
        </row>
        <row r="504">
          <cell r="B504" t="str">
            <v>CENTRO DE ACTIVIDAD NO EXISTE!!!</v>
          </cell>
        </row>
        <row r="505">
          <cell r="B505" t="str">
            <v>UNIDAD JURIDICA TELECOMUNICACIONES</v>
          </cell>
        </row>
        <row r="506">
          <cell r="B506" t="str">
            <v>CENTRO DE ACTIVIDAD NO EXISTE!!!</v>
          </cell>
        </row>
        <row r="507">
          <cell r="B507" t="str">
            <v>UNIDAD JURIDICA APOYO OTRAS ÁREAS</v>
          </cell>
        </row>
        <row r="508">
          <cell r="B508" t="str">
            <v>CENTRO DE ACTIVIDAD NO EXISTE!!!</v>
          </cell>
        </row>
        <row r="509">
          <cell r="B509" t="str">
            <v>UNIDAD JURIDICA BIENES INMUEBLES</v>
          </cell>
        </row>
        <row r="510">
          <cell r="B510" t="str">
            <v>CENTRO DE ACTIVIDAD NO EXISTE!!!</v>
          </cell>
        </row>
        <row r="511">
          <cell r="B511" t="str">
            <v>UNIDAD JURÍDICA PROCESOS Y RECLAMACIONES</v>
          </cell>
        </row>
        <row r="512">
          <cell r="B512" t="str">
            <v>CENTRO DE ACTIVIDAD NO EXISTE!!!</v>
          </cell>
        </row>
        <row r="513">
          <cell r="B513" t="str">
            <v>UNIDAD JURIDICA DISTRIBUCION ENERGIA</v>
          </cell>
        </row>
        <row r="514">
          <cell r="B514" t="str">
            <v>CENTRO DE ACTIVIDAD NO EXISTE!!!</v>
          </cell>
        </row>
        <row r="515">
          <cell r="B515" t="str">
            <v>UNIDAD JURIDICA COMERCIAL</v>
          </cell>
        </row>
        <row r="516">
          <cell r="B516" t="str">
            <v>CENTRO DE ACTIVIDAD NO EXISTE!!!</v>
          </cell>
        </row>
        <row r="517">
          <cell r="B517" t="str">
            <v>GERENCIA DISTRIBUCION ENERGIA</v>
          </cell>
        </row>
        <row r="518">
          <cell r="B518" t="str">
            <v>CENTRO DE ACTIVIDAD NO EXISTE!!!</v>
          </cell>
        </row>
        <row r="519">
          <cell r="B519" t="str">
            <v>PLANEACION DISTRIBUCION ENERGIA</v>
          </cell>
        </row>
        <row r="520">
          <cell r="B520" t="str">
            <v>CENTRO DE ACTIVIDAD NO EXISTE!!!</v>
          </cell>
        </row>
        <row r="521">
          <cell r="B521" t="str">
            <v>SUBGERENCIA NUEVOS NEGOCIOS</v>
          </cell>
        </row>
        <row r="522">
          <cell r="B522" t="str">
            <v>CENTRO DE ACTIVIDAD NO EXISTE!!!</v>
          </cell>
        </row>
        <row r="523">
          <cell r="B523" t="str">
            <v>SUBGERENCIA ADMON Y FINANZAS DISTRIBUCIÓN</v>
          </cell>
        </row>
        <row r="524">
          <cell r="B524" t="str">
            <v>ÁREA FINANZAS DISTRIBUCIÓN</v>
          </cell>
        </row>
        <row r="525">
          <cell r="B525" t="str">
            <v>ÁREA GESTIÓN ORGANIZACIONAL DISTRIBUCIÓN</v>
          </cell>
        </row>
        <row r="526">
          <cell r="B526" t="str">
            <v>ÁREA INFORMÁTICA DISTRIBUCIÓN</v>
          </cell>
        </row>
        <row r="527">
          <cell r="B527" t="str">
            <v>ÁREA TRANSACCIONES DISTRIBUCIÓN</v>
          </cell>
        </row>
        <row r="528">
          <cell r="B528" t="str">
            <v>GESTIÓN HUMANA DISTRIBUCIÓN</v>
          </cell>
        </row>
        <row r="529">
          <cell r="B529" t="str">
            <v>CENTRO DE ACTIVIDAD NO EXISTE!!!</v>
          </cell>
        </row>
        <row r="530">
          <cell r="B530" t="str">
            <v>SUBGERENCIA GAS</v>
          </cell>
        </row>
        <row r="531">
          <cell r="B531" t="str">
            <v>ÁREA OPERACIÓN REDES GAS</v>
          </cell>
        </row>
        <row r="532">
          <cell r="B532" t="str">
            <v>ÁREA EXPANSIÓN REDES DE GAS</v>
          </cell>
        </row>
        <row r="533">
          <cell r="B533" t="str">
            <v>TRANSACCIONES GAS</v>
          </cell>
        </row>
        <row r="534">
          <cell r="B534" t="str">
            <v>REDES GAS ALTA PRESIÓN</v>
          </cell>
        </row>
        <row r="535">
          <cell r="B535" t="str">
            <v>REDES GAS MEDIA Y BAJA PRESIÓN</v>
          </cell>
        </row>
        <row r="536">
          <cell r="B536" t="str">
            <v>REDES GAS</v>
          </cell>
        </row>
        <row r="537">
          <cell r="B537" t="str">
            <v>INSTALACIONES GAS</v>
          </cell>
        </row>
        <row r="538">
          <cell r="B538" t="str">
            <v>INGENIERÍA Y GESTIÓN GAS</v>
          </cell>
        </row>
        <row r="539">
          <cell r="B539" t="str">
            <v>CENTRO DE ACTIVIDAD NO EXISTE!!!</v>
          </cell>
        </row>
        <row r="540">
          <cell r="B540" t="str">
            <v>SUBGERENCIA REDES DE TRANSMISIÓN</v>
          </cell>
        </row>
        <row r="541">
          <cell r="B541" t="str">
            <v>CENTRO DE ACTIVIDAD NO EXISTE!!!</v>
          </cell>
        </row>
        <row r="542">
          <cell r="B542" t="str">
            <v>CENTRO REGIONAL DE DESPACHO</v>
          </cell>
        </row>
        <row r="543">
          <cell r="B543" t="str">
            <v>CENTRO DE ACTIVIDAD NO EXISTE!!!</v>
          </cell>
        </row>
        <row r="544">
          <cell r="B544" t="str">
            <v>ÁREA MONTAJES</v>
          </cell>
        </row>
        <row r="545">
          <cell r="B545" t="str">
            <v>CENTRO DE ACTIVIDAD NO EXISTE!!!</v>
          </cell>
        </row>
        <row r="546">
          <cell r="B546" t="str">
            <v>ÁREA AUTOMATIZACIÓN DISTRIBUCIÓN</v>
          </cell>
        </row>
        <row r="547">
          <cell r="B547" t="str">
            <v>CENTRO DE ACTIVIDAD NO EXISTE!!!</v>
          </cell>
        </row>
        <row r="548">
          <cell r="B548" t="str">
            <v>ÁREA SUBESTACIONES Y LINEAS</v>
          </cell>
        </row>
        <row r="549">
          <cell r="B549" t="str">
            <v>PROYECTOS REDES TRANSMISIÓN</v>
          </cell>
        </row>
        <row r="550">
          <cell r="B550" t="str">
            <v>CENTRO DE ACTIVIDAD NO EXISTE!!!</v>
          </cell>
        </row>
        <row r="551">
          <cell r="B551" t="str">
            <v>SUBGERENCIA REDES DE  DISTRIBUCIÓN</v>
          </cell>
        </row>
        <row r="552">
          <cell r="B552" t="str">
            <v>CENTRO DE ACTIVIDAD NO EXISTE!!!</v>
          </cell>
        </row>
        <row r="553">
          <cell r="B553" t="str">
            <v>ÁREA DISTRIBUCIÓN ELÉCTRICA NORTE</v>
          </cell>
        </row>
        <row r="554">
          <cell r="B554" t="str">
            <v>ATENCIÓN CLIENTES DISTRIBUCIÓN ELÉC. NORTE</v>
          </cell>
        </row>
        <row r="555">
          <cell r="B555" t="str">
            <v>PROYECTOS DISTRIBUCIÓN ELECTRICA NORTE</v>
          </cell>
        </row>
        <row r="556">
          <cell r="B556" t="str">
            <v>MTTO Y OPERACIÓN DISTRIBUC. ELECT. NORTE</v>
          </cell>
        </row>
        <row r="557">
          <cell r="B557" t="str">
            <v>CONTROL PÉRDIDAS DISTRIBUCIÓN ELEC. NORTE</v>
          </cell>
        </row>
        <row r="558">
          <cell r="B558" t="str">
            <v>CENTRO DE ACTIVIDAD NO EXISTE!!!</v>
          </cell>
        </row>
        <row r="559">
          <cell r="B559" t="str">
            <v>ÁREA DISTRIBUCIÓN ELÉCTRICA SUR</v>
          </cell>
        </row>
        <row r="560">
          <cell r="B560" t="str">
            <v>ATENCIÓN CLIENTES DISTRIBUCIÓN ELÉC. SUR</v>
          </cell>
        </row>
        <row r="561">
          <cell r="B561" t="str">
            <v>PROYECTOS DISTRIBUCIÓN ELECTRICA SUR</v>
          </cell>
        </row>
        <row r="562">
          <cell r="B562" t="str">
            <v>MTTO Y OPERACIÓN DISTRIBUC. ELECT. SUR</v>
          </cell>
        </row>
        <row r="563">
          <cell r="B563" t="str">
            <v>CONTROL PÉRDIDAS DISTRIBUCIÓN ELEC. SUR</v>
          </cell>
        </row>
        <row r="564">
          <cell r="B564" t="str">
            <v>CENTRO DE ACTIVIDAD NO EXISTE!!!</v>
          </cell>
        </row>
        <row r="565">
          <cell r="B565" t="str">
            <v>ÁREA ALUMBRADO PÚBLICO</v>
          </cell>
        </row>
        <row r="566">
          <cell r="B566" t="str">
            <v>MANTENIMIENTO ALUMBRADO PÚBLICO</v>
          </cell>
        </row>
        <row r="567">
          <cell r="B567" t="str">
            <v>PROYECTOS ALUMBRADO PÚBLICO</v>
          </cell>
        </row>
        <row r="568">
          <cell r="B568" t="str">
            <v>CENTRO DE ACTIVIDAD NO EXISTE!!!</v>
          </cell>
        </row>
        <row r="569">
          <cell r="B569" t="str">
            <v>ÁREA DISTRIBUCIÓN ELÉCTRICA CENTRO</v>
          </cell>
        </row>
        <row r="570">
          <cell r="B570" t="str">
            <v>ATENCIÓN CLIENTES DISTRIBUCIÓN ELÉC. CENTRO</v>
          </cell>
        </row>
        <row r="571">
          <cell r="B571" t="str">
            <v>PROYECTOS DISTRIBUCIÓN ELECTRICA CENTRO</v>
          </cell>
        </row>
        <row r="572">
          <cell r="B572" t="str">
            <v>MTTO Y OPERACIÓN DISTRIBUC. ELECT. CENTRO</v>
          </cell>
        </row>
        <row r="573">
          <cell r="B573" t="str">
            <v>CONTROL PÉRDIDAS DISTRIBUCIÓN ELEC. CENTRO</v>
          </cell>
        </row>
        <row r="574">
          <cell r="B574" t="str">
            <v>CENTRO DE ACTIVIDAD NO EXISTE!!!</v>
          </cell>
        </row>
        <row r="575">
          <cell r="B575" t="str">
            <v>DEPTO MANTENIMIENTO EQUIPOS</v>
          </cell>
        </row>
        <row r="576">
          <cell r="B576" t="str">
            <v>CENTRO DE ACTIVIDAD NO EXISTE!!!</v>
          </cell>
        </row>
        <row r="577">
          <cell r="B577" t="str">
            <v>ÁREA INGENIERÍA Y GESTIÓN DISTRIBUC. ELECT.</v>
          </cell>
        </row>
        <row r="578">
          <cell r="B578" t="str">
            <v>MANTENIMIENTO EQUIPOS</v>
          </cell>
        </row>
        <row r="579">
          <cell r="B579" t="str">
            <v>EQUIPOS DE MEDIDA</v>
          </cell>
        </row>
        <row r="580">
          <cell r="B580" t="str">
            <v>CENTRO DE INFORMACIÓN REDES</v>
          </cell>
        </row>
        <row r="581">
          <cell r="B581" t="str">
            <v xml:space="preserve">INGENIERÍA  </v>
          </cell>
        </row>
        <row r="582">
          <cell r="B582" t="str">
            <v>CENTRO DE ACTIVIDAD NO EXISTE!!!</v>
          </cell>
        </row>
        <row r="583">
          <cell r="B583" t="str">
            <v>AREA OPERACIÓN Y CALIDAD</v>
          </cell>
        </row>
        <row r="584">
          <cell r="B584" t="str">
            <v>CENTRO DE ACTIVIDAD NO EXISTE!!!</v>
          </cell>
        </row>
        <row r="585">
          <cell r="B585" t="str">
            <v>ÁREA REDUCCIÓN DE PERDIDAS</v>
          </cell>
        </row>
        <row r="586">
          <cell r="B586" t="str">
            <v>SUBESTACIÓN EL SALTO</v>
          </cell>
        </row>
        <row r="587">
          <cell r="B587" t="str">
            <v>SUBESTACIÓN GUADALUPE IV</v>
          </cell>
        </row>
        <row r="588">
          <cell r="B588" t="str">
            <v>SUBESTACIÓN PORCE II FUTURO</v>
          </cell>
        </row>
        <row r="589">
          <cell r="B589" t="str">
            <v>SUBESTACIÓN GUATAPÉ</v>
          </cell>
        </row>
        <row r="590">
          <cell r="B590" t="str">
            <v>SUBESTACIÓN PLAYAS</v>
          </cell>
        </row>
        <row r="591">
          <cell r="B591" t="str">
            <v>SUBESTACIÓN AYURA PIEDRAS BLANCAS</v>
          </cell>
        </row>
        <row r="592">
          <cell r="B592" t="str">
            <v>SUBESTACIÓN TASAJERA</v>
          </cell>
        </row>
        <row r="593">
          <cell r="B593" t="str">
            <v>SUBESTACIÓN RIOGRANDE I</v>
          </cell>
        </row>
        <row r="594">
          <cell r="B594" t="str">
            <v>CENTRO DE ACTIVIDAD NO EXISTE!!!</v>
          </cell>
        </row>
        <row r="595">
          <cell r="B595" t="str">
            <v>AJUSTES POR INFLACIÓN SANEAMIENTO</v>
          </cell>
        </row>
        <row r="596">
          <cell r="B596" t="str">
            <v>CENTRO DE ACTIVIDAD NO EXISTE!!!</v>
          </cell>
        </row>
        <row r="597">
          <cell r="B597" t="str">
            <v>ESTUDIOS PLAN FUTURO ACTO</v>
          </cell>
        </row>
        <row r="598">
          <cell r="B598" t="str">
            <v>CENTRO DE ACTIVIDAD NO EXISTE!!!</v>
          </cell>
        </row>
        <row r="599">
          <cell r="B599" t="str">
            <v>REORDENAMIENTO DE CIRCUITOS</v>
          </cell>
        </row>
        <row r="600">
          <cell r="B600" t="str">
            <v>MEJORAS SERVICIO EQUIPOS TTO.</v>
          </cell>
        </row>
        <row r="601">
          <cell r="B601" t="str">
            <v>TIERRAS PLAN DLLO SANEAM Y ACTO.</v>
          </cell>
        </row>
        <row r="602">
          <cell r="B602" t="str">
            <v>MEJORAS DEL SERV CAPT EQUIPO</v>
          </cell>
        </row>
        <row r="603">
          <cell r="B603" t="str">
            <v>CENTRO DE ACTIVIDAD NO EXISTE!!!</v>
          </cell>
        </row>
        <row r="604">
          <cell r="B604" t="str">
            <v>REDES Y DOMICIL.HV. ACT.PLAN FUTURO</v>
          </cell>
        </row>
        <row r="605">
          <cell r="B605" t="str">
            <v>CENTRO DE ACTIVIDAD NO EXISTE!!!</v>
          </cell>
        </row>
        <row r="606">
          <cell r="B606" t="str">
            <v>REDES ACUEDUCTO</v>
          </cell>
        </row>
        <row r="607">
          <cell r="B607" t="str">
            <v>CONTROL AGUA NO FACT.EQ.PLAN DLLO.</v>
          </cell>
        </row>
        <row r="608">
          <cell r="B608" t="str">
            <v>CONDUCCIONES OBRA CIVIL PLAN DLLO.</v>
          </cell>
        </row>
        <row r="609">
          <cell r="B609" t="str">
            <v>ACOMETIDAS OB CIV MEJ PL DLLO</v>
          </cell>
        </row>
        <row r="610">
          <cell r="B610" t="str">
            <v>CENTRO DE ACTIVIDAD NO EXISTE!!!</v>
          </cell>
        </row>
        <row r="611">
          <cell r="B611" t="str">
            <v>TANQUES PLAN DLLO SANEAM ACTO</v>
          </cell>
        </row>
        <row r="612">
          <cell r="B612" t="str">
            <v>MEJORAS SERVICIO EQUIPOS DIST.</v>
          </cell>
        </row>
        <row r="613">
          <cell r="B613" t="str">
            <v>ESTACIONES DE BOMB PLAN DLLO EQUIPOS</v>
          </cell>
        </row>
        <row r="614">
          <cell r="B614" t="str">
            <v>ESTACIONES BOMBEO PLAN DLLO O.CIVIL</v>
          </cell>
        </row>
        <row r="615">
          <cell r="B615" t="str">
            <v>CENTRO DE ACTIVIDAD NO EXISTE!!!</v>
          </cell>
        </row>
        <row r="616">
          <cell r="B616" t="str">
            <v>PAVIMENTOS ACTO PLAN SANEAMIENTO</v>
          </cell>
        </row>
        <row r="617">
          <cell r="B617" t="str">
            <v>CENTRO DE ACTIVIDAD NO EXISTE!!!</v>
          </cell>
        </row>
        <row r="618">
          <cell r="B618" t="str">
            <v>INST Y CAMB MED PLAN DLLO SANEAMIENTO</v>
          </cell>
        </row>
        <row r="619">
          <cell r="B619" t="str">
            <v>REINSTAL Y RETIRO INSTALACIONES</v>
          </cell>
        </row>
        <row r="620">
          <cell r="B620" t="str">
            <v>CENTRO DE ACTIVIDAD NO EXISTE!!!</v>
          </cell>
        </row>
        <row r="621">
          <cell r="B621" t="str">
            <v>ANTIC PL DLLO SANEAM RIO MEDELLIN</v>
          </cell>
        </row>
        <row r="622">
          <cell r="B622" t="str">
            <v>ING.PLAN DLLO.SANEAM.RIO MED.ACTO.</v>
          </cell>
        </row>
        <row r="623">
          <cell r="B623" t="str">
            <v>INTERV.PLAN DLLO.SANEAM.RIO.MEDELLIN</v>
          </cell>
        </row>
        <row r="624">
          <cell r="B624" t="str">
            <v>CENTRO DE ACTIVIDAD NO EXISTE!!!</v>
          </cell>
        </row>
        <row r="625">
          <cell r="B625" t="str">
            <v>G FROS PL DLLO SANEAM RIO MEDELLIN</v>
          </cell>
        </row>
        <row r="626">
          <cell r="B626" t="str">
            <v>CENTRO DE ACTIVIDAD NO EXISTE!!!</v>
          </cell>
        </row>
        <row r="627">
          <cell r="B627" t="str">
            <v>FLUCT TIPO DE CAMBIO ACUEDUCTO</v>
          </cell>
        </row>
        <row r="628">
          <cell r="B628" t="str">
            <v>CENTRO DE ACTIVIDAD NO EXISTE!!!</v>
          </cell>
        </row>
        <row r="629">
          <cell r="B629" t="str">
            <v>AJ P INFL P DLLO SANEAM RIO MEDELLIN</v>
          </cell>
        </row>
        <row r="630">
          <cell r="B630" t="str">
            <v>CENTRO DE ACTIVIDAD NO EXISTE!!!</v>
          </cell>
        </row>
        <row r="631">
          <cell r="B631" t="str">
            <v>CAP P DLLO SANEAM RIO MED Y ACTO</v>
          </cell>
        </row>
        <row r="632">
          <cell r="B632" t="str">
            <v>INFORMAT PLAN DLLO SANEAM R MEDELLIN</v>
          </cell>
        </row>
        <row r="633">
          <cell r="B633" t="str">
            <v>CENTROS DE OPERACION Y MANTTO</v>
          </cell>
        </row>
        <row r="634">
          <cell r="B634" t="str">
            <v>CENTRO DE ACTIVIDAD NO EXISTE!!!</v>
          </cell>
        </row>
        <row r="635">
          <cell r="B635" t="str">
            <v>ANTICIPOS PROGRAMAS GENERALES</v>
          </cell>
        </row>
        <row r="636">
          <cell r="B636" t="str">
            <v>CENTRO DE ACTIVIDAD NO EXISTE!!!</v>
          </cell>
        </row>
        <row r="637">
          <cell r="B637" t="str">
            <v>TANQUES GIRARDOTA</v>
          </cell>
        </row>
        <row r="638">
          <cell r="B638" t="str">
            <v>CENTRO DE ACTIVIDAD NO EXISTE!!!</v>
          </cell>
        </row>
        <row r="639">
          <cell r="B639" t="str">
            <v>USO RACIONAL DE ENERGIA</v>
          </cell>
        </row>
        <row r="640">
          <cell r="B640" t="str">
            <v>CENTRO DE ACTIVIDAD NO EXISTE!!!</v>
          </cell>
        </row>
        <row r="641">
          <cell r="B641" t="str">
            <v>ANTICIPOS FINDETER</v>
          </cell>
        </row>
        <row r="642">
          <cell r="B642" t="str">
            <v>CENTRO DE ACTIVIDAD NO EXISTE!!!</v>
          </cell>
        </row>
        <row r="643">
          <cell r="B643" t="str">
            <v>REORDENAMIENTO DE CIRCUITOS PLAN FUTURO</v>
          </cell>
        </row>
        <row r="644">
          <cell r="B644" t="str">
            <v>CENTRO DE ACTIVIDAD NO EXISTE!!!</v>
          </cell>
        </row>
        <row r="645">
          <cell r="B645" t="str">
            <v>SUMINISTRO EQUIPOS PLANTA TTO, PLAN BIENAL</v>
          </cell>
        </row>
        <row r="646">
          <cell r="B646" t="str">
            <v>CENTRO DE ACTIVIDAD NO EXISTE!!!</v>
          </cell>
        </row>
        <row r="647">
          <cell r="B647" t="str">
            <v>AJ POR INFL PLAN BIENAL ACTO</v>
          </cell>
        </row>
        <row r="648">
          <cell r="B648" t="str">
            <v>CENTRO DE ACTIVIDAD NO EXISTE!!!</v>
          </cell>
        </row>
        <row r="649">
          <cell r="B649" t="str">
            <v>EST DE BOMBEO PLAN BIENAL</v>
          </cell>
        </row>
        <row r="650">
          <cell r="B650" t="str">
            <v>CENTRO DE ACTIVIDAD NO EXISTE!!!</v>
          </cell>
        </row>
        <row r="651">
          <cell r="B651" t="str">
            <v>CONSTRUCC.YCAMB.DOMICILIARI.ACTO.</v>
          </cell>
        </row>
        <row r="652">
          <cell r="B652" t="str">
            <v>CENTRO DE ACTIVIDAD NO EXISTE!!!</v>
          </cell>
        </row>
        <row r="653">
          <cell r="B653" t="str">
            <v>CONSTRUCCION OBRAS PROG PERIUR</v>
          </cell>
        </row>
        <row r="654">
          <cell r="B654" t="str">
            <v>CONST NUEVAS REDES PLAN BIENAL</v>
          </cell>
        </row>
        <row r="655">
          <cell r="B655" t="str">
            <v>CENTRO DE ACTIVIDAD NO EXISTE!!!</v>
          </cell>
        </row>
        <row r="656">
          <cell r="B656" t="str">
            <v>ING PL BIENAL ACTO</v>
          </cell>
        </row>
        <row r="657">
          <cell r="B657" t="str">
            <v>ESTUD Y DIS ACTO PL BIENAL</v>
          </cell>
        </row>
        <row r="658">
          <cell r="B658" t="str">
            <v>CENTRO DE ACTIVIDAD NO EXISTE!!!</v>
          </cell>
        </row>
        <row r="659">
          <cell r="B659" t="str">
            <v>AJ POR INFL FINDETER HV</v>
          </cell>
        </row>
        <row r="660">
          <cell r="B660" t="str">
            <v>ANTICIPOS OTROS PROGRAMAS</v>
          </cell>
        </row>
        <row r="661">
          <cell r="B661" t="str">
            <v>CENTRO DE ACTIVIDAD NO EXISTE!!!</v>
          </cell>
        </row>
        <row r="662">
          <cell r="B662" t="str">
            <v>CONST COLECT INTERCEP PL BIENA</v>
          </cell>
        </row>
        <row r="663">
          <cell r="B663" t="str">
            <v>CENTRO DE ACTIVIDAD NO EXISTE!!!</v>
          </cell>
        </row>
        <row r="664">
          <cell r="B664" t="str">
            <v>CONSTRUCCION OBRAS CONTROL VER</v>
          </cell>
        </row>
        <row r="665">
          <cell r="B665" t="str">
            <v>CENTRO DE ACTIVIDAD NO EXISTE!!!</v>
          </cell>
        </row>
        <row r="666">
          <cell r="B666" t="str">
            <v>RECONST MASIVA RED ALC PL BIEN</v>
          </cell>
        </row>
        <row r="667">
          <cell r="B667" t="str">
            <v>CENTRO DE ACTIVIDAD NO EXISTE!!!</v>
          </cell>
        </row>
        <row r="668">
          <cell r="B668" t="str">
            <v>CONST NUEV REDES ALC PLAN BIEN</v>
          </cell>
        </row>
        <row r="669">
          <cell r="B669" t="str">
            <v>CENTRO DE ACTIVIDAD NO EXISTE!!!</v>
          </cell>
        </row>
        <row r="670">
          <cell r="B670" t="str">
            <v>AJ POR INFL PLAN BIENAL ALC</v>
          </cell>
        </row>
        <row r="671">
          <cell r="B671" t="str">
            <v>ING PL BIENAL ALC</v>
          </cell>
        </row>
        <row r="672">
          <cell r="B672" t="str">
            <v>EST Y DIS ALC PL BIENAL</v>
          </cell>
        </row>
        <row r="673">
          <cell r="B673" t="str">
            <v>INTERVENTORIA PLAN BIENAL ALC</v>
          </cell>
        </row>
        <row r="674">
          <cell r="B674" t="str">
            <v>CENTRO DE ACTIVIDAD NO EXISTE!!!</v>
          </cell>
        </row>
        <row r="675">
          <cell r="B675" t="str">
            <v>EQUIPOS TELEMETRIA Y TELECONTR</v>
          </cell>
        </row>
        <row r="676">
          <cell r="B676" t="str">
            <v>CENTRO DE TELEMETRIA OBRA CIVI</v>
          </cell>
        </row>
        <row r="677">
          <cell r="B677" t="str">
            <v>CENTRO DE ACTIVIDAD NO EXISTE!!!</v>
          </cell>
        </row>
        <row r="678">
          <cell r="B678" t="str">
            <v>PROG VEREDAS OTROS PROGRAMAS</v>
          </cell>
        </row>
        <row r="679">
          <cell r="B679" t="str">
            <v>CENTRO DE ACTIVIDAD NO EXISTE!!!</v>
          </cell>
        </row>
        <row r="680">
          <cell r="B680" t="str">
            <v>REDES Y DOMIC H.V.</v>
          </cell>
        </row>
        <row r="681">
          <cell r="B681" t="str">
            <v>RECONST. REDES INVAL ACUEDUCTO</v>
          </cell>
        </row>
        <row r="682">
          <cell r="B682" t="str">
            <v>RECONST REDES OTROS PROG    .</v>
          </cell>
        </row>
        <row r="683">
          <cell r="B683" t="str">
            <v>ESTABIL. PRESA PIEDRAS BLANCAS</v>
          </cell>
        </row>
        <row r="684">
          <cell r="B684" t="str">
            <v>TANQUES OTROS PROGRAMAS</v>
          </cell>
        </row>
        <row r="685">
          <cell r="B685" t="str">
            <v>REFACCION INST. TRATAMIENTO</v>
          </cell>
        </row>
        <row r="686">
          <cell r="B686" t="str">
            <v>REFACCION INSTALAC CAPTACION</v>
          </cell>
        </row>
        <row r="687">
          <cell r="B687" t="str">
            <v>ACONDICIONAMIENTO INSTALACIONES CALDAS</v>
          </cell>
        </row>
        <row r="688">
          <cell r="B688" t="str">
            <v>REFACCION INST. DISTRIBUCION</v>
          </cell>
        </row>
        <row r="689">
          <cell r="B689" t="str">
            <v>ACONDICIONAMIENTO INSTALACIONES BARBOSA</v>
          </cell>
        </row>
        <row r="690">
          <cell r="B690" t="str">
            <v>CENTRO DE ACTIVIDAD NO EXISTE!!!</v>
          </cell>
        </row>
        <row r="691">
          <cell r="B691" t="str">
            <v>REDES DE DISTRIBUCION ACUEDUCTO  OP</v>
          </cell>
        </row>
        <row r="692">
          <cell r="B692" t="str">
            <v>CONDUCCIONES E IMPULSACIONES</v>
          </cell>
        </row>
        <row r="693">
          <cell r="B693" t="str">
            <v>CENTRO DE ACTIVIDAD NO EXISTE!!!</v>
          </cell>
        </row>
        <row r="694">
          <cell r="B694" t="str">
            <v>ANTICIPOS OTROS PROGRAMAS</v>
          </cell>
        </row>
        <row r="695">
          <cell r="B695" t="str">
            <v>VENTA AGUA CRUDA</v>
          </cell>
        </row>
        <row r="696">
          <cell r="B696" t="str">
            <v>CENTRO DE ACTIVIDAD NO EXISTE!!!</v>
          </cell>
        </row>
        <row r="697">
          <cell r="B697" t="str">
            <v>OBRAS PROGRAMA PAAC OP</v>
          </cell>
        </row>
        <row r="698">
          <cell r="B698" t="str">
            <v>CENTRO DE ACTIVIDAD NO EXISTE!!!</v>
          </cell>
        </row>
        <row r="699">
          <cell r="B699" t="str">
            <v>AJ POR INFL OTROS PROGRAMAS</v>
          </cell>
        </row>
        <row r="700">
          <cell r="B700" t="str">
            <v>ANTICIPOS PLAN BIENAL</v>
          </cell>
        </row>
        <row r="701">
          <cell r="B701" t="str">
            <v>CENTRO DE ACTIVIDAD NO EXISTE!!!</v>
          </cell>
        </row>
        <row r="702">
          <cell r="B702" t="str">
            <v>MICROCENTRALES OBRA CIVIL</v>
          </cell>
        </row>
        <row r="703">
          <cell r="B703" t="str">
            <v>MICROCENTRALES EQUIPOS</v>
          </cell>
        </row>
        <row r="704">
          <cell r="B704" t="str">
            <v>INTERVENTORIA OTROS PROG ACTO</v>
          </cell>
        </row>
        <row r="705">
          <cell r="B705" t="str">
            <v>INGENIERIA OTROS PROGRAMAS ACU</v>
          </cell>
        </row>
        <row r="706">
          <cell r="B706" t="str">
            <v>CENTRO DE ACTIVIDAD NO EXISTE!!!</v>
          </cell>
        </row>
        <row r="707">
          <cell r="B707" t="str">
            <v>DISE\O PLANTA DE TTO SAN FDO</v>
          </cell>
        </row>
        <row r="708">
          <cell r="B708" t="str">
            <v>CENTRO DE ACTIVIDAD NO EXISTE!!!</v>
          </cell>
        </row>
        <row r="709">
          <cell r="B709" t="str">
            <v>GASTOS FROS FONADE PTA TTO SAN FDO</v>
          </cell>
        </row>
        <row r="710">
          <cell r="B710" t="str">
            <v>REUBICACION ASENT BELLO SANEAMIENTO</v>
          </cell>
        </row>
        <row r="711">
          <cell r="B711" t="str">
            <v>PREPARACION PL DLLO. DEL NORTE</v>
          </cell>
        </row>
        <row r="712">
          <cell r="B712" t="str">
            <v>CENTRO DE ACTIVIDAD NO EXISTE!!!</v>
          </cell>
        </row>
        <row r="713">
          <cell r="B713" t="str">
            <v>OBRAS PROG PAAC ALCANTARILLADO</v>
          </cell>
        </row>
        <row r="714">
          <cell r="B714" t="str">
            <v>CENTRO DE ACTIVIDAD NO EXISTE!!!</v>
          </cell>
        </row>
        <row r="715">
          <cell r="B715" t="str">
            <v>PLAN CORREGIMIENTO VEREDAS ALC</v>
          </cell>
        </row>
        <row r="716">
          <cell r="B716" t="str">
            <v>CENTRO DE ACTIVIDAD NO EXISTE!!!</v>
          </cell>
        </row>
        <row r="717">
          <cell r="B717" t="str">
            <v>REDES Y DOMICILIARIAS HV. ALC</v>
          </cell>
        </row>
        <row r="718">
          <cell r="B718" t="str">
            <v>INTERCEPT PLAN DLLO SANEAM R MEDELLIN</v>
          </cell>
        </row>
        <row r="719">
          <cell r="B719" t="str">
            <v>COLECT PLAN DLLO SANEAM RIO MEDELLIN</v>
          </cell>
        </row>
        <row r="720">
          <cell r="B720" t="str">
            <v>AJ POR INFL FINDETER HV</v>
          </cell>
        </row>
        <row r="721">
          <cell r="B721" t="str">
            <v>CENTRO DE ACTIVIDAD NO EXISTE!!!</v>
          </cell>
        </row>
        <row r="722">
          <cell r="B722" t="str">
            <v>CONST Y CAMB DOMIC Y ACOMETIDAS</v>
          </cell>
        </row>
        <row r="723">
          <cell r="B723" t="str">
            <v>CENTRO DE ACTIVIDAD NO EXISTE!!!</v>
          </cell>
        </row>
        <row r="724">
          <cell r="B724" t="str">
            <v>CONST SUMIDEROS PLUVIALES</v>
          </cell>
        </row>
        <row r="725">
          <cell r="B725" t="str">
            <v>CENTRO DE ACTIVIDAD NO EXISTE!!!</v>
          </cell>
        </row>
        <row r="726">
          <cell r="B726" t="str">
            <v>OBRAS CONTROL VERTIMIENTOS</v>
          </cell>
        </row>
        <row r="727">
          <cell r="B727" t="str">
            <v>CENTRO DE ACTIVIDAD NO EXISTE!!!</v>
          </cell>
        </row>
        <row r="728">
          <cell r="B728" t="str">
            <v>OBRA CIVIL PLANTA TTO SAN FDO</v>
          </cell>
        </row>
        <row r="729">
          <cell r="B729" t="str">
            <v>EQUIPOS PLANTA TTO SAN FDO</v>
          </cell>
        </row>
        <row r="730">
          <cell r="B730" t="str">
            <v>TERRENOS PLANTA TTO. SAN FERNANDO</v>
          </cell>
        </row>
        <row r="731">
          <cell r="B731" t="str">
            <v>MONTAJE EQUIPOS PLANTA TTO SAN FDO.</v>
          </cell>
        </row>
        <row r="732">
          <cell r="B732" t="str">
            <v>TIERR Y SERVID COLECT PL EXP REP</v>
          </cell>
        </row>
        <row r="733">
          <cell r="B733" t="str">
            <v>CENTRO DE ACTIVIDAD NO EXISTE!!!</v>
          </cell>
        </row>
        <row r="734">
          <cell r="B734" t="str">
            <v>AJ POR INFL OTROS PROGRAMAS</v>
          </cell>
        </row>
        <row r="735">
          <cell r="B735" t="str">
            <v>ANTICIPOS PLAN DLLO SANEAMIENTO</v>
          </cell>
        </row>
        <row r="736">
          <cell r="B736" t="str">
            <v>ING.PLAN DLLO.SANEAM.RIO MEDELLIN</v>
          </cell>
        </row>
        <row r="737">
          <cell r="B737" t="str">
            <v>INTERV. PLAN SANEAM.RIO MEDELLIN</v>
          </cell>
        </row>
        <row r="738">
          <cell r="B738" t="str">
            <v>CENTRO DE ACTIVIDAD NO EXISTE!!!</v>
          </cell>
        </row>
        <row r="739">
          <cell r="B739" t="str">
            <v>GTOS FROS PLAN DLLO SANEAMIENTO</v>
          </cell>
        </row>
        <row r="740">
          <cell r="B740" t="str">
            <v>CENTRO DE ACTIVIDAD NO EXISTE!!!</v>
          </cell>
        </row>
        <row r="741">
          <cell r="B741" t="str">
            <v>FLUCT TIPO DE CAMBIO ALCANTARILLADO</v>
          </cell>
        </row>
        <row r="742">
          <cell r="B742" t="str">
            <v>REPOSICION COLECTORES</v>
          </cell>
        </row>
        <row r="743">
          <cell r="B743" t="str">
            <v>CENTRO DE ACTIVIDAD NO EXISTE!!!</v>
          </cell>
        </row>
        <row r="744">
          <cell r="B744" t="str">
            <v>CONST COLECTORES OTROS PROGRAMAS</v>
          </cell>
        </row>
        <row r="745">
          <cell r="B745" t="str">
            <v>CENTRO DE ACTIVIDAD NO EXISTE!!!</v>
          </cell>
        </row>
        <row r="746">
          <cell r="B746" t="str">
            <v>PROGRAMA PERIURBANO OTROS PROGRAMAS</v>
          </cell>
        </row>
        <row r="747">
          <cell r="B747" t="str">
            <v>CENTRO DE ACTIVIDAD NO EXISTE!!!</v>
          </cell>
        </row>
        <row r="748">
          <cell r="B748" t="str">
            <v>RECONST.REDES INVAL ALCANTARILLADO</v>
          </cell>
        </row>
        <row r="749">
          <cell r="B749" t="str">
            <v>REPOSICION REDES ALCANTARILLADO</v>
          </cell>
        </row>
        <row r="750">
          <cell r="B750" t="str">
            <v>INGENIERIA OTROS PROGRAMAS ALCDO.</v>
          </cell>
        </row>
        <row r="751">
          <cell r="B751" t="str">
            <v>CENTRO DE ACTIVIDAD NO EXISTE!!!</v>
          </cell>
        </row>
        <row r="752">
          <cell r="B752" t="str">
            <v>RED PRIMARIA REPOSICIÓN</v>
          </cell>
        </row>
        <row r="753">
          <cell r="B753" t="str">
            <v>CENTRO DE ACTIVIDAD NO EXISTE!!!</v>
          </cell>
        </row>
        <row r="754">
          <cell r="B754" t="str">
            <v>RED SECUNDARIA REPOSICION</v>
          </cell>
        </row>
        <row r="755">
          <cell r="B755" t="str">
            <v>CENTRO DE ACTIVIDAD NO EXISTE!!!</v>
          </cell>
        </row>
        <row r="756">
          <cell r="B756" t="str">
            <v>PROYECTO CENTRO</v>
          </cell>
        </row>
        <row r="757">
          <cell r="B757" t="str">
            <v>EQUIPOS RED DE ACCESO</v>
          </cell>
        </row>
        <row r="758">
          <cell r="B758" t="str">
            <v>PROYECTO TELEVISION POR CABLE</v>
          </cell>
        </row>
        <row r="759">
          <cell r="B759" t="str">
            <v>RED PRIMARIA PLAN 95-99</v>
          </cell>
        </row>
        <row r="760">
          <cell r="B760" t="str">
            <v>CENTRO DE ACTIVIDAD NO EXISTE!!!</v>
          </cell>
        </row>
        <row r="761">
          <cell r="B761" t="str">
            <v>RED SECUNDARIA PLAN 95-99</v>
          </cell>
        </row>
        <row r="762">
          <cell r="B762" t="str">
            <v>CENTRO DE ACTIVIDAD NO EXISTE!!!</v>
          </cell>
        </row>
        <row r="763">
          <cell r="B763" t="str">
            <v>RED CANALIZACIONES PLAN 95-99</v>
          </cell>
        </row>
        <row r="764">
          <cell r="B764" t="str">
            <v>CENTRO DE ACTIVIDAD NO EXISTE!!!</v>
          </cell>
        </row>
        <row r="765">
          <cell r="B765" t="str">
            <v>PRESURIZACION</v>
          </cell>
        </row>
        <row r="766">
          <cell r="B766" t="str">
            <v>SISTEMATIZACION DANOS P.95-99</v>
          </cell>
        </row>
        <row r="767">
          <cell r="B767" t="str">
            <v>PLAN DE CONTINGENCIAS</v>
          </cell>
        </row>
        <row r="768">
          <cell r="B768" t="str">
            <v>DESPACHO CUADRILLAS P.95-99</v>
          </cell>
        </row>
        <row r="769">
          <cell r="B769" t="str">
            <v>LINEA ABONADOS PLAN 95-99</v>
          </cell>
        </row>
        <row r="770">
          <cell r="B770" t="str">
            <v>LINEA ABONADOS ORIENTE</v>
          </cell>
        </row>
        <row r="771">
          <cell r="B771" t="str">
            <v>TELS PUBLICOS SIN COBRO</v>
          </cell>
        </row>
        <row r="772">
          <cell r="B772" t="str">
            <v>CENTRO DE ACTIVIDAD NO EXISTE!!!</v>
          </cell>
        </row>
        <row r="773">
          <cell r="B773" t="str">
            <v>TELS PUBLICOS CON COBRO</v>
          </cell>
        </row>
        <row r="774">
          <cell r="B774" t="str">
            <v>CENTRO DE ACTIVIDAD NO EXISTE!!!</v>
          </cell>
        </row>
        <row r="775">
          <cell r="B775" t="str">
            <v>DESPACHO DE CUADRILLAS ORIENTE</v>
          </cell>
        </row>
        <row r="776">
          <cell r="B776" t="str">
            <v>COMUNICACION VIA RADIO</v>
          </cell>
        </row>
        <row r="777">
          <cell r="B777" t="str">
            <v>CAMBIOS RED PRIM Y SECUN P 95-99</v>
          </cell>
        </row>
        <row r="778">
          <cell r="B778" t="str">
            <v>CENTRO DE ACTIVIDAD NO EXISTE!!!</v>
          </cell>
        </row>
        <row r="779">
          <cell r="B779" t="str">
            <v>AJ X INFL VIA RADIO CONVENCIONAL</v>
          </cell>
        </row>
        <row r="780">
          <cell r="B780" t="str">
            <v>CENTRO DE ACTIVIDAD NO EXISTE!!!</v>
          </cell>
        </row>
        <row r="781">
          <cell r="B781" t="str">
            <v>ANTICIPOS PLAN MAESTRO DE INF.</v>
          </cell>
        </row>
        <row r="782">
          <cell r="B782" t="str">
            <v>CENTRO DE ACTIVIDAD NO EXISTE!!!</v>
          </cell>
        </row>
        <row r="783">
          <cell r="B783" t="str">
            <v>AJ POR INFL OTROS PROGRAMAS</v>
          </cell>
        </row>
        <row r="784">
          <cell r="B784" t="str">
            <v>CENTRO DE ACTIVIDAD NO EXISTE!!!</v>
          </cell>
        </row>
        <row r="785">
          <cell r="B785" t="str">
            <v>ANTICIPOS PROGRAMAS ESPECIALES</v>
          </cell>
        </row>
        <row r="786">
          <cell r="B786" t="str">
            <v>CENTRO DE ACTIVIDAD NO EXISTE!!!</v>
          </cell>
        </row>
        <row r="787">
          <cell r="B787" t="str">
            <v>CORREO DE VOZ</v>
          </cell>
        </row>
        <row r="788">
          <cell r="B788" t="str">
            <v>LARGA DISTANCIA</v>
          </cell>
        </row>
        <row r="789">
          <cell r="B789" t="str">
            <v>TRUNKING NACIONAL</v>
          </cell>
        </row>
        <row r="790">
          <cell r="B790" t="str">
            <v>RED METROPOLITANA DE DATOS</v>
          </cell>
        </row>
        <row r="791">
          <cell r="B791" t="str">
            <v>INTERNET</v>
          </cell>
        </row>
        <row r="792">
          <cell r="B792" t="str">
            <v>PROYECTO BOGOTA</v>
          </cell>
        </row>
        <row r="793">
          <cell r="B793" t="str">
            <v>PROYECTO RED FIBRA OPTICA TORRES ISA</v>
          </cell>
        </row>
        <row r="794">
          <cell r="B794" t="str">
            <v>CENTRO DE ACTIVIDAD NO EXISTE!!!</v>
          </cell>
        </row>
        <row r="795">
          <cell r="B795" t="str">
            <v>LINEAS PLAN 95-99</v>
          </cell>
        </row>
        <row r="796">
          <cell r="B796" t="str">
            <v>TRANSMISION PLAN 95-99</v>
          </cell>
        </row>
        <row r="797">
          <cell r="B797" t="str">
            <v>RDSI PLAN 95-99</v>
          </cell>
        </row>
        <row r="798">
          <cell r="B798" t="str">
            <v>EDIFICIOS PLAN MERCADEO</v>
          </cell>
        </row>
        <row r="799">
          <cell r="B799" t="str">
            <v>REPUESTOS EQUIPOS PRUEBA Y GENERACION</v>
          </cell>
        </row>
        <row r="800">
          <cell r="B800" t="str">
            <v>CENTRO DE ACTIVIDAD NO EXISTE!!!</v>
          </cell>
        </row>
        <row r="801">
          <cell r="B801" t="str">
            <v>CAPACITACION TELEFONOS</v>
          </cell>
        </row>
        <row r="802">
          <cell r="B802" t="str">
            <v>CENTRO DE ACTIVIDAD NO EXISTE!!!</v>
          </cell>
        </row>
        <row r="803">
          <cell r="B803" t="str">
            <v>DESPACHO DE CUADRILLAS</v>
          </cell>
        </row>
        <row r="804">
          <cell r="B804" t="str">
            <v>CENTRO DE ACTIVIDAD NO EXISTE!!!</v>
          </cell>
        </row>
        <row r="805">
          <cell r="B805" t="str">
            <v>ANTICIPO PROGRAMAS GENERALES</v>
          </cell>
        </row>
        <row r="806">
          <cell r="B806" t="str">
            <v>EDIFICIOS PLANTA INT P.95-99</v>
          </cell>
        </row>
        <row r="807">
          <cell r="B807" t="str">
            <v>CENTRO DE ACTIVIDAD NO EXISTE!!!</v>
          </cell>
        </row>
        <row r="808">
          <cell r="B808" t="str">
            <v>INTERCON ENTRE CENTRALES P 95-99</v>
          </cell>
        </row>
        <row r="809">
          <cell r="B809" t="str">
            <v>GABINETES INTERRUPTORES P.95-99</v>
          </cell>
        </row>
        <row r="810">
          <cell r="B810" t="str">
            <v>AIRE ACONDICIONADO PLAN 95-99</v>
          </cell>
        </row>
        <row r="811">
          <cell r="B811" t="str">
            <v>CENTRO DE ACTIVIDAD NO EXISTE!!!</v>
          </cell>
        </row>
        <row r="812">
          <cell r="B812" t="str">
            <v>EQUIPO FIJO ORIENTE</v>
          </cell>
        </row>
        <row r="813">
          <cell r="B813" t="str">
            <v>CENTRO DE ACTIVIDAD NO EXISTE!!!</v>
          </cell>
        </row>
        <row r="814">
          <cell r="B814" t="str">
            <v>ANTICIPOS TELEF PLAN 95-99</v>
          </cell>
        </row>
        <row r="815">
          <cell r="B815" t="str">
            <v>PLAN REPOSICION LINEAS</v>
          </cell>
        </row>
        <row r="816">
          <cell r="B816" t="str">
            <v>EQUIPOS TRANSMISION 35000 LINEAS</v>
          </cell>
        </row>
        <row r="817">
          <cell r="B817" t="str">
            <v>EQUIPOS COMPUTACION 98000 LINEAS</v>
          </cell>
        </row>
        <row r="818">
          <cell r="B818" t="str">
            <v>EQUIPOS TRANSMISION 98000 LINEAS</v>
          </cell>
        </row>
        <row r="819">
          <cell r="B819" t="str">
            <v>OTROS PLAN REVISION 95-99</v>
          </cell>
        </row>
        <row r="820">
          <cell r="B820" t="str">
            <v>CONMUTACION ESTRATOS BAJOS 2A. LINEA</v>
          </cell>
        </row>
        <row r="821">
          <cell r="B821" t="str">
            <v>CENTRO DE ACTIVIDAD NO EXISTE!!!</v>
          </cell>
        </row>
        <row r="822">
          <cell r="B822" t="str">
            <v>ANTICIPOS PLANTA GENERAL</v>
          </cell>
        </row>
        <row r="823">
          <cell r="B823" t="str">
            <v>CENTRO DE ACTIVIDAD NO EXISTE!!!</v>
          </cell>
        </row>
        <row r="824">
          <cell r="B824" t="str">
            <v>ANTICIPOS TELEFONOS PLAN 90-94</v>
          </cell>
        </row>
        <row r="825">
          <cell r="B825" t="str">
            <v>CENTRO DE ACTIVIDAD NO EXISTE!!!</v>
          </cell>
        </row>
        <row r="826">
          <cell r="B826" t="str">
            <v>INGENIERIA OTROS PROGRAMAS</v>
          </cell>
        </row>
        <row r="827">
          <cell r="B827" t="str">
            <v>INGENIERIA PLAN REPOSICION</v>
          </cell>
        </row>
        <row r="828">
          <cell r="B828" t="str">
            <v>GASTOS FROS. EXIMBANK PLAN 95-99</v>
          </cell>
        </row>
        <row r="829">
          <cell r="B829" t="str">
            <v>CENTRO DE ACTIVIDAD NO EXISTE!!!</v>
          </cell>
        </row>
        <row r="830">
          <cell r="B830" t="str">
            <v>GASTOS FINANCIEROS PLESSEY</v>
          </cell>
        </row>
        <row r="831">
          <cell r="B831" t="str">
            <v>CENTRO DE ACTIVIDAD NO EXISTE!!!</v>
          </cell>
        </row>
        <row r="832">
          <cell r="B832" t="str">
            <v>AJUSTES POR INFLACION ORIENTE</v>
          </cell>
        </row>
        <row r="833">
          <cell r="B833" t="str">
            <v>CENTRO DE ACTIVIDAD NO EXISTE!!!</v>
          </cell>
        </row>
        <row r="834">
          <cell r="B834" t="str">
            <v>AJUSTE PRESTAMO EXIMBANK (189K)</v>
          </cell>
        </row>
        <row r="835">
          <cell r="B835" t="str">
            <v>CENTRO DE ACTIVIDAD NO EXISTE!!!</v>
          </cell>
        </row>
        <row r="836">
          <cell r="B836" t="str">
            <v>AJUSTE PRESTAMO PLESSEY</v>
          </cell>
        </row>
        <row r="837">
          <cell r="B837" t="str">
            <v>CENTRO DE ACTIVIDAD NO EXISTE!!!</v>
          </cell>
        </row>
        <row r="838">
          <cell r="B838" t="str">
            <v>INGENIERIA PLAN DE DESARROLLO 2000-2002</v>
          </cell>
        </row>
        <row r="839">
          <cell r="B839" t="str">
            <v>AJUSTE PTMO. C. ITOH (161K)</v>
          </cell>
        </row>
        <row r="840">
          <cell r="B840" t="str">
            <v>INGENIERIA PLAN 1995-1999</v>
          </cell>
        </row>
        <row r="841">
          <cell r="B841" t="str">
            <v>INGENIERIA PROYECTO ORIENTE</v>
          </cell>
        </row>
        <row r="842">
          <cell r="B842" t="str">
            <v>CENTRO DE ACTIVIDAD NO EXISTE!!!</v>
          </cell>
        </row>
        <row r="843">
          <cell r="B843" t="str">
            <v>INGENIERIA TELEFONOS VIA RADIO</v>
          </cell>
        </row>
        <row r="844">
          <cell r="B844" t="str">
            <v>SUB O.C. CANALIZACIONES VARIAS</v>
          </cell>
        </row>
        <row r="845">
          <cell r="B845" t="str">
            <v>SUB O.C. VARIAS</v>
          </cell>
        </row>
        <row r="846">
          <cell r="B846" t="str">
            <v>SUB LA CABAÑA O. C. EXPANSION</v>
          </cell>
        </row>
        <row r="847">
          <cell r="B847" t="str">
            <v>SUB ITAGUI O. C. EXPANSION</v>
          </cell>
        </row>
        <row r="848">
          <cell r="B848" t="str">
            <v>SUB. YARUMAL II O.C. AMPLIACION</v>
          </cell>
        </row>
        <row r="849">
          <cell r="B849" t="str">
            <v>SUB. SAN ANTONIO OO. CC. AMPLIACION</v>
          </cell>
        </row>
        <row r="850">
          <cell r="B850" t="str">
            <v>SUB. RIONEGRO O.C. AMPLIACION</v>
          </cell>
        </row>
        <row r="851">
          <cell r="B851" t="str">
            <v>SUB. SANTA ROSA O.C. AMPLIACION</v>
          </cell>
        </row>
        <row r="852">
          <cell r="B852" t="str">
            <v>SUB. O.C. CANALIZACIONES ITAGUI</v>
          </cell>
        </row>
        <row r="853">
          <cell r="B853" t="str">
            <v>SUB. O.C. CANALIZACIONES CABA\A</v>
          </cell>
        </row>
        <row r="854">
          <cell r="B854" t="str">
            <v>SUB. O.C. CANALIZACIONES ORIENTE</v>
          </cell>
        </row>
        <row r="855">
          <cell r="B855" t="str">
            <v>EXPANSION REDES PRIMARIAS</v>
          </cell>
        </row>
        <row r="856">
          <cell r="B856" t="str">
            <v>REPOSICION REDES PRIMARIAS</v>
          </cell>
        </row>
        <row r="857">
          <cell r="B857" t="str">
            <v>RECTIFICACION REDES SECUNDARIAS</v>
          </cell>
        </row>
        <row r="858">
          <cell r="B858" t="str">
            <v>EST. REDES PRIMARIAS AISLAD.</v>
          </cell>
        </row>
        <row r="859">
          <cell r="B859" t="str">
            <v>CENTRO DE INFORMACION REDES</v>
          </cell>
        </row>
        <row r="860">
          <cell r="B860" t="str">
            <v>RECONSTRUCCION TRANSFORMADORES</v>
          </cell>
        </row>
        <row r="861">
          <cell r="B861" t="str">
            <v>AUTOMATIZACION DE LA DISTRIBUC</v>
          </cell>
        </row>
        <row r="862">
          <cell r="B862" t="str">
            <v>REDES OTRAS ENTIDADES</v>
          </cell>
        </row>
        <row r="863">
          <cell r="B863" t="str">
            <v>SUB. RIO CLARO 110KV EXPANSION</v>
          </cell>
        </row>
        <row r="864">
          <cell r="B864" t="str">
            <v>REDES SUBESTACION ORIENTE II</v>
          </cell>
        </row>
        <row r="865">
          <cell r="B865" t="str">
            <v>REDES SUB LA CABANA</v>
          </cell>
        </row>
        <row r="866">
          <cell r="B866" t="str">
            <v>REDES SUB. ITAGUI</v>
          </cell>
        </row>
        <row r="867">
          <cell r="B867" t="str">
            <v>CONTRATOS REDES ZONA SUR</v>
          </cell>
        </row>
        <row r="868">
          <cell r="B868" t="str">
            <v>CONTRATO RED AEREA</v>
          </cell>
        </row>
        <row r="869">
          <cell r="B869" t="str">
            <v>ESTUDIOS DISTRIBUCION ENERGIA</v>
          </cell>
        </row>
        <row r="870">
          <cell r="B870" t="str">
            <v>CONTRATOS REDES ZONA NORTE</v>
          </cell>
        </row>
        <row r="871">
          <cell r="B871" t="str">
            <v>SUB. RIO CLARO 110KV OC EXPANSION</v>
          </cell>
        </row>
        <row r="872">
          <cell r="B872" t="str">
            <v>SUB. RIONEGRO AMPLIACION</v>
          </cell>
        </row>
        <row r="873">
          <cell r="B873" t="str">
            <v>INGENIERIA DISTRIBUCION 95-2000</v>
          </cell>
        </row>
        <row r="874">
          <cell r="B874" t="str">
            <v>SUB. STA ROSA AMPLIACION</v>
          </cell>
        </row>
        <row r="875">
          <cell r="B875" t="str">
            <v>S/E SAN CRISTOBAL AMPLIACION</v>
          </cell>
        </row>
        <row r="876">
          <cell r="B876" t="str">
            <v>SUB YARUMAL AMPLIACION</v>
          </cell>
        </row>
        <row r="877">
          <cell r="B877" t="str">
            <v>SUB ITAGUI EXPANSION</v>
          </cell>
        </row>
        <row r="878">
          <cell r="B878" t="str">
            <v>SUB LA CABANA EXPANSION</v>
          </cell>
        </row>
        <row r="879">
          <cell r="B879" t="str">
            <v>SUB REP/RESP TRANSF POTENCIA</v>
          </cell>
        </row>
        <row r="880">
          <cell r="B880" t="str">
            <v>SUB REP/RESP INTERRUP SECCIONAD</v>
          </cell>
        </row>
        <row r="881">
          <cell r="B881" t="str">
            <v>SUB REP/RESP TRANSFORMAD MEDIDA</v>
          </cell>
        </row>
        <row r="882">
          <cell r="B882" t="str">
            <v>SUB REP/RESP PARARRAYOS</v>
          </cell>
        </row>
        <row r="883">
          <cell r="B883" t="str">
            <v>ANTICIPOS DISTRIBUCION 95 - 2000</v>
          </cell>
        </row>
        <row r="884">
          <cell r="B884" t="str">
            <v>SUB REFUERZO PROTECCIONES VARIAS</v>
          </cell>
        </row>
        <row r="885">
          <cell r="B885" t="str">
            <v>SUB REFUERZO PROTECC COMUNICAC.</v>
          </cell>
        </row>
        <row r="886">
          <cell r="B886" t="str">
            <v>SUB REP/RESP VARIAS</v>
          </cell>
        </row>
        <row r="887">
          <cell r="B887" t="str">
            <v>OBRAS CIVILES VARIAS PESD</v>
          </cell>
        </row>
        <row r="888">
          <cell r="B888" t="str">
            <v>SUBESTACION SANTA ANA</v>
          </cell>
        </row>
        <row r="889">
          <cell r="B889" t="str">
            <v>GASTOS FINANCIEROS DISTRIBUCION</v>
          </cell>
        </row>
        <row r="890">
          <cell r="B890" t="str">
            <v>EMPALME ZAMORA-CABANA-OCCIDENTE</v>
          </cell>
        </row>
        <row r="891">
          <cell r="B891" t="str">
            <v>EMPALME BELEN ITAGUI ANCON SUR</v>
          </cell>
        </row>
        <row r="892">
          <cell r="B892" t="str">
            <v>INTERCONEXION 110 KV SUB BELLO</v>
          </cell>
        </row>
        <row r="893">
          <cell r="B893" t="str">
            <v>AJ POR INFL PL EXP SUB DIST FUT</v>
          </cell>
        </row>
        <row r="894">
          <cell r="B894" t="str">
            <v>CENTRO DE ACTIVIDAD NO EXISTE!!!</v>
          </cell>
        </row>
        <row r="895">
          <cell r="B895" t="str">
            <v>INVERSIONES ANALISIS TECNICO</v>
          </cell>
        </row>
        <row r="896">
          <cell r="B896" t="str">
            <v>INVERSIONES Y MEJORAS ZONA METROPOLITANA</v>
          </cell>
        </row>
        <row r="897">
          <cell r="B897" t="str">
            <v>INVERSIONES Y MEJORAS ZONA GUADALUPE</v>
          </cell>
        </row>
        <row r="898">
          <cell r="B898" t="str">
            <v>INVERSIONES Y MEJORAS ZONA GUATAPE</v>
          </cell>
        </row>
        <row r="899">
          <cell r="B899" t="str">
            <v>INVERSIONES Y MEJORAS SECCION PLAYAS</v>
          </cell>
        </row>
        <row r="900">
          <cell r="B900" t="str">
            <v>INVERSIONES OPERACIÓN CENTRO CONTROL</v>
          </cell>
        </row>
        <row r="901">
          <cell r="B901" t="str">
            <v>INVERSIONES MANTENIMIENTO CENTRO CONTROL</v>
          </cell>
        </row>
        <row r="902">
          <cell r="B902" t="str">
            <v>REHABILITACION CENTRAL GUATAPE</v>
          </cell>
        </row>
        <row r="903">
          <cell r="B903" t="str">
            <v>PROYECTOS COMUNICACIONES</v>
          </cell>
        </row>
        <row r="904">
          <cell r="B904" t="str">
            <v>CENTRO DE ACTIVIDAD NO EXISTE!!!</v>
          </cell>
        </row>
        <row r="905">
          <cell r="B905" t="str">
            <v>EQUIPOS PROD ENERGIA FUTURO</v>
          </cell>
        </row>
        <row r="906">
          <cell r="B906" t="str">
            <v>REPOSIC EG TRON G1P 3 Y PB</v>
          </cell>
        </row>
        <row r="907">
          <cell r="B907" t="str">
            <v>MODERNIZACION GUATAPE</v>
          </cell>
        </row>
        <row r="908">
          <cell r="B908" t="str">
            <v>OBRAS VARIAS DIVISION TECNICA FUTURA</v>
          </cell>
        </row>
        <row r="909">
          <cell r="B909" t="str">
            <v>CENTRO DE ACTIVIDAD NO EXISTE!!!</v>
          </cell>
        </row>
        <row r="910">
          <cell r="B910" t="str">
            <v>OBRAS VARIAS MINICENTRAL PAJARITO</v>
          </cell>
        </row>
        <row r="911">
          <cell r="B911" t="str">
            <v>OBRAS VARIANTE MINICENTRAL DOLORES</v>
          </cell>
        </row>
        <row r="912">
          <cell r="B912" t="str">
            <v>DISENO PAJARITO DOLORES</v>
          </cell>
        </row>
        <row r="913">
          <cell r="B913" t="str">
            <v>CENTRO DE ACTIVIDAD NO EXISTE!!!</v>
          </cell>
        </row>
        <row r="914">
          <cell r="B914" t="str">
            <v>EQUIPOS MINICENTRAL PAJARITO</v>
          </cell>
        </row>
        <row r="915">
          <cell r="B915" t="str">
            <v>EQUIPOS MINICENTRAL DOLORES</v>
          </cell>
        </row>
        <row r="916">
          <cell r="B916" t="str">
            <v>INTERVENTORIA PAJARITO DOLORES</v>
          </cell>
        </row>
        <row r="917">
          <cell r="B917" t="str">
            <v>INGEN. Y ADMON. MINICENTRALES</v>
          </cell>
        </row>
        <row r="918">
          <cell r="B918" t="str">
            <v>CENTRO DE ACTIVIDAD NO EXISTE!!!</v>
          </cell>
        </row>
        <row r="919">
          <cell r="B919" t="str">
            <v>ANTICIPO MINICENTRALES PAJARITO DOLORES</v>
          </cell>
        </row>
        <row r="920">
          <cell r="B920" t="str">
            <v>CENTRO DE ACTIVIDAD NO EXISTE!!!</v>
          </cell>
        </row>
        <row r="921">
          <cell r="B921" t="str">
            <v>ANTIC GENERACION Y REPOS. EQ. FUTUROS</v>
          </cell>
        </row>
        <row r="922">
          <cell r="B922" t="str">
            <v>CENTRO DE ACTIVIDAD NO EXISTE!!!</v>
          </cell>
        </row>
        <row r="923">
          <cell r="B923" t="str">
            <v>ING. Y ADMON. GENER. Y REP. EQUIPOS FUT.</v>
          </cell>
        </row>
        <row r="924">
          <cell r="B924" t="str">
            <v>CENTRO DE ACTIVIDAD NO EXISTE!!!</v>
          </cell>
        </row>
        <row r="925">
          <cell r="B925" t="str">
            <v>ING PLAN REDUCC PERDIDAS 95 - 2000</v>
          </cell>
        </row>
        <row r="926">
          <cell r="B926" t="str">
            <v>INSTALACION CONTADORES H.V. PERDIDAS</v>
          </cell>
        </row>
        <row r="927">
          <cell r="B927" t="str">
            <v>CONTADORES SECCION MEDICION</v>
          </cell>
        </row>
        <row r="928">
          <cell r="B928" t="str">
            <v>INSTALACION CONTADORES H.V.</v>
          </cell>
        </row>
        <row r="929">
          <cell r="B929" t="str">
            <v>INSTALACION CONTADORES PRPF</v>
          </cell>
        </row>
        <row r="930">
          <cell r="B930" t="str">
            <v>REDES PRIMARIAS HV</v>
          </cell>
        </row>
        <row r="931">
          <cell r="B931" t="str">
            <v>REDES SECUNDARIAS HV</v>
          </cell>
        </row>
        <row r="932">
          <cell r="B932" t="str">
            <v>TRANSFORMADORES HV</v>
          </cell>
        </row>
        <row r="933">
          <cell r="B933" t="str">
            <v>EXPANSION REDES D.E.N.</v>
          </cell>
        </row>
        <row r="934">
          <cell r="B934" t="str">
            <v>EXPANSION REDES D.E.C.</v>
          </cell>
        </row>
        <row r="935">
          <cell r="B935" t="str">
            <v>EXPANSION REDES D.E.S.</v>
          </cell>
        </row>
        <row r="936">
          <cell r="B936" t="str">
            <v>LEVANT. INFORMACION DISTRIBUCION</v>
          </cell>
        </row>
        <row r="937">
          <cell r="B937" t="str">
            <v>CONTRATOS UNIDAD GESTION Y ANALISIS D.E.</v>
          </cell>
        </row>
        <row r="938">
          <cell r="B938" t="str">
            <v>CONTRATOS DEPTO. CONTROL ENERGIA</v>
          </cell>
        </row>
        <row r="939">
          <cell r="B939" t="str">
            <v>CENTRO DE ACTIVIDAD NO EXISTE!!!</v>
          </cell>
        </row>
        <row r="940">
          <cell r="B940" t="str">
            <v>PILAS PUBLICAS</v>
          </cell>
        </row>
        <row r="941">
          <cell r="B941" t="str">
            <v>RECONSTRUCCION TRANSFORMADOR BARBOSA</v>
          </cell>
        </row>
        <row r="942">
          <cell r="B942" t="str">
            <v>CENTRO DE ACTIVIDAD NO EXISTE!!!</v>
          </cell>
        </row>
        <row r="943">
          <cell r="B943" t="str">
            <v>SISTEMA TELEMEDIDA DISTRIBUCION</v>
          </cell>
        </row>
        <row r="944">
          <cell r="B944" t="str">
            <v>SIST TELEMEDIDA GENERACION</v>
          </cell>
        </row>
        <row r="945">
          <cell r="B945" t="str">
            <v>SUB CENTRO CONTROL TELEMEDIDA D.</v>
          </cell>
        </row>
        <row r="946">
          <cell r="B946" t="str">
            <v>SUB CENTRO CONTROL TELEMEDIDA G.</v>
          </cell>
        </row>
        <row r="947">
          <cell r="B947" t="str">
            <v>CENTRO DE ACTIVIDAD NO EXISTE!!!</v>
          </cell>
        </row>
        <row r="948">
          <cell r="B948" t="str">
            <v>INGENIERIA TELEMEDIDA</v>
          </cell>
        </row>
        <row r="949">
          <cell r="B949" t="str">
            <v>OBRAS CIVILES SIST. TELEMEDIDA DISTRIB</v>
          </cell>
        </row>
        <row r="950">
          <cell r="B950" t="str">
            <v>OBRAS CIVILES SIST. TELEMEDIDA GENERACION</v>
          </cell>
        </row>
        <row r="951">
          <cell r="B951" t="str">
            <v>CENTRO DE ACTIVIDAD NO EXISTE!!!</v>
          </cell>
        </row>
        <row r="952">
          <cell r="B952" t="str">
            <v>CONSULTORIA TELEMEDIDA DISTRIBUCION</v>
          </cell>
        </row>
        <row r="953">
          <cell r="B953" t="str">
            <v>CONSULTORIA TELEMEDIDA GENERACION</v>
          </cell>
        </row>
        <row r="954">
          <cell r="B954" t="str">
            <v>CENTRO DE ACTIVIDAD NO EXISTE!!!</v>
          </cell>
        </row>
        <row r="955">
          <cell r="B955" t="str">
            <v>ANT REDUCCION PERDIDAS FUTURO</v>
          </cell>
        </row>
        <row r="956">
          <cell r="B956" t="str">
            <v>CENTRO DE ACTIVIDAD NO EXISTE!!!</v>
          </cell>
        </row>
        <row r="957">
          <cell r="B957" t="str">
            <v>GASTOS FCIEROS. P.R.P.F.</v>
          </cell>
        </row>
        <row r="958">
          <cell r="B958" t="str">
            <v>CENTRO DE ACTIVIDAD NO EXISTE!!!</v>
          </cell>
        </row>
        <row r="959">
          <cell r="B959" t="str">
            <v>AJ POR INFL PL RED PERD FUT</v>
          </cell>
        </row>
        <row r="960">
          <cell r="B960" t="str">
            <v>CONTR. PRESTACION SERVICIOS REDES</v>
          </cell>
        </row>
        <row r="961">
          <cell r="B961" t="str">
            <v>CENTRO DE ACTIVIDAD NO EXISTE!!!</v>
          </cell>
        </row>
        <row r="962">
          <cell r="B962" t="str">
            <v>OBRA PUBLICA ZONA NORTE</v>
          </cell>
        </row>
        <row r="963">
          <cell r="B963" t="str">
            <v>OBRA PUBLICA ZONA SUR</v>
          </cell>
        </row>
        <row r="964">
          <cell r="B964" t="str">
            <v>CONTRATOS REPARACION DANOS</v>
          </cell>
        </row>
        <row r="965">
          <cell r="B965" t="str">
            <v>OBRA PUBLICA ZONA SUR ALUMBRADO PUBLICO</v>
          </cell>
        </row>
        <row r="966">
          <cell r="B966" t="str">
            <v>CONTRATOS MANTENIMIENTO</v>
          </cell>
        </row>
        <row r="967">
          <cell r="B967" t="str">
            <v>CLIENTES ALUMBRADO PUBLICO</v>
          </cell>
        </row>
        <row r="968">
          <cell r="B968" t="str">
            <v>ATENCION CLIENTE MMTO. PREVENTIVO RURAL</v>
          </cell>
        </row>
        <row r="969">
          <cell r="B969" t="str">
            <v>CONTRATO REDES SUBTERRANEAS</v>
          </cell>
        </row>
        <row r="970">
          <cell r="B970" t="str">
            <v>SERVICIOS EXTERNOS NORTE</v>
          </cell>
        </row>
        <row r="971">
          <cell r="B971" t="str">
            <v>SERVICIOS EXTERNOS SUR</v>
          </cell>
        </row>
        <row r="972">
          <cell r="B972" t="str">
            <v>SERVICIOS EXTERNOS CENTRO</v>
          </cell>
        </row>
        <row r="973">
          <cell r="B973" t="str">
            <v>CENTRO DE ACTIVIDAD NO EXISTE!!!</v>
          </cell>
        </row>
        <row r="974">
          <cell r="B974" t="str">
            <v>PORTAFOLIO SERV. UN. CONTROLES Y PROTEC.</v>
          </cell>
        </row>
        <row r="975">
          <cell r="B975" t="str">
            <v>PORTAFOLIO SERVICIOS DEPTO. MTTO. SUBES.</v>
          </cell>
        </row>
        <row r="976">
          <cell r="B976" t="str">
            <v>PORTAFOLIO SERVICIOS DEPTO MTTO. EQUIPOS</v>
          </cell>
        </row>
        <row r="977">
          <cell r="B977" t="str">
            <v>PORTAFOLIO SERVICIOS EQUIPOS DE MEDIDA</v>
          </cell>
        </row>
        <row r="978">
          <cell r="B978" t="str">
            <v>PORTAFOLIO SERVICIOS LINEA PREFERENCIAL</v>
          </cell>
        </row>
        <row r="979">
          <cell r="B979" t="str">
            <v>PORTAFOLIO SERVICIOS DIVISION MONTALES</v>
          </cell>
        </row>
        <row r="980">
          <cell r="B980" t="str">
            <v>CENTRO DE ACTIVIDAD NO EXISTE!!!</v>
          </cell>
        </row>
        <row r="981">
          <cell r="B981" t="str">
            <v>INTERVENTORIA DISTRIBUCION GAS</v>
          </cell>
        </row>
        <row r="982">
          <cell r="B982" t="str">
            <v>DISENO DISTRIB Y CONTROL GAS</v>
          </cell>
        </row>
        <row r="983">
          <cell r="B983" t="str">
            <v>CENTRO DE ACTIVIDAD NO EXISTE!!!</v>
          </cell>
        </row>
        <row r="984">
          <cell r="B984" t="str">
            <v>INGENIERIA PROYECTO GAS</v>
          </cell>
        </row>
        <row r="985">
          <cell r="B985" t="str">
            <v>CENTRO DE ACTIVIDAD NO EXISTE!!!</v>
          </cell>
        </row>
        <row r="986">
          <cell r="B986" t="str">
            <v>CENTRO CONTROL EQUIPOS</v>
          </cell>
        </row>
        <row r="987">
          <cell r="B987" t="str">
            <v>TUBERIA CENTRAL ACERO ACCESOR</v>
          </cell>
        </row>
        <row r="988">
          <cell r="B988" t="str">
            <v>ESTACION EQUIPOS</v>
          </cell>
        </row>
        <row r="989">
          <cell r="B989" t="str">
            <v>CENTRO DE ACTIVIDAD NO EXISTE!!!</v>
          </cell>
        </row>
        <row r="990">
          <cell r="B990" t="str">
            <v>REDES DISTRIBUCION MEDIA PRESION</v>
          </cell>
        </row>
        <row r="991">
          <cell r="B991" t="str">
            <v>CENTRO DE ACTIVIDAD NO EXISTE!!!</v>
          </cell>
        </row>
        <row r="992">
          <cell r="B992" t="str">
            <v>OBRA CIVIL CENTRO DE CONTROL</v>
          </cell>
        </row>
        <row r="993">
          <cell r="B993" t="str">
            <v>OBRA CIVIL ESTAC TERMINALES</v>
          </cell>
        </row>
        <row r="994">
          <cell r="B994" t="str">
            <v>OBRA CIVIL TUBERIA CENTRAL ACERO</v>
          </cell>
        </row>
        <row r="995">
          <cell r="B995" t="str">
            <v>CENTRO DE ACTIVIDAD NO EXISTE!!!</v>
          </cell>
        </row>
        <row r="996">
          <cell r="B996" t="str">
            <v>REDES PLAN PILOTO GAS HV</v>
          </cell>
        </row>
        <row r="997">
          <cell r="B997" t="str">
            <v>MEDIDORES GAS</v>
          </cell>
        </row>
        <row r="998">
          <cell r="B998" t="str">
            <v>CENTRO DE ACTIVIDAD NO EXISTE!!!</v>
          </cell>
        </row>
        <row r="999">
          <cell r="B999" t="str">
            <v>DESPACHO CUADRILLAS GAS</v>
          </cell>
        </row>
        <row r="1000">
          <cell r="B1000" t="str">
            <v>CENTRO DE ACTIVIDAD NO EXISTE!!!</v>
          </cell>
        </row>
        <row r="1001">
          <cell r="B1001" t="str">
            <v>MASIFICACION GAS</v>
          </cell>
        </row>
        <row r="1002">
          <cell r="B1002" t="str">
            <v>CENTRO DE ACTIVIDAD NO EXISTE!!!</v>
          </cell>
        </row>
        <row r="1003">
          <cell r="B1003" t="str">
            <v>ANTICIPOS PROYECTO GAS</v>
          </cell>
        </row>
        <row r="1004">
          <cell r="B1004" t="str">
            <v>GASTOS FROS FONADE GAS</v>
          </cell>
        </row>
        <row r="1005">
          <cell r="B1005" t="str">
            <v>GASTOS FINANANCIEROS GAS EXIMBANK.</v>
          </cell>
        </row>
        <row r="1006">
          <cell r="B1006" t="str">
            <v>GASTOS FINANCIEROS CITIBANK-GAS</v>
          </cell>
        </row>
        <row r="1007">
          <cell r="B1007" t="str">
            <v>CENTRO DE ACTIVIDAD NO EXISTE!!!</v>
          </cell>
        </row>
        <row r="1008">
          <cell r="B1008" t="str">
            <v>AJ POR INFL PROYECTO GAS</v>
          </cell>
        </row>
        <row r="1009">
          <cell r="B1009" t="str">
            <v>AJUSTES POR DIFERENCIA EN CAMBIO</v>
          </cell>
        </row>
        <row r="1010">
          <cell r="B1010" t="str">
            <v>CENTRO DE ACTIVIDAD NO EXISTE!!!</v>
          </cell>
        </row>
        <row r="1011">
          <cell r="B1011" t="str">
            <v>SUB EL SAALTO 220 KV O. C. EXPANSION</v>
          </cell>
        </row>
        <row r="1012">
          <cell r="B1012" t="str">
            <v>SUB BELLO 220 KV O. C. EXPANSION</v>
          </cell>
        </row>
        <row r="1013">
          <cell r="B1013" t="str">
            <v>SUB BARBOSA 220 KV O. C. AMPLIACION</v>
          </cell>
        </row>
        <row r="1014">
          <cell r="B1014" t="str">
            <v>SUB GUADALUPE IV 220 KV O. C. AMPLIAC.</v>
          </cell>
        </row>
        <row r="1015">
          <cell r="B1015" t="str">
            <v>SUB COLOMBIA 110 KV O.C. AMPLIAC</v>
          </cell>
        </row>
        <row r="1016">
          <cell r="B1016" t="str">
            <v>SUB GIRARDOTA 110 KV O.C. AMPLIAC.</v>
          </cell>
        </row>
        <row r="1017">
          <cell r="B1017" t="str">
            <v>SUB. MALENA 220KV OC RECONFIG.</v>
          </cell>
        </row>
        <row r="1018">
          <cell r="B1018" t="str">
            <v>SUB. MALENA 220KV RECONFIG.</v>
          </cell>
        </row>
        <row r="1019">
          <cell r="B1019" t="str">
            <v>CENTRO DE ACTIVIDAD NO EXISTE!!!</v>
          </cell>
        </row>
        <row r="1020">
          <cell r="B1020" t="str">
            <v>EMPALME BELLO P.BLANCAS VILLA HERMOSA</v>
          </cell>
        </row>
        <row r="1021">
          <cell r="B1021" t="str">
            <v>EMPALME RIOGRANDE GIRARDOTA PL BIENAL</v>
          </cell>
        </row>
        <row r="1022">
          <cell r="B1022" t="str">
            <v>EMPALME OCC COLOMBIA P. BLANCAS</v>
          </cell>
        </row>
        <row r="1023">
          <cell r="B1023" t="str">
            <v>LIN EL SALTO BARBOSA C.T. 220 KV</v>
          </cell>
        </row>
        <row r="1024">
          <cell r="B1024" t="str">
            <v>LINEA TASAJERA BELLO 220 KV</v>
          </cell>
        </row>
        <row r="1025">
          <cell r="B1025" t="str">
            <v>CENTRO DE ACTIVIDAD NO EXISTE!!!</v>
          </cell>
        </row>
        <row r="1026">
          <cell r="B1026" t="str">
            <v>LINEA EL SALTO-YARUMAL I Y II</v>
          </cell>
        </row>
        <row r="1027">
          <cell r="B1027" t="str">
            <v>CENTRO DE ACTIVIDAD NO EXISTE!!!</v>
          </cell>
        </row>
        <row r="1028">
          <cell r="B1028" t="str">
            <v>LINEA GUADALUPE IV-SALTO III REPLANTEO</v>
          </cell>
        </row>
        <row r="1029">
          <cell r="B1029" t="str">
            <v>ING.EXP,TRANS,TRANSF 91-2000</v>
          </cell>
        </row>
        <row r="1030">
          <cell r="B1030" t="str">
            <v>CENTRO DE ACTIVIDAD NO EXISTE!!!</v>
          </cell>
        </row>
        <row r="1031">
          <cell r="B1031" t="str">
            <v>GASTOS FCIEROS EXP,TRAS,TRANSF</v>
          </cell>
        </row>
        <row r="1032">
          <cell r="B1032" t="str">
            <v>CENTRO DE ACTIVIDAD NO EXISTE!!!</v>
          </cell>
        </row>
        <row r="1033">
          <cell r="B1033" t="str">
            <v>SUB EL SALTO 220 KV EXPANSION</v>
          </cell>
        </row>
        <row r="1034">
          <cell r="B1034" t="str">
            <v>SUB BELLO 220 KV EXPANSION</v>
          </cell>
        </row>
        <row r="1035">
          <cell r="B1035" t="str">
            <v>SUB BARBOSA 220 KV AMPLIACION</v>
          </cell>
        </row>
        <row r="1036">
          <cell r="B1036" t="str">
            <v>SUB GUADALUPE IV 220 KV AMPLIACION</v>
          </cell>
        </row>
        <row r="1037">
          <cell r="B1037" t="str">
            <v>SUB COLOMBIA 110 KV AMPLIACION</v>
          </cell>
        </row>
        <row r="1038">
          <cell r="B1038" t="str">
            <v>SUB GIRARDOTA 110 KV AMPLIACION</v>
          </cell>
        </row>
        <row r="1039">
          <cell r="B1039" t="str">
            <v>SUB REP/RESP PARARRAYOS</v>
          </cell>
        </row>
        <row r="1040">
          <cell r="B1040" t="str">
            <v>SUB REP/RESP TRANSFORMAD MEDIDA</v>
          </cell>
        </row>
        <row r="1041">
          <cell r="B1041" t="str">
            <v>SUB REP/RESP TRANSFORMAD POTENCIA</v>
          </cell>
        </row>
        <row r="1042">
          <cell r="B1042" t="str">
            <v>SUB REP/RESP INTERRUPT. SECCIONAD.</v>
          </cell>
        </row>
        <row r="1043">
          <cell r="B1043" t="str">
            <v>SUB REP/RESP VARIOS</v>
          </cell>
        </row>
        <row r="1044">
          <cell r="B1044" t="str">
            <v>SUB REFUERZOS PROTECC. VARIOS</v>
          </cell>
        </row>
        <row r="1045">
          <cell r="B1045" t="str">
            <v>SUB RESPALDO MICROONDAS FIBRA OPTICA</v>
          </cell>
        </row>
        <row r="1046">
          <cell r="B1046" t="str">
            <v>SUB RESPALDO CENETRO DE CONTROL</v>
          </cell>
        </row>
        <row r="1047">
          <cell r="B1047" t="str">
            <v>SUB SISTEMA ANTINCENDIO</v>
          </cell>
        </row>
        <row r="1048">
          <cell r="B1048" t="str">
            <v>OBRAS VARIAS DE TRANSMISION</v>
          </cell>
        </row>
        <row r="1049">
          <cell r="B1049" t="str">
            <v>S/E BELEN BANCO COMPENSACION REACTIVA</v>
          </cell>
        </row>
        <row r="1050">
          <cell r="B1050" t="str">
            <v>S/E MALENA REMODELACION Y AMPLIACION</v>
          </cell>
        </row>
        <row r="1051">
          <cell r="B1051" t="str">
            <v>CENTRO DE ACTIVIDAD NO EXISTE!!!</v>
          </cell>
        </row>
        <row r="1052">
          <cell r="B1052" t="str">
            <v>AJUSTE PRESTAMO</v>
          </cell>
        </row>
        <row r="1053">
          <cell r="B1053" t="str">
            <v>GASTOS FINANCIEROS</v>
          </cell>
        </row>
        <row r="1054">
          <cell r="B1054" t="str">
            <v>AJ POR INFL TRANS Y TRANSF FUTURO</v>
          </cell>
        </row>
        <row r="1055">
          <cell r="B1055" t="str">
            <v>ANTICIPOS TRANSM Y TRANSF FUTURO</v>
          </cell>
        </row>
        <row r="1056">
          <cell r="B1056" t="str">
            <v>CENTRO DE ACTIVIDAD NO EXISTE!!!</v>
          </cell>
        </row>
        <row r="1057">
          <cell r="B1057" t="str">
            <v>ANTICIPOS PLAYAS</v>
          </cell>
        </row>
        <row r="1058">
          <cell r="B1058" t="str">
            <v>CENTRO DE ACTIVIDAD NO EXISTE!!!</v>
          </cell>
        </row>
        <row r="1059">
          <cell r="B1059" t="str">
            <v>DISENOS PORCE II</v>
          </cell>
        </row>
        <row r="1060">
          <cell r="B1060" t="str">
            <v>ESTUDIOS AMBIENTALES PORCE II</v>
          </cell>
        </row>
        <row r="1061">
          <cell r="B1061" t="str">
            <v>INTERVENTORIA PORCE II</v>
          </cell>
        </row>
        <row r="1062">
          <cell r="B1062" t="str">
            <v>CENTRO DE ACTIVIDAD NO EXISTE!!!</v>
          </cell>
        </row>
        <row r="1063">
          <cell r="B1063" t="str">
            <v>ASESORES PORCE II</v>
          </cell>
        </row>
        <row r="1064">
          <cell r="B1064" t="str">
            <v>TIERRAS Y SERVIDUMBRES PORCE II</v>
          </cell>
        </row>
        <row r="1065">
          <cell r="B1065" t="str">
            <v>INGENIERIA Y ADMON. PORCE II</v>
          </cell>
        </row>
        <row r="1066">
          <cell r="B1066" t="str">
            <v>DISENOS TRANSM ASOCIADA PORCE II</v>
          </cell>
        </row>
        <row r="1067">
          <cell r="B1067" t="str">
            <v>PROGRAMA CAPACITACION BID PORCE</v>
          </cell>
        </row>
        <row r="1068">
          <cell r="B1068" t="str">
            <v>INFRAEST CAMPAMENTOS PORCE II</v>
          </cell>
        </row>
        <row r="1069">
          <cell r="B1069" t="str">
            <v>CENTRO DE ACTIVIDAD NO EXISTE!!!</v>
          </cell>
        </row>
        <row r="1070">
          <cell r="B1070" t="str">
            <v>INFRAEST CARRET DE ACC PORCE II</v>
          </cell>
        </row>
        <row r="1071">
          <cell r="B1071" t="str">
            <v>CENTRO DE ACTIVIDAD NO EXISTE!!!</v>
          </cell>
        </row>
        <row r="1072">
          <cell r="B1072" t="str">
            <v>PRESA Y VERT PORCE II</v>
          </cell>
        </row>
        <row r="1073">
          <cell r="B1073" t="str">
            <v>CENTRO DE ACTIVIDAD NO EXISTE!!!</v>
          </cell>
        </row>
        <row r="1074">
          <cell r="B1074" t="str">
            <v>OBRAS SUBTERRANEAS PORCE II</v>
          </cell>
        </row>
        <row r="1075">
          <cell r="B1075" t="str">
            <v>CENTRO DE ACTIVIDAD NO EXISTE!!!</v>
          </cell>
        </row>
        <row r="1076">
          <cell r="B1076" t="str">
            <v>SUBESTACION PORCE II</v>
          </cell>
        </row>
        <row r="1077">
          <cell r="B1077" t="str">
            <v>CENTRO DE ACTIVIDAD NO EXISTE!!!</v>
          </cell>
        </row>
        <row r="1078">
          <cell r="B1078" t="str">
            <v>LINEAS DE TRANSMISION PORCE II</v>
          </cell>
        </row>
        <row r="1079">
          <cell r="B1079" t="str">
            <v>CENTRO DE ACTIVIDAD NO EXISTE!!!</v>
          </cell>
        </row>
        <row r="1080">
          <cell r="B1080" t="str">
            <v>OBRAS SUSTITUTIVAS PORCE II</v>
          </cell>
        </row>
        <row r="1081">
          <cell r="B1081" t="str">
            <v>CENTRO DE ACTIVIDAD NO EXISTE!!!</v>
          </cell>
        </row>
        <row r="1082">
          <cell r="B1082" t="str">
            <v>OB PROTECC MEDIO AMB PORCE II</v>
          </cell>
        </row>
        <row r="1083">
          <cell r="B1083" t="str">
            <v>CENTRO DE ACTIVIDAD NO EXISTE!!!</v>
          </cell>
        </row>
        <row r="1084">
          <cell r="B1084" t="str">
            <v>EQUIPOS INFRAESTRUCTURA PORCE II</v>
          </cell>
        </row>
        <row r="1085">
          <cell r="B1085" t="str">
            <v>TURBINAS Y ASOCIADOS PORCE II</v>
          </cell>
        </row>
        <row r="1086">
          <cell r="B1086" t="str">
            <v>COMPUERTAS PORCE II</v>
          </cell>
        </row>
        <row r="1087">
          <cell r="B1087" t="str">
            <v>GENERADORES Y ASOCIADOS PORCE II</v>
          </cell>
        </row>
        <row r="1088">
          <cell r="B1088" t="str">
            <v>CENTRO DE ACTIVIDAD NO EXISTE!!!</v>
          </cell>
        </row>
        <row r="1089">
          <cell r="B1089" t="str">
            <v>TRANSFORMADORES PORCE II</v>
          </cell>
        </row>
        <row r="1090">
          <cell r="B1090" t="str">
            <v>CENTRO DE ACTIVIDAD NO EXISTE!!!</v>
          </cell>
        </row>
        <row r="1091">
          <cell r="B1091" t="str">
            <v>BLIND TUNEL Y DISTRIBUID PORC II</v>
          </cell>
        </row>
        <row r="1092">
          <cell r="B1092" t="str">
            <v>CENTRO DE ACTIVIDAD NO EXISTE!!!</v>
          </cell>
        </row>
        <row r="1093">
          <cell r="B1093" t="str">
            <v>EQUIP SECUNDARIOS ELECT PORCE II</v>
          </cell>
        </row>
        <row r="1094">
          <cell r="B1094" t="str">
            <v>EQUIPOS SECUND MECAN PORCE II</v>
          </cell>
        </row>
        <row r="1095">
          <cell r="B1095" t="str">
            <v>EQUIPOS SUBESTACION PORCE II</v>
          </cell>
        </row>
        <row r="1096">
          <cell r="B1096" t="str">
            <v>CENTRO DE ACTIVIDAD NO EXISTE!!!</v>
          </cell>
        </row>
        <row r="1097">
          <cell r="B1097" t="str">
            <v>EQ LINEAS TRANSMISION PORCE II</v>
          </cell>
        </row>
        <row r="1098">
          <cell r="B1098" t="str">
            <v>CENTRO DE ACTIVIDAD NO EXISTE!!!</v>
          </cell>
        </row>
        <row r="1099">
          <cell r="B1099" t="str">
            <v>INVERSION DE MERCADO NO REGULADO Y P.</v>
          </cell>
        </row>
        <row r="1100">
          <cell r="B1100" t="str">
            <v>EQUIPOS DE CONTROL PORCE II</v>
          </cell>
        </row>
        <row r="1101">
          <cell r="B1101" t="str">
            <v>PROG REDUCC PERD Y USO RAC ENE</v>
          </cell>
        </row>
        <row r="1102">
          <cell r="B1102" t="str">
            <v>CENTRO DE ACTIVIDAD NO EXISTE!!!</v>
          </cell>
        </row>
        <row r="1103">
          <cell r="B1103" t="str">
            <v>ANTICIPOS PORCE II</v>
          </cell>
        </row>
        <row r="1104">
          <cell r="B1104" t="str">
            <v>PTMO FONADE PORCE II</v>
          </cell>
        </row>
        <row r="1105">
          <cell r="B1105" t="str">
            <v>PRESTAMO BID PORCE II</v>
          </cell>
        </row>
        <row r="1106">
          <cell r="B1106" t="str">
            <v>PRESTAMO BID PORCE DISTRIBUCION</v>
          </cell>
        </row>
        <row r="1107">
          <cell r="B1107" t="str">
            <v>CENTRO DE ACTIVIDAD NO EXISTE!!!</v>
          </cell>
        </row>
        <row r="1108">
          <cell r="B1108" t="str">
            <v>ANTICIPOS PORCE II TRANSMISION</v>
          </cell>
        </row>
        <row r="1109">
          <cell r="B1109" t="str">
            <v>CENTRO DE ACTIVIDAD NO EXISTE!!!</v>
          </cell>
        </row>
        <row r="1110">
          <cell r="B1110" t="str">
            <v>AJUSTE PRESTAMO BID PORCE II</v>
          </cell>
        </row>
        <row r="1111">
          <cell r="B1111" t="str">
            <v>AJUSTE PRESTAMO BID-PORCE II-DISTRIB.</v>
          </cell>
        </row>
        <row r="1112">
          <cell r="B1112" t="str">
            <v>CENTRO DE ACTIVIDAD NO EXISTE!!!</v>
          </cell>
        </row>
        <row r="1113">
          <cell r="B1113" t="str">
            <v>ESTUDIOS EXP TRANSM DISTRIBUCION</v>
          </cell>
        </row>
        <row r="1114">
          <cell r="B1114" t="str">
            <v>CENTRO DE ACTIVIDAD NO EXISTE!!!</v>
          </cell>
        </row>
        <row r="1115">
          <cell r="B1115" t="str">
            <v>SUBESTACION PIEDRAS BLANCAS EQUIPOS</v>
          </cell>
        </row>
        <row r="1116">
          <cell r="B1116" t="str">
            <v>CENTRO DE ACTIVIDAD NO EXISTE!!!</v>
          </cell>
        </row>
        <row r="1117">
          <cell r="B1117" t="str">
            <v>SUBESTACION GIRARDOTA EQUIPOS</v>
          </cell>
        </row>
        <row r="1118">
          <cell r="B1118" t="str">
            <v>CENTRO DE ACTIVIDAD NO EXISTE!!!</v>
          </cell>
        </row>
        <row r="1119">
          <cell r="B1119" t="str">
            <v>ING PLAN REDUCC PERDIDA</v>
          </cell>
        </row>
        <row r="1120">
          <cell r="B1120" t="str">
            <v>CENTRO DE ACTIVIDAD NO EXISTE!!!</v>
          </cell>
        </row>
        <row r="1121">
          <cell r="B1121" t="str">
            <v>SUBESTACIÓN MALENA EQUIPOS</v>
          </cell>
        </row>
        <row r="1122">
          <cell r="B1122" t="str">
            <v>CENTRO DE ACTIVIDAD NO EXISTE!!!</v>
          </cell>
        </row>
        <row r="1123">
          <cell r="B1123" t="str">
            <v>ANTICIPOS EXP TRANSMISION Y DISTRIBUCION</v>
          </cell>
        </row>
        <row r="1124">
          <cell r="B1124" t="str">
            <v>SUBESTACION CALDAS EQUIPOS</v>
          </cell>
        </row>
        <row r="1125">
          <cell r="B1125" t="str">
            <v>CENTRO DE ACTIVIDAD NO EXISTE!!!</v>
          </cell>
        </row>
        <row r="1126">
          <cell r="B1126" t="str">
            <v>ANT REDUCCION PERDIDAS</v>
          </cell>
        </row>
        <row r="1127">
          <cell r="B1127" t="str">
            <v>CENTRO DE ACTIVIDAD NO EXISTE!!!</v>
          </cell>
        </row>
        <row r="1128">
          <cell r="B1128" t="str">
            <v>PRESTAMO FEN-EXIMBANK TRANS Y DISTRIBUC.</v>
          </cell>
        </row>
        <row r="1129">
          <cell r="B1129" t="str">
            <v>CENTRO DE ACTIVIDAD NO EXISTE!!!</v>
          </cell>
        </row>
        <row r="1130">
          <cell r="B1130" t="str">
            <v>AJUSTE PTMO EXIMBANK TRANS Y DISTRIBUCION</v>
          </cell>
        </row>
        <row r="1131">
          <cell r="B1131" t="str">
            <v>AJ POR INFL REDUCCION PERDIDAS</v>
          </cell>
        </row>
        <row r="1132">
          <cell r="B1132" t="str">
            <v>AJ POR INFL PLAN EXP SUBT Y DISTRIBUCION</v>
          </cell>
        </row>
        <row r="1133">
          <cell r="B1133" t="str">
            <v>CENTRO DE ACTIVIDAD NO EXISTE!!!</v>
          </cell>
        </row>
        <row r="1134">
          <cell r="B1134" t="str">
            <v>INGENIERIA Y ADMON TERMICA</v>
          </cell>
        </row>
        <row r="1135">
          <cell r="B1135" t="str">
            <v>INTERVENTORIA TERMICA</v>
          </cell>
        </row>
        <row r="1136">
          <cell r="B1136" t="str">
            <v>CENTRO DE ACTIVIDAD NO EXISTE!!!</v>
          </cell>
        </row>
        <row r="1137">
          <cell r="B1137" t="str">
            <v>ESTUDIOS Y OBRAS CIVILES TERMICA</v>
          </cell>
        </row>
        <row r="1138">
          <cell r="B1138" t="str">
            <v>INGENIERÍA TÉRMICA LA SIERRA</v>
          </cell>
        </row>
        <row r="1139">
          <cell r="B1139" t="str">
            <v>EQUIPOS COMUNICACIONES TERMICA</v>
          </cell>
        </row>
        <row r="1140">
          <cell r="B1140" t="str">
            <v>CENTRO DE ACTIVIDAD NO EXISTE!!!</v>
          </cell>
        </row>
        <row r="1141">
          <cell r="B1141" t="str">
            <v>CONTRATO LLAVE EN MANO TS</v>
          </cell>
        </row>
        <row r="1142">
          <cell r="B1142" t="str">
            <v>TRANSPORTES Y COMBUSTIBLES TERMICA</v>
          </cell>
        </row>
        <row r="1143">
          <cell r="B1143" t="str">
            <v>COMPRA DE TIERRAS TERMICA</v>
          </cell>
        </row>
        <row r="1144">
          <cell r="B1144" t="str">
            <v>CENTRO DE ACTIVIDAD NO EXISTE!!!</v>
          </cell>
        </row>
        <row r="1145">
          <cell r="B1145" t="str">
            <v>AJUSTE DIF. EN CAMBIO TERMICA LA SIERRA</v>
          </cell>
        </row>
        <row r="1146">
          <cell r="B1146" t="str">
            <v>GASTOS FINANCIEROS TERMICA</v>
          </cell>
        </row>
        <row r="1147">
          <cell r="B1147" t="str">
            <v>ANTICIPOS TERMICA</v>
          </cell>
        </row>
        <row r="1148">
          <cell r="B1148" t="str">
            <v>CENTRO DE ACTIVIDAD NO EXISTE!!!</v>
          </cell>
        </row>
        <row r="1149">
          <cell r="B1149" t="str">
            <v>ANTICIPOS NECHI</v>
          </cell>
        </row>
        <row r="1150">
          <cell r="B1150" t="str">
            <v>TERMOELECTRICA LA SIERRA - CICLO COMBIN.</v>
          </cell>
        </row>
        <row r="1151">
          <cell r="B1151" t="str">
            <v>ESTUDIOS CICLO COMBINADO LA SIERRA</v>
          </cell>
        </row>
        <row r="1152">
          <cell r="B1152" t="str">
            <v>OBRAS CIVILES CICLO COMBINADO T.SIERRA</v>
          </cell>
        </row>
        <row r="1153">
          <cell r="B1153" t="str">
            <v>INTERVENTORIA OBRAS C.Y MONTAJE T.SIERRA</v>
          </cell>
        </row>
        <row r="1154">
          <cell r="B1154" t="str">
            <v>CENTRO DE ACTIVIDAD NO EXISTE!!!</v>
          </cell>
        </row>
        <row r="1155">
          <cell r="B1155" t="str">
            <v>DISEÑOS NECHI</v>
          </cell>
        </row>
        <row r="1156">
          <cell r="B1156" t="str">
            <v>INGENIERIA NECHI</v>
          </cell>
        </row>
        <row r="1157">
          <cell r="B1157" t="str">
            <v>TIERRAS Y SERVIDUMBRES NECHI</v>
          </cell>
        </row>
        <row r="1158">
          <cell r="B1158" t="str">
            <v>CENTRO DE ACTIVIDAD NO EXISTE!!!</v>
          </cell>
        </row>
        <row r="1159">
          <cell r="B1159" t="str">
            <v>AJUSTES POR INFL RIOG II</v>
          </cell>
        </row>
        <row r="1160">
          <cell r="B1160" t="str">
            <v>CENTRO DE ACTIVIDAD NO EXISTE!!!</v>
          </cell>
        </row>
        <row r="1161">
          <cell r="B1161" t="str">
            <v>AJUSTES POR INFLACION NECHI</v>
          </cell>
        </row>
        <row r="1162">
          <cell r="B1162" t="str">
            <v>CENTRO DE ACTIVIDAD NO EXISTE!!!</v>
          </cell>
        </row>
        <row r="1163">
          <cell r="B1163" t="str">
            <v>TRAB PART EN DIV CONSERV CONTROL</v>
          </cell>
        </row>
        <row r="1164">
          <cell r="B1164" t="str">
            <v>CENTRO DE ACTIVIDAD NO EXISTE!!!</v>
          </cell>
        </row>
        <row r="1165">
          <cell r="B1165" t="str">
            <v>DIS MIRAFLORES Y TRONERAS</v>
          </cell>
        </row>
        <row r="1166">
          <cell r="B1166" t="str">
            <v>CENTRO DE ACTIVIDAD NO EXISTE!!!</v>
          </cell>
        </row>
        <row r="1167">
          <cell r="B1167" t="str">
            <v>SISTEMAS INFORM. GEREN. DISTRIB. ENERGIA</v>
          </cell>
        </row>
        <row r="1168">
          <cell r="B1168" t="str">
            <v>ALUMBRADO PUBLICO</v>
          </cell>
        </row>
        <row r="1169">
          <cell r="B1169" t="str">
            <v>EST REDISENO TRONERAS</v>
          </cell>
        </row>
        <row r="1170">
          <cell r="B1170" t="str">
            <v>PLANEAMIENTO OPERATIVO ENERGIA</v>
          </cell>
        </row>
        <row r="1171">
          <cell r="B1171" t="str">
            <v>AJ POR INFL GEN Y REP EQUIPOS</v>
          </cell>
        </row>
        <row r="1172">
          <cell r="B1172" t="str">
            <v>CENTRO DE ACTIVIDAD NO EXISTE!!!</v>
          </cell>
        </row>
        <row r="1173">
          <cell r="B1173" t="str">
            <v>SISTEMA DE REFRIGERACIÓN GUATAPÉ O.C.</v>
          </cell>
        </row>
        <row r="1174">
          <cell r="B1174" t="str">
            <v>CENTRO DE ACTIVIDAD NO EXISTE!!!</v>
          </cell>
        </row>
        <row r="1175">
          <cell r="B1175" t="str">
            <v>MODELO EXPANSION GENERACION</v>
          </cell>
        </row>
        <row r="1176">
          <cell r="B1176" t="str">
            <v>CENTRO DE ACTIVIDAD NO EXISTE!!!</v>
          </cell>
        </row>
        <row r="1177">
          <cell r="B1177" t="str">
            <v>MODERNIZACION GUATAPE</v>
          </cell>
        </row>
        <row r="1178">
          <cell r="B1178" t="str">
            <v>PARTICION Y EXPANSION PARRILLA</v>
          </cell>
        </row>
        <row r="1179">
          <cell r="B1179" t="str">
            <v>MTTO PREVENTIVO RURAL</v>
          </cell>
        </row>
        <row r="1180">
          <cell r="B1180" t="str">
            <v>CENTRO DE ACTIVIDAD NO EXISTE!!!</v>
          </cell>
        </row>
        <row r="1181">
          <cell r="B1181" t="str">
            <v>OB VARIAS PROD ENERG DIV TECNICA</v>
          </cell>
        </row>
        <row r="1182">
          <cell r="B1182" t="str">
            <v>OB VARIAS PRODUCC ENERG GTPE</v>
          </cell>
        </row>
        <row r="1183">
          <cell r="B1183" t="str">
            <v>CENTRO DE ACTIVIDAD NO EXISTE!!!</v>
          </cell>
        </row>
        <row r="1184">
          <cell r="B1184" t="str">
            <v>DISENO RIACHON</v>
          </cell>
        </row>
        <row r="1185">
          <cell r="B1185" t="str">
            <v>CENTRO DE ACTIVIDAD NO EXISTE!!!</v>
          </cell>
        </row>
        <row r="1186">
          <cell r="B1186" t="str">
            <v>REALCE VERTEDERO TENCHE</v>
          </cell>
        </row>
        <row r="1187">
          <cell r="B1187" t="str">
            <v>TRASLADO CENTRAL GUADALUPE</v>
          </cell>
        </row>
        <row r="1188">
          <cell r="B1188" t="str">
            <v>CONSULT. GUAD III,TRON, P.BLANC.</v>
          </cell>
        </row>
        <row r="1189">
          <cell r="B1189" t="str">
            <v>CENTRO DE ACTIVIDAD NO EXISTE!!!</v>
          </cell>
        </row>
        <row r="1190">
          <cell r="B1190" t="str">
            <v>OBRA CIVIL MINICENTRAL DOLORES</v>
          </cell>
        </row>
        <row r="1191">
          <cell r="B1191" t="str">
            <v>EQUIPOS MINICENTRAL DOLORES</v>
          </cell>
        </row>
        <row r="1192">
          <cell r="B1192" t="str">
            <v>CENTRO DE ACTIVIDAD NO EXISTE!!!</v>
          </cell>
        </row>
        <row r="1193">
          <cell r="B1193" t="str">
            <v>PLAN INFORMATICO GERENCIA GENER. ENERGIA</v>
          </cell>
        </row>
        <row r="1194">
          <cell r="B1194" t="str">
            <v>CENTRO DE ACTIVIDAD NO EXISTE!!!</v>
          </cell>
        </row>
        <row r="1195">
          <cell r="B1195" t="str">
            <v>CONSERVACIÓN CUENCAS</v>
          </cell>
        </row>
        <row r="1196">
          <cell r="B1196" t="str">
            <v>OBRAS MITIGACIÓN IMPACTOS AMBIENTALES</v>
          </cell>
        </row>
        <row r="1197">
          <cell r="B1197" t="str">
            <v>ESTACIONES HIDROMETEOROLÓGICAS</v>
          </cell>
        </row>
        <row r="1198">
          <cell r="B1198" t="str">
            <v>CENTRO DE ACTIVIDAD NO EXISTE!!!</v>
          </cell>
        </row>
        <row r="1199">
          <cell r="B1199" t="str">
            <v>CONTRATOS U. PLANEACION GENERACIÓN</v>
          </cell>
        </row>
        <row r="1200">
          <cell r="B1200" t="str">
            <v>CENTRO DE ACTIVIDAD NO EXISTE!!!</v>
          </cell>
        </row>
        <row r="1201">
          <cell r="B1201" t="str">
            <v>ANTICIPOS OTROS PROGRAMA GENERACIÓN</v>
          </cell>
        </row>
        <row r="1202">
          <cell r="B1202" t="str">
            <v>ANTICIPOS GENERAC Y REPOSIC EQ</v>
          </cell>
        </row>
        <row r="1203">
          <cell r="B1203" t="str">
            <v>CENTRO DE ACTIVIDAD NO EXISTE!!!</v>
          </cell>
        </row>
        <row r="1204">
          <cell r="B1204" t="str">
            <v>PMO FEN EXIMBANK OTROS PROGR</v>
          </cell>
        </row>
        <row r="1205">
          <cell r="B1205" t="str">
            <v>CENTRO DE ACTIVIDAD NO EXISTE!!!</v>
          </cell>
        </row>
        <row r="1206">
          <cell r="B1206" t="str">
            <v>AJ POR INFL GENER Y REPOSIC EQ</v>
          </cell>
        </row>
        <row r="1207">
          <cell r="B1207" t="str">
            <v>CENTRO DE ACTIVIDAD NO EXISTE!!!</v>
          </cell>
        </row>
        <row r="1208">
          <cell r="B1208" t="str">
            <v>AJTE PTMO EXIMBANK OTROS PROG</v>
          </cell>
        </row>
        <row r="1209">
          <cell r="B1209" t="str">
            <v>INGENIERIA OTROS PROGRAMAS</v>
          </cell>
        </row>
        <row r="1210">
          <cell r="B1210" t="str">
            <v>ANTICIPOS OTROS PROGRAMA DISTRIBUCION</v>
          </cell>
        </row>
        <row r="1211">
          <cell r="B1211" t="str">
            <v>CENTRO DE ACTIVIDAD NO EXISTE!!!</v>
          </cell>
        </row>
        <row r="1212">
          <cell r="B1212" t="str">
            <v>CAPACITACION GENERACIÓN ENERGIA</v>
          </cell>
        </row>
        <row r="1213">
          <cell r="B1213" t="str">
            <v>CAPACITACION DISTRIBUCION ENERGIA</v>
          </cell>
        </row>
        <row r="1214">
          <cell r="B1214" t="str">
            <v>CAPACITACIÓN COMERCIAL</v>
          </cell>
        </row>
        <row r="1215">
          <cell r="B1215" t="str">
            <v>ADECUACION TERRENO PARQUEADERO</v>
          </cell>
        </row>
        <row r="1216">
          <cell r="B1216" t="str">
            <v>EDIFICIO SEDE BOGOTA</v>
          </cell>
        </row>
        <row r="1217">
          <cell r="B1217" t="str">
            <v>CENTRO DE ACTIVIDAD NO EXISTE!!!</v>
          </cell>
        </row>
        <row r="1218">
          <cell r="B1218" t="str">
            <v>REMODELACION ED.MIGUEL DE AGUI</v>
          </cell>
        </row>
        <row r="1219">
          <cell r="B1219" t="str">
            <v>CENTRO DE ACTIVIDAD NO EXISTE!!!</v>
          </cell>
        </row>
        <row r="1220">
          <cell r="B1220" t="str">
            <v>OBRAS SEGURIDAD INSTALAC EPM</v>
          </cell>
        </row>
        <row r="1221">
          <cell r="B1221" t="str">
            <v>CENTRO DE ACTIVIDAD NO EXISTE!!!</v>
          </cell>
        </row>
        <row r="1222">
          <cell r="B1222" t="str">
            <v>PAVIMENTACION</v>
          </cell>
        </row>
        <row r="1223">
          <cell r="B1223" t="str">
            <v>CENTRO DE ACTIVIDAD NO EXISTE!!!</v>
          </cell>
        </row>
        <row r="1224">
          <cell r="B1224" t="str">
            <v>CONSTRUCC Y MTTO DESPACHO CUAD</v>
          </cell>
        </row>
        <row r="1225">
          <cell r="B1225" t="str">
            <v>CENTRO DE ACTIVIDAD NO EXISTE!!!</v>
          </cell>
        </row>
        <row r="1226">
          <cell r="B1226" t="str">
            <v>REMODELACION PALACIO</v>
          </cell>
        </row>
        <row r="1227">
          <cell r="B1227" t="str">
            <v>REFORMA DIV. COMERCIAL</v>
          </cell>
        </row>
        <row r="1228">
          <cell r="B1228" t="str">
            <v>OBRA CIVIL ADECUACION REFORMAS</v>
          </cell>
        </row>
        <row r="1229">
          <cell r="B1229" t="str">
            <v>ADECUACION OFIC ATENCION USUARIO</v>
          </cell>
        </row>
        <row r="1230">
          <cell r="B1230" t="str">
            <v>CENTRO DE ACTIVIDAD NO EXISTE!!!</v>
          </cell>
        </row>
        <row r="1231">
          <cell r="B1231" t="str">
            <v>FACHADA CENTRO DE CONTROL</v>
          </cell>
        </row>
        <row r="1232">
          <cell r="B1232" t="str">
            <v>CENTRO DE ACTIVIDAD NO EXISTE!!!</v>
          </cell>
        </row>
        <row r="1233">
          <cell r="B1233" t="str">
            <v>ANT PLAN MAEST DE INFORMATICA</v>
          </cell>
        </row>
        <row r="1234">
          <cell r="B1234" t="str">
            <v>CENTRO DE ACTIVIDAD NO EXISTE!!!</v>
          </cell>
        </row>
        <row r="1235">
          <cell r="B1235" t="str">
            <v>ADECUACIONES EDIFICIO EE.PP.M.</v>
          </cell>
        </row>
        <row r="1236">
          <cell r="B1236" t="str">
            <v>CENTRO DE ACTIVIDAD NO EXISTE!!!</v>
          </cell>
        </row>
        <row r="1237">
          <cell r="B1237" t="str">
            <v>CENTRO OPERACION MANTENIMIENTO COLOMBIA</v>
          </cell>
        </row>
        <row r="1238">
          <cell r="B1238" t="str">
            <v>VALORIZACION CORPORATIVA EEPPM</v>
          </cell>
        </row>
        <row r="1239">
          <cell r="B1239" t="str">
            <v>BODEGA ALMACEN GENERAL ZONA NORTE</v>
          </cell>
        </row>
        <row r="1240">
          <cell r="B1240" t="str">
            <v>OFICINA SUSCRIPTORES MPIO. BARBOSA</v>
          </cell>
        </row>
        <row r="1241">
          <cell r="B1241" t="str">
            <v>DESPACHO CUADRILLAS ZONA NORTE</v>
          </cell>
        </row>
        <row r="1242">
          <cell r="B1242" t="str">
            <v>CENTRO DE ACTIVIDAD NO EXISTE!!!</v>
          </cell>
        </row>
        <row r="1243">
          <cell r="B1243" t="str">
            <v>ESTUDIOS DE DEMANDA</v>
          </cell>
        </row>
        <row r="1244">
          <cell r="B1244" t="str">
            <v>CENTRO DE ACTIVIDAD NO EXISTE!!!</v>
          </cell>
        </row>
        <row r="1245">
          <cell r="B1245" t="str">
            <v>OBRAS CAROLINA Y GUATAPE</v>
          </cell>
        </row>
        <row r="1246">
          <cell r="B1246" t="str">
            <v>CENTRO DE ACTIVIDAD NO EXISTE!!!</v>
          </cell>
        </row>
        <row r="1247">
          <cell r="B1247" t="str">
            <v>ADECUACION DESPACHOS ENER Y SUSC</v>
          </cell>
        </row>
        <row r="1248">
          <cell r="B1248" t="str">
            <v>PARQUE RECREACIONAL PIEDRAS BLAN</v>
          </cell>
        </row>
        <row r="1249">
          <cell r="B1249" t="str">
            <v>CENTRO DE ACTIVIDAD NO EXISTE!!!</v>
          </cell>
        </row>
        <row r="1250">
          <cell r="B1250" t="str">
            <v>AJ POR INFL PLANTA GENERAL</v>
          </cell>
        </row>
        <row r="1251">
          <cell r="B1251" t="str">
            <v>AJ POR INFL PLANTA GENERAL</v>
          </cell>
        </row>
        <row r="1252">
          <cell r="B1252" t="str">
            <v>AJ X INFL PTA GENERAL</v>
          </cell>
        </row>
        <row r="1253">
          <cell r="B1253" t="str">
            <v>AJ X INFL PTA GENERAL</v>
          </cell>
        </row>
        <row r="1254">
          <cell r="B1254" t="str">
            <v>CENTRO DE ACTIVIDAD NO EXISTE!!!</v>
          </cell>
        </row>
        <row r="1255">
          <cell r="B1255" t="str">
            <v>PLAN PARQUES ECOLOGICOS</v>
          </cell>
        </row>
        <row r="1256">
          <cell r="B1256" t="str">
            <v>PARQUE DE LAS AGUAS</v>
          </cell>
        </row>
        <row r="1257">
          <cell r="B1257" t="str">
            <v>CENTRO DE ACTIVIDAD NO EXISTE!!!</v>
          </cell>
        </row>
        <row r="1258">
          <cell r="B1258" t="str">
            <v>INTERVENTORIA EDIFICIO EPM</v>
          </cell>
        </row>
        <row r="1259">
          <cell r="B1259" t="str">
            <v>CENTRO DE ACTIVIDAD NO EXISTE!!!</v>
          </cell>
        </row>
        <row r="1260">
          <cell r="B1260" t="str">
            <v>COSTOS CONCURRENTES EDIFICIO EPM</v>
          </cell>
        </row>
        <row r="1261">
          <cell r="B1261" t="str">
            <v>INGENIERIA Y ADMON EDIFICIO EPM</v>
          </cell>
        </row>
        <row r="1262">
          <cell r="B1262" t="str">
            <v>CENTRO DE ACTIVIDAD NO EXISTE!!!</v>
          </cell>
        </row>
        <row r="1263">
          <cell r="B1263" t="str">
            <v>ESTRUCTURAS METALICAS EDIF EPM</v>
          </cell>
        </row>
        <row r="1264">
          <cell r="B1264" t="str">
            <v>CENTRO DE ACTIVIDAD NO EXISTE!!!</v>
          </cell>
        </row>
        <row r="1265">
          <cell r="B1265" t="str">
            <v>AMOBLAM Y SENALIZ EDIFICIO EPM</v>
          </cell>
        </row>
        <row r="1266">
          <cell r="B1266" t="str">
            <v>CENTRO DE ACTIVIDAD NO EXISTE!!!</v>
          </cell>
        </row>
        <row r="1267">
          <cell r="B1267" t="str">
            <v>ACABADOS GRALES EDIFICIO EPM</v>
          </cell>
        </row>
        <row r="1268">
          <cell r="B1268" t="str">
            <v>CENTRO DE ACTIVIDAD NO EXISTE!!!</v>
          </cell>
        </row>
        <row r="1269">
          <cell r="B1269" t="str">
            <v>SISTEMA DE AIRE ACOND EDIF EPM</v>
          </cell>
        </row>
        <row r="1270">
          <cell r="B1270" t="str">
            <v>TRANSP VERT E INCLINADO EDIF EPM</v>
          </cell>
        </row>
        <row r="1271">
          <cell r="B1271" t="str">
            <v>CENTRO DE ACTIVIDAD NO EXISTE!!!</v>
          </cell>
        </row>
        <row r="1272">
          <cell r="B1272" t="str">
            <v>RED ELECT Y COMUNICACIONES EDIF EPM</v>
          </cell>
        </row>
        <row r="1273">
          <cell r="B1273" t="str">
            <v>AUTOMATIZACION EDIFICIO EPM</v>
          </cell>
        </row>
        <row r="1274">
          <cell r="B1274" t="str">
            <v>SISTEMAS DE ILUMINACION EDIF EPM</v>
          </cell>
        </row>
        <row r="1275">
          <cell r="B1275" t="str">
            <v>CENTRO DE ACTIVIDAD NO EXISTE!!!</v>
          </cell>
        </row>
        <row r="1276">
          <cell r="B1276" t="str">
            <v>EQ ANTIINCENDIO E HIDR EDIF EPM</v>
          </cell>
        </row>
        <row r="1277">
          <cell r="B1277" t="str">
            <v>SIST DE VOZ DAT Y SONID EDIF EPM</v>
          </cell>
        </row>
        <row r="1278">
          <cell r="B1278" t="str">
            <v>ANTICIPO SEDE</v>
          </cell>
        </row>
        <row r="1279">
          <cell r="B1279" t="str">
            <v>CENTRO DE ACTIVIDAD NO EXISTE!!!</v>
          </cell>
        </row>
        <row r="1280">
          <cell r="B1280" t="str">
            <v>PROYECTO URE EN LA RESIDENCIA</v>
          </cell>
        </row>
        <row r="1281">
          <cell r="B1281" t="str">
            <v>PROYECTO PILOTO URE INDUSTRIA</v>
          </cell>
        </row>
        <row r="1282">
          <cell r="B1282" t="str">
            <v>INVESTIGACION Y DESARROLLO URE</v>
          </cell>
        </row>
        <row r="1283">
          <cell r="B1283" t="str">
            <v>CENTRO DE ACTIVIDAD NO EXISTE!!!</v>
          </cell>
        </row>
        <row r="1284">
          <cell r="B1284" t="str">
            <v>INGENIERIA Y ADMON U.R.E.</v>
          </cell>
        </row>
        <row r="1285">
          <cell r="B1285" t="str">
            <v>ALUMBRADO PUBLICO EFICIENTE</v>
          </cell>
        </row>
        <row r="1286">
          <cell r="B1286" t="str">
            <v>CENTRO DE ACTIVIDAD NO EXISTE!!!</v>
          </cell>
        </row>
        <row r="1287">
          <cell r="B1287" t="str">
            <v>PROYECTO ALURE</v>
          </cell>
        </row>
        <row r="1288">
          <cell r="B1288" t="str">
            <v>CENTRO DE ACTIVIDAD NO EXISTE!!!</v>
          </cell>
        </row>
        <row r="1289">
          <cell r="B1289" t="str">
            <v>CAMPANA NACIONAL URE</v>
          </cell>
        </row>
        <row r="1290">
          <cell r="B1290" t="str">
            <v>CENTRO DE ACTIVIDAD NO EXISTE!!!</v>
          </cell>
        </row>
        <row r="1291">
          <cell r="B1291" t="str">
            <v>ANTICIPOS U.R.E.</v>
          </cell>
        </row>
        <row r="1292">
          <cell r="B1292" t="str">
            <v>CENTRO DE ACTIVIDAD NO EXISTE!!!</v>
          </cell>
        </row>
        <row r="1293">
          <cell r="B1293" t="str">
            <v>AJ POR INFL USO RACIONAL ENERGIA</v>
          </cell>
        </row>
        <row r="1294">
          <cell r="B1294" t="str">
            <v>CENTRO DE ACTIVIDAD NO EXISTE!!!</v>
          </cell>
        </row>
        <row r="1295">
          <cell r="B1295" t="str">
            <v>ANTICIPOS PROGRAMAS GENERALES</v>
          </cell>
        </row>
        <row r="1296">
          <cell r="B1296" t="str">
            <v>DIRECCION DE INFORMATICA</v>
          </cell>
        </row>
        <row r="1297">
          <cell r="B1297" t="str">
            <v>CAPACIDAD EQUIPOS CORPORATIVOS</v>
          </cell>
        </row>
        <row r="1298">
          <cell r="B1298" t="str">
            <v>PROYECTO GACELA</v>
          </cell>
        </row>
        <row r="1299">
          <cell r="B1299" t="str">
            <v>RED COMUNICACION DE DATOS</v>
          </cell>
        </row>
        <row r="1300">
          <cell r="B1300" t="str">
            <v>METODOLOGIA PARA DRROLLO SIST.</v>
          </cell>
        </row>
        <row r="1301">
          <cell r="B1301" t="str">
            <v>CENTRO DE ACTIVIDAD NO EXISTE!!!</v>
          </cell>
        </row>
        <row r="1302">
          <cell r="B1302" t="str">
            <v>UNIDAD PLANEACION INFORMATICA</v>
          </cell>
        </row>
        <row r="1303">
          <cell r="B1303" t="str">
            <v>CENTRO DE ACTIVIDAD NO EXISTE!!!</v>
          </cell>
        </row>
        <row r="1304">
          <cell r="B1304" t="str">
            <v>UNIDAD DE GESTION INFORMATICA</v>
          </cell>
        </row>
        <row r="1305">
          <cell r="B1305" t="str">
            <v>CENTRO DE ACTIVIDAD NO EXISTE!!!</v>
          </cell>
        </row>
        <row r="1306">
          <cell r="B1306" t="str">
            <v>UNIDAD INGENIERÍA Y TECNOLOGÍA INFORMÁTICA</v>
          </cell>
        </row>
        <row r="1307">
          <cell r="B1307" t="str">
            <v>CENTRO DE ACTIVIDAD NO EXISTE!!!</v>
          </cell>
        </row>
        <row r="1308">
          <cell r="B1308" t="str">
            <v>UNIDAD SISTEMAS DE INFORMACIÓN</v>
          </cell>
        </row>
        <row r="1309">
          <cell r="B1309" t="str">
            <v>EQUIPO SIGMA</v>
          </cell>
        </row>
        <row r="1310">
          <cell r="B1310" t="str">
            <v>MANTENIMIENTO SISTEMAS DE INFORMACIÓN</v>
          </cell>
        </row>
        <row r="1311">
          <cell r="B1311" t="str">
            <v>CENTRO DE ACTIVIDAD NO EXISTE!!!</v>
          </cell>
        </row>
        <row r="1312">
          <cell r="B1312" t="str">
            <v>UNIDAD OPERACIONES INFORMÁTICAS</v>
          </cell>
        </row>
        <row r="1313">
          <cell r="B1313" t="str">
            <v>CENTRO DE ACTIVIDAD NO EXISTE!!!</v>
          </cell>
        </row>
        <row r="1314">
          <cell r="B1314" t="str">
            <v>AJ POR INFL PLAN M INFORMATICA</v>
          </cell>
        </row>
        <row r="1315">
          <cell r="B1315" t="str">
            <v>AJ POR INFL PLAN M INFORMATICA</v>
          </cell>
        </row>
        <row r="1316">
          <cell r="B1316" t="str">
            <v>AJ X INFL PLAN MAEST INFORMATC</v>
          </cell>
        </row>
        <row r="1317">
          <cell r="B1317" t="str">
            <v>AJ POR INFL P MAEST INFORMATIC</v>
          </cell>
        </row>
        <row r="1318">
          <cell r="B1318" t="str">
            <v>CENTRO DE ACTIVIDAD NO EXISTE!!!</v>
          </cell>
        </row>
        <row r="1319">
          <cell r="B1319" t="str">
            <v>DLLO PROY INTERNOS INFORMATICA</v>
          </cell>
        </row>
        <row r="1320">
          <cell r="B1320" t="str">
            <v>CENTRO DE ACTIVIDAD NO EXISTE!!!</v>
          </cell>
        </row>
        <row r="1321">
          <cell r="B1321" t="str">
            <v>CAPACITACION INFORMATICA</v>
          </cell>
        </row>
        <row r="1322">
          <cell r="B1322" t="str">
            <v>SISTEMA INFORMACION ADMON CONT</v>
          </cell>
        </row>
        <row r="1323">
          <cell r="B1323" t="str">
            <v>BASE DE DATOS HIDROMETEOROLOGI</v>
          </cell>
        </row>
        <row r="1324">
          <cell r="B1324" t="str">
            <v>CENTRO DE ACTIVIDAD NO EXISTE!!!</v>
          </cell>
        </row>
        <row r="1325">
          <cell r="B1325" t="str">
            <v>GEST AUTOMATIZ MAT Y MTTO GAMMA</v>
          </cell>
        </row>
        <row r="1326">
          <cell r="B1326" t="str">
            <v>SIST.INFORM. DEL CIGAT</v>
          </cell>
        </row>
        <row r="1327">
          <cell r="B1327" t="str">
            <v>CENTRO DE ACTIVIDAD NO EXISTE!!!</v>
          </cell>
        </row>
        <row r="1328">
          <cell r="B1328" t="str">
            <v>SIST.INFORM.CONTROL PERD.TCAS</v>
          </cell>
        </row>
        <row r="1329">
          <cell r="B1329" t="str">
            <v>CENTRO DE ACTIVIDAD NO EXISTE!!!</v>
          </cell>
        </row>
        <row r="1330">
          <cell r="B1330" t="str">
            <v>DIS DE RED ASIST POR COMP</v>
          </cell>
        </row>
        <row r="1331">
          <cell r="B1331" t="str">
            <v>CENTRO DE ACTIVIDAD NO EXISTE!!!</v>
          </cell>
        </row>
        <row r="1332">
          <cell r="B1332" t="str">
            <v>PROYECTO GESTAR</v>
          </cell>
        </row>
        <row r="1333">
          <cell r="B1333" t="str">
            <v>PROYECTO MULTIMEDIA</v>
          </cell>
        </row>
        <row r="1334">
          <cell r="B1334" t="str">
            <v>CENTRO DE ACTIVIDAD NO EXISTE!!!</v>
          </cell>
        </row>
        <row r="1335">
          <cell r="B1335" t="str">
            <v>ADQUISICION PAQUETE MANEJO GESTION</v>
          </cell>
        </row>
        <row r="1336">
          <cell r="B1336" t="str">
            <v>DESARROLLO COMUNICACIÓN DE DATOS</v>
          </cell>
        </row>
        <row r="1337">
          <cell r="B1337" t="str">
            <v>SOPORTE MANTENIMIENTO  D.R.C.</v>
          </cell>
        </row>
        <row r="1338">
          <cell r="B1338" t="str">
            <v>GROUPWARE</v>
          </cell>
        </row>
        <row r="1339">
          <cell r="B1339" t="str">
            <v>PROYECTO PIBOT CORPORATIVO</v>
          </cell>
        </row>
        <row r="1340">
          <cell r="B1340" t="str">
            <v>PAQUETE PRONOSTICO DE CAUDALES</v>
          </cell>
        </row>
        <row r="1341">
          <cell r="B1341" t="str">
            <v>CENTRO DE ACTIVIDAD NO EXISTE!!!</v>
          </cell>
        </row>
        <row r="1342">
          <cell r="B1342" t="str">
            <v>PROYECTO METODOLOGIA FASE II</v>
          </cell>
        </row>
        <row r="1343">
          <cell r="B1343" t="str">
            <v>HW PROYECTOS DE TECNOLOGIA</v>
          </cell>
        </row>
        <row r="1344">
          <cell r="B1344" t="str">
            <v>CENTRO DE ACTIVIDAD NO EXISTE!!!</v>
          </cell>
        </row>
        <row r="1345">
          <cell r="B1345" t="str">
            <v>PLAN DES. INF. GEREN. DISTRIB. ENERGIA</v>
          </cell>
        </row>
        <row r="1346">
          <cell r="B1346" t="str">
            <v>CENTRO DE ACTIVIDAD NO EXISTE!!!</v>
          </cell>
        </row>
        <row r="1347">
          <cell r="B1347" t="str">
            <v>SW MICROS SERVIDORES Y EQ.DPTL</v>
          </cell>
        </row>
        <row r="1348">
          <cell r="B1348" t="str">
            <v>CENTRO DE ACTIVIDAD NO EXISTE!!!</v>
          </cell>
        </row>
        <row r="1349">
          <cell r="B1349" t="str">
            <v>PROYECTO SIGMA CON RECURSOS PROP.</v>
          </cell>
        </row>
        <row r="1350">
          <cell r="B1350" t="str">
            <v>ASESORIA Y SOPORTE TECN. SIGMA</v>
          </cell>
        </row>
        <row r="1351">
          <cell r="B1351" t="str">
            <v>CAPACITACION SIGMA</v>
          </cell>
        </row>
        <row r="1352">
          <cell r="B1352" t="str">
            <v>DESARROLLO APLICACIONES SIGMA</v>
          </cell>
        </row>
        <row r="1353">
          <cell r="B1353" t="str">
            <v>CONVERSION BASE GEOGRAFICA SIGMA</v>
          </cell>
        </row>
        <row r="1354">
          <cell r="B1354" t="str">
            <v>PROY. PILOTO SIGMA BIRF 2449</v>
          </cell>
        </row>
        <row r="1355">
          <cell r="B1355" t="str">
            <v>CONVERSION REDES ACUEDUCTO</v>
          </cell>
        </row>
        <row r="1356">
          <cell r="B1356" t="str">
            <v>CONVERSION REDES ALCANTARILLADO</v>
          </cell>
        </row>
        <row r="1357">
          <cell r="B1357" t="str">
            <v>CONVERSION REDES DISTRIBUCION</v>
          </cell>
        </row>
        <row r="1358">
          <cell r="B1358" t="str">
            <v>CONVERSION REDES TELEFONOS</v>
          </cell>
        </row>
        <row r="1359">
          <cell r="B1359" t="str">
            <v>HW SW Y APLICATIVOS ACUEDUCTO</v>
          </cell>
        </row>
        <row r="1360">
          <cell r="B1360" t="str">
            <v>HW SW Y APLICATIVOS SANEAMIENTO</v>
          </cell>
        </row>
        <row r="1361">
          <cell r="B1361" t="str">
            <v>HW SW Y APLICATIVOS ENERGIA</v>
          </cell>
        </row>
        <row r="1362">
          <cell r="B1362" t="str">
            <v>HW SW Y APLICATIVOS TELECOMUN.</v>
          </cell>
        </row>
        <row r="1363">
          <cell r="B1363" t="str">
            <v>POLIGONO</v>
          </cell>
        </row>
        <row r="1364">
          <cell r="B1364" t="str">
            <v>HW SW Y APLICATIVOS GAS</v>
          </cell>
        </row>
        <row r="1365">
          <cell r="B1365" t="str">
            <v>CONVERSION REDES GAS</v>
          </cell>
        </row>
        <row r="1366">
          <cell r="B1366" t="str">
            <v>CENTRO DE ACTIVIDAD NO EXISTE!!!</v>
          </cell>
        </row>
        <row r="1367">
          <cell r="B1367" t="str">
            <v>SIGA</v>
          </cell>
        </row>
        <row r="1368">
          <cell r="B1368" t="str">
            <v>CENTRO DE ACTIVIDAD NO EXISTE!!!</v>
          </cell>
        </row>
        <row r="1369">
          <cell r="B1369" t="str">
            <v>EVOLUCION SISTEMA DANOS ACUEDUCTO</v>
          </cell>
        </row>
        <row r="1370">
          <cell r="B1370" t="str">
            <v>CENTRO DE ACTIVIDAD NO EXISTE!!!</v>
          </cell>
        </row>
        <row r="1371">
          <cell r="B1371" t="str">
            <v>ALURE PERDIDAS</v>
          </cell>
        </row>
        <row r="1372">
          <cell r="B1372" t="str">
            <v>PROYECTO ALURE COSTOS</v>
          </cell>
        </row>
        <row r="1373">
          <cell r="B1373" t="str">
            <v>SISTEMA INFORM. COMERCIALIZACION ENERGIA</v>
          </cell>
        </row>
        <row r="1374">
          <cell r="B1374" t="str">
            <v>CENTRO DE ACTIVIDAD NO EXISTE!!!</v>
          </cell>
        </row>
        <row r="1375">
          <cell r="B1375" t="str">
            <v>SISTEMA INFORM. PARA LA BOLSA DE ENERGIA</v>
          </cell>
        </row>
        <row r="1376">
          <cell r="B1376" t="str">
            <v>SIST. INFORM. STO. GESTION GCIA. GENERAC</v>
          </cell>
        </row>
        <row r="1377">
          <cell r="B1377" t="str">
            <v>SISTEMA INFORM. PARA GESTION MERCADEO</v>
          </cell>
        </row>
        <row r="1378">
          <cell r="B1378" t="str">
            <v>SIST. INFORM. GESTION FIN. GCIA. GENERAC</v>
          </cell>
        </row>
        <row r="1379">
          <cell r="B1379" t="str">
            <v>CENTRO DE ACTIVIDAD NO EXISTE!!!</v>
          </cell>
        </row>
        <row r="1380">
          <cell r="B1380" t="str">
            <v>EPM BOGOTA S.A. E.S.P.</v>
          </cell>
        </row>
        <row r="1381">
          <cell r="B1381" t="str">
            <v>CENTRO DE ACTIVIDAD NO EXISTE!!!</v>
          </cell>
        </row>
        <row r="1382">
          <cell r="B1382" t="str">
            <v>SISTEMA DE INFORMACION TESORERIA</v>
          </cell>
        </row>
        <row r="1383">
          <cell r="B1383" t="str">
            <v>SISTEMA DE INFORMACION REVISIONES</v>
          </cell>
        </row>
        <row r="1384">
          <cell r="B1384" t="str">
            <v>SISTEMA DE INFORMACION FINANCIERO</v>
          </cell>
        </row>
        <row r="1385">
          <cell r="B1385" t="str">
            <v>SISTEMA DE INFORMACION SEGUROS</v>
          </cell>
        </row>
        <row r="1386">
          <cell r="B1386" t="str">
            <v>PROYECTO SOLUCIONES ANO 2000</v>
          </cell>
        </row>
        <row r="1387">
          <cell r="B1387" t="str">
            <v>CENTRO DE ACTIVIDAD NO EXISTE!!!</v>
          </cell>
        </row>
        <row r="1388">
          <cell r="B1388" t="str">
            <v>SIST. INF. INVENTARIOS (CARTERA, LOTES)</v>
          </cell>
        </row>
        <row r="1389">
          <cell r="B1389" t="str">
            <v>SISTEMA INTEGRADO INFORMACION BIBLIOTECA</v>
          </cell>
        </row>
        <row r="1390">
          <cell r="B1390" t="str">
            <v>SISTEMA POS-PROVEEDURIA</v>
          </cell>
        </row>
        <row r="1391">
          <cell r="B1391" t="str">
            <v>AMPLIACION RED CORPORATIVA EEPPM</v>
          </cell>
        </row>
        <row r="1392">
          <cell r="B1392" t="str">
            <v>SEGURIDAD DE LA INFRAESTRUCTURA INFORM.</v>
          </cell>
        </row>
        <row r="1393">
          <cell r="B1393" t="str">
            <v>ADMINISTRACION DE LA INFRAESTRUCTURA INF</v>
          </cell>
        </row>
        <row r="1394">
          <cell r="B1394" t="str">
            <v>COMUNICACION ORGANIZACIONAL ELECTRONICA</v>
          </cell>
        </row>
        <row r="1395">
          <cell r="B1395" t="str">
            <v>PROYECTO SISIE</v>
          </cell>
        </row>
        <row r="1396">
          <cell r="B1396" t="str">
            <v>CENTRO DE ACTIVIDAD NO EXISTE!!!</v>
          </cell>
        </row>
        <row r="1397">
          <cell r="B1397" t="str">
            <v>PROYECTO TRIPLE-E</v>
          </cell>
        </row>
        <row r="1398">
          <cell r="B1398" t="str">
            <v>PROYECTO INFRAGAS</v>
          </cell>
        </row>
        <row r="1399">
          <cell r="B1399" t="str">
            <v>PROYECTO COM-GAS</v>
          </cell>
        </row>
        <row r="1400">
          <cell r="B1400" t="str">
            <v>PROYECTO DISGAS</v>
          </cell>
        </row>
        <row r="1401">
          <cell r="B1401" t="str">
            <v>PROYECTO CONTRATAR</v>
          </cell>
        </row>
        <row r="1402">
          <cell r="B1402" t="str">
            <v>CENTRO DE ACTIVIDAD NO EXISTE!!!</v>
          </cell>
        </row>
        <row r="1403">
          <cell r="B1403" t="str">
            <v>ANTICIPOS ESTUDIOS</v>
          </cell>
        </row>
        <row r="1404">
          <cell r="B1404" t="str">
            <v>CENTRO DE ACTIVIDAD NO EXISTE!!!</v>
          </cell>
        </row>
      </sheetData>
      <sheetData sheetId="4" refreshError="1">
        <row r="2">
          <cell r="A2" t="str">
            <v>CODIGO</v>
          </cell>
        </row>
        <row r="3">
          <cell r="A3">
            <v>1</v>
          </cell>
        </row>
        <row r="4">
          <cell r="A4">
            <v>2</v>
          </cell>
        </row>
        <row r="5">
          <cell r="A5">
            <v>3</v>
          </cell>
        </row>
        <row r="6">
          <cell r="A6">
            <v>4</v>
          </cell>
        </row>
        <row r="7">
          <cell r="A7">
            <v>5</v>
          </cell>
        </row>
        <row r="8">
          <cell r="A8">
            <v>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20.1"/>
    </sheetNames>
    <sheetDataSet>
      <sheetData sheetId="0">
        <row r="8">
          <cell r="AX8" t="str">
            <v>AMAZONAS</v>
          </cell>
        </row>
        <row r="9">
          <cell r="AX9" t="str">
            <v>ANTIOQUIA</v>
          </cell>
        </row>
        <row r="10">
          <cell r="AX10" t="str">
            <v>ARAUCA</v>
          </cell>
        </row>
        <row r="11">
          <cell r="AX11" t="str">
            <v>ATLANTICO</v>
          </cell>
        </row>
        <row r="12">
          <cell r="AX12" t="str">
            <v>BOLIVAR</v>
          </cell>
        </row>
        <row r="13">
          <cell r="AX13" t="str">
            <v>BOYACA</v>
          </cell>
        </row>
        <row r="14">
          <cell r="AX14" t="str">
            <v>CALDAS</v>
          </cell>
        </row>
        <row r="15">
          <cell r="AX15" t="str">
            <v>CAQUETA</v>
          </cell>
        </row>
        <row r="16">
          <cell r="AX16" t="str">
            <v>CASANARE</v>
          </cell>
        </row>
        <row r="17">
          <cell r="AX17" t="str">
            <v>CAUCA</v>
          </cell>
        </row>
        <row r="18">
          <cell r="AX18" t="str">
            <v>CESAR</v>
          </cell>
        </row>
        <row r="19">
          <cell r="AX19" t="str">
            <v>CHOCO</v>
          </cell>
        </row>
        <row r="20">
          <cell r="AX20" t="str">
            <v>CORDOBA</v>
          </cell>
        </row>
        <row r="21">
          <cell r="AX21" t="str">
            <v>CUNDINAMARCA</v>
          </cell>
        </row>
        <row r="22">
          <cell r="AX22" t="str">
            <v>GUAINIA</v>
          </cell>
        </row>
        <row r="23">
          <cell r="AX23" t="str">
            <v>GUAVIARE</v>
          </cell>
        </row>
        <row r="24">
          <cell r="AX24" t="str">
            <v>HUILA</v>
          </cell>
        </row>
        <row r="25">
          <cell r="AX25" t="str">
            <v>LA_GUAJIRA</v>
          </cell>
        </row>
        <row r="26">
          <cell r="AX26" t="str">
            <v>MAGDALENA</v>
          </cell>
        </row>
        <row r="27">
          <cell r="AX27" t="str">
            <v>META</v>
          </cell>
        </row>
        <row r="28">
          <cell r="AX28" t="str">
            <v>N_DE_SANTANDER</v>
          </cell>
        </row>
        <row r="29">
          <cell r="AX29" t="str">
            <v>NARIÑO</v>
          </cell>
        </row>
        <row r="30">
          <cell r="AX30" t="str">
            <v>PUTUMAYO</v>
          </cell>
        </row>
        <row r="31">
          <cell r="AX31" t="str">
            <v>QUINDIO</v>
          </cell>
        </row>
        <row r="32">
          <cell r="AX32" t="str">
            <v>RISARALDA</v>
          </cell>
        </row>
        <row r="33">
          <cell r="AX33" t="str">
            <v>SAN_ANDRES</v>
          </cell>
        </row>
        <row r="34">
          <cell r="AX34" t="str">
            <v>SANTANDER</v>
          </cell>
        </row>
        <row r="35">
          <cell r="AX35" t="str">
            <v>SUCRE</v>
          </cell>
        </row>
        <row r="36">
          <cell r="AX36" t="str">
            <v>TOLIMA</v>
          </cell>
        </row>
        <row r="37">
          <cell r="AX37" t="str">
            <v>VALLE_DEL_CAUCA</v>
          </cell>
        </row>
        <row r="38">
          <cell r="AX38" t="str">
            <v>VAUPES</v>
          </cell>
        </row>
        <row r="39">
          <cell r="AX39" t="str">
            <v>VICHADA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f_FECHA"/>
      <sheetName val="VF GNRAL_2011 (4)"/>
      <sheetName val="CONTRALORÍA"/>
      <sheetName val="Hoja3"/>
      <sheetName val="VF GNRAL_2011 (5)"/>
      <sheetName val="Base"/>
      <sheetName val="DOCUMENTOS RIK"/>
      <sheetName val="Hoja8"/>
      <sheetName val="VF-GENERAL-2012"/>
      <sheetName val="FECHA"/>
    </sheetNames>
    <sheetDataSet>
      <sheetData sheetId="0"/>
      <sheetData sheetId="1"/>
      <sheetData sheetId="2"/>
      <sheetData sheetId="3"/>
      <sheetData sheetId="4"/>
      <sheetData sheetId="5"/>
      <sheetData sheetId="6"/>
      <sheetData sheetId="7"/>
      <sheetData sheetId="8"/>
      <sheetData sheetId="9">
        <row r="1">
          <cell r="A1" t="str">
            <v>movn_numero</v>
          </cell>
          <cell r="B1" t="str">
            <v>movf_fecha</v>
          </cell>
          <cell r="C1" t="str">
            <v>movn_ubicacion</v>
          </cell>
          <cell r="D1" t="str">
            <v>movc_documento</v>
          </cell>
          <cell r="E1" t="str">
            <v>movt_observacion</v>
          </cell>
          <cell r="F1" t="str">
            <v>movc_impreso</v>
          </cell>
          <cell r="G1" t="str">
            <v>movc_marca</v>
          </cell>
          <cell r="H1" t="str">
            <v>movc_estado</v>
          </cell>
          <cell r="I1" t="str">
            <v>movn_empresa</v>
          </cell>
          <cell r="J1" t="str">
            <v>movv_vendedor</v>
          </cell>
          <cell r="K1" t="str">
            <v>terc_nombre</v>
          </cell>
          <cell r="L1" t="str">
            <v>movn_documento1</v>
          </cell>
          <cell r="M1" t="str">
            <v>movn_documento2</v>
          </cell>
          <cell r="N1" t="str">
            <v>movv_tercero</v>
          </cell>
          <cell r="O1" t="str">
            <v>movf_presupuesto</v>
          </cell>
          <cell r="P1" t="str">
            <v>terc_nombre</v>
          </cell>
          <cell r="Q1" t="str">
            <v>movn_bodega</v>
          </cell>
          <cell r="R1" t="str">
            <v>ubic_nombre</v>
          </cell>
          <cell r="S1" t="str">
            <v>movn_direccion</v>
          </cell>
          <cell r="T1" t="str">
            <v>movv_total</v>
          </cell>
          <cell r="U1" t="str">
            <v>movc_documento_ori</v>
          </cell>
          <cell r="V1" t="str">
            <v>movv_tasa_cambio</v>
          </cell>
          <cell r="W1" t="str">
            <v>tern_moneda</v>
          </cell>
          <cell r="X1" t="str">
            <v>movn_condicion_pago</v>
          </cell>
          <cell r="Y1" t="str">
            <v>movn_moneda</v>
          </cell>
          <cell r="Z1" t="str">
            <v>movn_negocio</v>
          </cell>
          <cell r="AA1" t="str">
            <v>movc_aplica</v>
          </cell>
          <cell r="AB1" t="str">
            <v>movc_doc_origen</v>
          </cell>
          <cell r="AC1" t="str">
            <v>movv_ajuste</v>
          </cell>
          <cell r="AD1" t="str">
            <v>movn_anno</v>
          </cell>
          <cell r="AE1" t="str">
            <v>movn_documento</v>
          </cell>
          <cell r="AF1" t="str">
            <v>docc_nombre</v>
          </cell>
          <cell r="AG1" t="str">
            <v>movc_concepto</v>
          </cell>
          <cell r="AH1" t="str">
            <v>conc_nombre</v>
          </cell>
          <cell r="AI1" t="str">
            <v>movc_documento1</v>
          </cell>
          <cell r="AJ1" t="str">
            <v>movn_ubicacion1</v>
          </cell>
          <cell r="AK1" t="str">
            <v>movf_confirmacion</v>
          </cell>
          <cell r="AL1" t="str">
            <v>movc_origen</v>
          </cell>
          <cell r="AM1" t="str">
            <v>movc_status</v>
          </cell>
          <cell r="AN1" t="str">
            <v>movc_aprueba</v>
          </cell>
          <cell r="AO1" t="str">
            <v>movv_proyecto_eka</v>
          </cell>
          <cell r="AP1" t="str">
            <v>movv_contrato_eka</v>
          </cell>
          <cell r="AQ1" t="str">
            <v>movn_plan</v>
          </cell>
          <cell r="AR1" t="str">
            <v>movn_centro_costo</v>
          </cell>
          <cell r="AS1" t="str">
            <v>ubic_nombre</v>
          </cell>
        </row>
        <row r="2">
          <cell r="A2">
            <v>5293</v>
          </cell>
          <cell r="B2">
            <v>40574</v>
          </cell>
          <cell r="C2">
            <v>12</v>
          </cell>
          <cell r="D2" t="str">
            <v>CD</v>
          </cell>
          <cell r="E2" t="str">
            <v>RAD. # 1563 SOLICITUD DE CD VIGENCIA FUTURA PARA LA PRESTACION DEL SERVICIO DE PODA TECNICA DE LOS ARBOLES QUE OBSTACULIZAN LAS REDES ELECTRICAS DE DISTRIBUCION DE ALTA MEDIA Y BAJA TENSION, EN EL CASCO URBANO DE LA SUCURSAL DE PAMPLONA, YA QUE EL CONTRAT</v>
          </cell>
          <cell r="G2" t="str">
            <v>N</v>
          </cell>
          <cell r="H2" t="str">
            <v>P</v>
          </cell>
          <cell r="I2">
            <v>1</v>
          </cell>
          <cell r="J2">
            <v>13235656</v>
          </cell>
          <cell r="K2" t="str">
            <v>TOBON SOSA MARIA CECILIA</v>
          </cell>
          <cell r="L2">
            <v>0</v>
          </cell>
          <cell r="M2">
            <v>0</v>
          </cell>
          <cell r="N2">
            <v>37256453</v>
          </cell>
          <cell r="O2">
            <v>40574</v>
          </cell>
          <cell r="P2" t="str">
            <v>RANGEL BECERRA LUIS ALBERTO</v>
          </cell>
          <cell r="Q2">
            <v>0</v>
          </cell>
          <cell r="R2" t="str">
            <v>CENS SUCURSAL PAMPLONA</v>
          </cell>
          <cell r="S2">
            <v>0</v>
          </cell>
          <cell r="T2">
            <v>52621348</v>
          </cell>
          <cell r="V2">
            <v>0</v>
          </cell>
          <cell r="W2">
            <v>0</v>
          </cell>
          <cell r="X2">
            <v>0</v>
          </cell>
          <cell r="Y2">
            <v>0</v>
          </cell>
          <cell r="Z2">
            <v>0</v>
          </cell>
          <cell r="AC2">
            <v>0</v>
          </cell>
          <cell r="AD2">
            <v>2011</v>
          </cell>
          <cell r="AE2">
            <v>0</v>
          </cell>
          <cell r="AF2" t="str">
            <v>CERTIFICADO DISPONIBILIDAD PRESUPUESTAL</v>
          </cell>
          <cell r="AG2" t="str">
            <v>CV</v>
          </cell>
          <cell r="AH2" t="str">
            <v>CERTIFICADO DE VIGENCIAS FUTURAS</v>
          </cell>
          <cell r="AJ2">
            <v>0</v>
          </cell>
          <cell r="AL2" t="str">
            <v>S</v>
          </cell>
          <cell r="AM2" t="str">
            <v>C</v>
          </cell>
          <cell r="AN2" t="str">
            <v>N</v>
          </cell>
          <cell r="AQ2">
            <v>0</v>
          </cell>
          <cell r="AR2">
            <v>365</v>
          </cell>
          <cell r="AS2" t="str">
            <v>GESTION AMBIENTAL</v>
          </cell>
        </row>
        <row r="3">
          <cell r="A3">
            <v>5313</v>
          </cell>
          <cell r="B3">
            <v>40625</v>
          </cell>
          <cell r="C3">
            <v>12</v>
          </cell>
          <cell r="D3" t="str">
            <v>CD</v>
          </cell>
          <cell r="E3" t="str">
            <v>RAD. # 4738 SOLICITUD DE CD VIGENCIA FUTURAPARA REGISTRAR EL CONTRATO INTEGRAL DE SERVICIO DE TOMA DE LECTURA, ENTREGA DE FACTURAS Y CORTE Y RECONEXION, YA QUE POR PRESTARSE LOS SERVICIOS EN CADA SUCURSAL, ESTE DEBE REGISTRARSE CON CARGO A CADA UNA DE ELL</v>
          </cell>
          <cell r="G3" t="str">
            <v>N</v>
          </cell>
          <cell r="H3" t="str">
            <v>P</v>
          </cell>
          <cell r="I3">
            <v>1</v>
          </cell>
          <cell r="J3">
            <v>13235656</v>
          </cell>
          <cell r="K3" t="str">
            <v>CLAVIJO CACERES IVAN ANTONIO</v>
          </cell>
          <cell r="L3">
            <v>0</v>
          </cell>
          <cell r="M3">
            <v>0</v>
          </cell>
          <cell r="N3">
            <v>13473924</v>
          </cell>
          <cell r="O3">
            <v>40625.741793981484</v>
          </cell>
          <cell r="P3" t="str">
            <v>RANGEL BECERRA LUIS ALBERTO</v>
          </cell>
          <cell r="Q3">
            <v>0</v>
          </cell>
          <cell r="R3" t="str">
            <v>CENS SUCURSAL PAMPLONA</v>
          </cell>
          <cell r="S3">
            <v>0</v>
          </cell>
          <cell r="T3">
            <v>487033722</v>
          </cell>
          <cell r="V3">
            <v>0</v>
          </cell>
          <cell r="W3">
            <v>0</v>
          </cell>
          <cell r="X3">
            <v>0</v>
          </cell>
          <cell r="Y3">
            <v>0</v>
          </cell>
          <cell r="Z3">
            <v>0</v>
          </cell>
          <cell r="AC3">
            <v>0</v>
          </cell>
          <cell r="AD3">
            <v>2011</v>
          </cell>
          <cell r="AE3">
            <v>0</v>
          </cell>
          <cell r="AF3" t="str">
            <v>CERTIFICADO DISPONIBILIDAD PRESUPUESTAL</v>
          </cell>
          <cell r="AG3" t="str">
            <v>CV</v>
          </cell>
          <cell r="AH3" t="str">
            <v>CERTIFICADO DE VIGENCIAS FUTURAS</v>
          </cell>
          <cell r="AJ3">
            <v>0</v>
          </cell>
          <cell r="AL3" t="str">
            <v>S</v>
          </cell>
          <cell r="AM3" t="str">
            <v>C</v>
          </cell>
          <cell r="AN3" t="str">
            <v>N</v>
          </cell>
          <cell r="AQ3">
            <v>0</v>
          </cell>
          <cell r="AR3">
            <v>460</v>
          </cell>
          <cell r="AS3" t="str">
            <v>PROCESO FACTURACIÓN Y COBRANZAS</v>
          </cell>
        </row>
        <row r="4">
          <cell r="A4">
            <v>5317</v>
          </cell>
          <cell r="B4">
            <v>40574</v>
          </cell>
          <cell r="C4">
            <v>14</v>
          </cell>
          <cell r="D4" t="str">
            <v>CD</v>
          </cell>
          <cell r="E4" t="str">
            <v>RAD. # 1572 SOLICITUD DE CD VIGENCIA FUTURA PARA LA PRESTACION DEL SERVICIO DE PODA TECNICA DE LOS ARBOLES QUE OBSTACULIZAN LAS REDES ELECTRICAS DE DISTRIBUCION DE ALTA MEDIA Y BAJA TENSION, EN EL CASCO URBANO DE LA SUCURSAL DE TIBU, YA QUE EL CONTRATO SE</v>
          </cell>
          <cell r="G4" t="str">
            <v>N</v>
          </cell>
          <cell r="H4" t="str">
            <v>P</v>
          </cell>
          <cell r="I4">
            <v>1</v>
          </cell>
          <cell r="J4">
            <v>13235656</v>
          </cell>
          <cell r="K4" t="str">
            <v>TOBON SOSA MARIA CECILIA</v>
          </cell>
          <cell r="L4">
            <v>0</v>
          </cell>
          <cell r="M4">
            <v>0</v>
          </cell>
          <cell r="N4">
            <v>37256453</v>
          </cell>
          <cell r="O4">
            <v>40574</v>
          </cell>
          <cell r="P4" t="str">
            <v>RANGEL BECERRA LUIS ALBERTO</v>
          </cell>
          <cell r="Q4">
            <v>0</v>
          </cell>
          <cell r="R4" t="str">
            <v>CENS SUCURSAL TIBÚ</v>
          </cell>
          <cell r="S4">
            <v>0</v>
          </cell>
          <cell r="T4">
            <v>53532608</v>
          </cell>
          <cell r="V4">
            <v>0</v>
          </cell>
          <cell r="W4">
            <v>0</v>
          </cell>
          <cell r="X4">
            <v>0</v>
          </cell>
          <cell r="Y4">
            <v>0</v>
          </cell>
          <cell r="Z4">
            <v>0</v>
          </cell>
          <cell r="AC4">
            <v>0</v>
          </cell>
          <cell r="AD4">
            <v>2011</v>
          </cell>
          <cell r="AE4">
            <v>0</v>
          </cell>
          <cell r="AF4" t="str">
            <v>CERTIFICADO DISPONIBILIDAD PRESUPUESTAL</v>
          </cell>
          <cell r="AG4" t="str">
            <v>CV</v>
          </cell>
          <cell r="AH4" t="str">
            <v>CERTIFICADO DE VIGENCIAS FUTURAS</v>
          </cell>
          <cell r="AJ4">
            <v>0</v>
          </cell>
          <cell r="AL4" t="str">
            <v>S</v>
          </cell>
          <cell r="AM4" t="str">
            <v>C</v>
          </cell>
          <cell r="AN4" t="str">
            <v>N</v>
          </cell>
          <cell r="AQ4">
            <v>0</v>
          </cell>
          <cell r="AR4">
            <v>365</v>
          </cell>
          <cell r="AS4" t="str">
            <v>GESTION AMBIENTAL</v>
          </cell>
        </row>
        <row r="5">
          <cell r="A5">
            <v>5326</v>
          </cell>
          <cell r="B5">
            <v>40602</v>
          </cell>
          <cell r="C5">
            <v>14</v>
          </cell>
          <cell r="D5" t="str">
            <v>CD</v>
          </cell>
          <cell r="E5" t="str">
            <v>RAD. # 2814 VIGENCIA FUTURA SE REQUIERE PARA LA EJECUCION DE ACTIVIDADES DE MANTENIMIENTO EN SISTEMAS DE ALUMBRADO PUBLICO, REDES ENERGIZADAS DE BAJA TENSION Y/O  REDES DESENERGIZADAS DE MEDIA Y BAJA TENSION EN LOS MUNICIPIOS ATENDIDOS POR LA SUCURSAL TIB</v>
          </cell>
          <cell r="G5" t="str">
            <v>N</v>
          </cell>
          <cell r="H5" t="str">
            <v>P</v>
          </cell>
          <cell r="I5">
            <v>1</v>
          </cell>
          <cell r="J5">
            <v>13235656</v>
          </cell>
          <cell r="K5" t="str">
            <v>CHAUSTRE LARA JOSE RAFAEL</v>
          </cell>
          <cell r="L5">
            <v>0</v>
          </cell>
          <cell r="M5">
            <v>0</v>
          </cell>
          <cell r="N5">
            <v>13452676</v>
          </cell>
          <cell r="O5">
            <v>40602.711770833332</v>
          </cell>
          <cell r="P5" t="str">
            <v>RANGEL BECERRA LUIS ALBERTO</v>
          </cell>
          <cell r="Q5">
            <v>0</v>
          </cell>
          <cell r="R5" t="str">
            <v>CENS SUCURSAL TIBÚ</v>
          </cell>
          <cell r="S5">
            <v>0</v>
          </cell>
          <cell r="T5">
            <v>190145839</v>
          </cell>
          <cell r="V5">
            <v>0</v>
          </cell>
          <cell r="W5">
            <v>0</v>
          </cell>
          <cell r="X5">
            <v>0</v>
          </cell>
          <cell r="Y5">
            <v>0</v>
          </cell>
          <cell r="Z5">
            <v>0</v>
          </cell>
          <cell r="AC5">
            <v>0</v>
          </cell>
          <cell r="AD5">
            <v>2011</v>
          </cell>
          <cell r="AE5">
            <v>0</v>
          </cell>
          <cell r="AF5" t="str">
            <v>CERTIFICADO DISPONIBILIDAD PRESUPUESTAL</v>
          </cell>
          <cell r="AG5" t="str">
            <v>CV</v>
          </cell>
          <cell r="AH5" t="str">
            <v>CERTIFICADO DE VIGENCIAS FUTURAS</v>
          </cell>
          <cell r="AJ5">
            <v>0</v>
          </cell>
          <cell r="AL5" t="str">
            <v>S</v>
          </cell>
          <cell r="AM5" t="str">
            <v>C</v>
          </cell>
          <cell r="AN5" t="str">
            <v>N</v>
          </cell>
          <cell r="AQ5">
            <v>0</v>
          </cell>
          <cell r="AR5">
            <v>334</v>
          </cell>
          <cell r="AS5" t="str">
            <v>PROCESO TRANSPORTE DE ENERGÍA</v>
          </cell>
        </row>
        <row r="6">
          <cell r="A6">
            <v>5337</v>
          </cell>
          <cell r="B6">
            <v>40625</v>
          </cell>
          <cell r="C6">
            <v>14</v>
          </cell>
          <cell r="D6" t="str">
            <v>CD</v>
          </cell>
          <cell r="E6" t="str">
            <v>RAD. #4748 SOLICITUD DE CD VIGENCIA FUTURAPARA REGISTRAR EL CONTRATO INTEGRAL DE SERVICIO DE TOMA DE LECTURA, ENTREGA DE FACTURAS Y CORTE Y RECONEXION, YA QUE POR PRESTARSE LOS SERVICIOS EN CADA SUCURSAL, ESTE DEBE REGISTRARSE CON CARGO A CADA UNA DE ELLA</v>
          </cell>
          <cell r="G6" t="str">
            <v>N</v>
          </cell>
          <cell r="H6" t="str">
            <v>P</v>
          </cell>
          <cell r="I6">
            <v>1</v>
          </cell>
          <cell r="J6">
            <v>13235656</v>
          </cell>
          <cell r="K6" t="str">
            <v>CLAVIJO CACERES IVAN ANTONIO</v>
          </cell>
          <cell r="L6">
            <v>0</v>
          </cell>
          <cell r="M6">
            <v>0</v>
          </cell>
          <cell r="N6">
            <v>13473924</v>
          </cell>
          <cell r="O6">
            <v>40625.743136574078</v>
          </cell>
          <cell r="P6" t="str">
            <v>RANGEL BECERRA LUIS ALBERTO</v>
          </cell>
          <cell r="Q6">
            <v>0</v>
          </cell>
          <cell r="R6" t="str">
            <v>CENS SUCURSAL TIBÚ</v>
          </cell>
          <cell r="S6">
            <v>0</v>
          </cell>
          <cell r="T6">
            <v>398482137</v>
          </cell>
          <cell r="V6">
            <v>0</v>
          </cell>
          <cell r="W6">
            <v>0</v>
          </cell>
          <cell r="X6">
            <v>0</v>
          </cell>
          <cell r="Y6">
            <v>0</v>
          </cell>
          <cell r="Z6">
            <v>0</v>
          </cell>
          <cell r="AC6">
            <v>0</v>
          </cell>
          <cell r="AD6">
            <v>2011</v>
          </cell>
          <cell r="AE6">
            <v>0</v>
          </cell>
          <cell r="AF6" t="str">
            <v>CERTIFICADO DISPONIBILIDAD PRESUPUESTAL</v>
          </cell>
          <cell r="AG6" t="str">
            <v>CV</v>
          </cell>
          <cell r="AH6" t="str">
            <v>CERTIFICADO DE VIGENCIAS FUTURAS</v>
          </cell>
          <cell r="AJ6">
            <v>0</v>
          </cell>
          <cell r="AL6" t="str">
            <v>S</v>
          </cell>
          <cell r="AM6" t="str">
            <v>C</v>
          </cell>
          <cell r="AN6" t="str">
            <v>N</v>
          </cell>
          <cell r="AQ6">
            <v>0</v>
          </cell>
          <cell r="AR6">
            <v>460</v>
          </cell>
          <cell r="AS6" t="str">
            <v>PROCESO FACTURACIÓN Y COBRANZAS</v>
          </cell>
        </row>
        <row r="7">
          <cell r="A7">
            <v>5354</v>
          </cell>
          <cell r="B7">
            <v>40574</v>
          </cell>
          <cell r="C7">
            <v>15</v>
          </cell>
          <cell r="D7" t="str">
            <v>CD</v>
          </cell>
          <cell r="E7" t="str">
            <v>RAD. # 1574 SOLICITUD DE CD VIGENCIA FUTURA PARA LA PRESTACION DEL SERVICIO DE PODA TECNICA DE LOS ARBOLES QUE OBSTACULIZAN LAS REDES ELECTRICAS DE DISTRIBUCION DE ALTA MEDIA Y BAJA TENSION, EN EL CASCO URBANO DE LA SUCURSAL DE AGUACHICA, YA QUE EL CONTRA</v>
          </cell>
          <cell r="G7" t="str">
            <v>N</v>
          </cell>
          <cell r="H7" t="str">
            <v>P</v>
          </cell>
          <cell r="I7">
            <v>1</v>
          </cell>
          <cell r="J7">
            <v>13235656</v>
          </cell>
          <cell r="K7" t="str">
            <v>TOBON SOSA MARIA CECILIA</v>
          </cell>
          <cell r="L7">
            <v>0</v>
          </cell>
          <cell r="M7">
            <v>0</v>
          </cell>
          <cell r="N7">
            <v>37256453</v>
          </cell>
          <cell r="O7">
            <v>40574</v>
          </cell>
          <cell r="P7" t="str">
            <v>RANGEL BECERRA LUIS ALBERTO</v>
          </cell>
          <cell r="Q7">
            <v>0</v>
          </cell>
          <cell r="R7" t="str">
            <v>CENS SUCURSAL AGUACHICA</v>
          </cell>
          <cell r="S7">
            <v>0</v>
          </cell>
          <cell r="T7">
            <v>183706864</v>
          </cell>
          <cell r="V7">
            <v>0</v>
          </cell>
          <cell r="W7">
            <v>0</v>
          </cell>
          <cell r="X7">
            <v>0</v>
          </cell>
          <cell r="Y7">
            <v>0</v>
          </cell>
          <cell r="Z7">
            <v>0</v>
          </cell>
          <cell r="AC7">
            <v>0</v>
          </cell>
          <cell r="AD7">
            <v>2011</v>
          </cell>
          <cell r="AE7">
            <v>0</v>
          </cell>
          <cell r="AF7" t="str">
            <v>CERTIFICADO DISPONIBILIDAD PRESUPUESTAL</v>
          </cell>
          <cell r="AG7" t="str">
            <v>CV</v>
          </cell>
          <cell r="AH7" t="str">
            <v>CERTIFICADO DE VIGENCIAS FUTURAS</v>
          </cell>
          <cell r="AJ7">
            <v>0</v>
          </cell>
          <cell r="AL7" t="str">
            <v>S</v>
          </cell>
          <cell r="AM7" t="str">
            <v>C</v>
          </cell>
          <cell r="AN7" t="str">
            <v>N</v>
          </cell>
          <cell r="AQ7">
            <v>0</v>
          </cell>
          <cell r="AR7">
            <v>365</v>
          </cell>
          <cell r="AS7" t="str">
            <v>GESTION AMBIENTAL</v>
          </cell>
        </row>
        <row r="8">
          <cell r="A8">
            <v>5367</v>
          </cell>
          <cell r="B8">
            <v>40602</v>
          </cell>
          <cell r="C8">
            <v>15</v>
          </cell>
          <cell r="D8" t="str">
            <v>CD</v>
          </cell>
          <cell r="E8" t="str">
            <v>RADICADO MERCURIO # 2811 VIGENCIA FUTURA SE REQUIERE PARA LA EJECUCION DE ACTIVIDADES DE MANTENIMIENTO EN SISTEMAS DE ALUMBRADO PUBLICO, REDES ENERGIZADAS DE BAJA TENSION Y/O  REDES DESENERGIZADAS DE MEDIA Y BAJA TENSION EN LOS MUNICIPIOS ATENDIDOS POR LA</v>
          </cell>
          <cell r="G8" t="str">
            <v>N</v>
          </cell>
          <cell r="H8" t="str">
            <v>P</v>
          </cell>
          <cell r="I8">
            <v>1</v>
          </cell>
          <cell r="J8">
            <v>13235656</v>
          </cell>
          <cell r="K8" t="str">
            <v>CHAUSTRE LARA JOSE RAFAEL</v>
          </cell>
          <cell r="L8">
            <v>0</v>
          </cell>
          <cell r="M8">
            <v>0</v>
          </cell>
          <cell r="N8">
            <v>13452676</v>
          </cell>
          <cell r="O8">
            <v>40602.696631944447</v>
          </cell>
          <cell r="P8" t="str">
            <v>RANGEL BECERRA LUIS ALBERTO</v>
          </cell>
          <cell r="Q8">
            <v>0</v>
          </cell>
          <cell r="R8" t="str">
            <v>CENS SUCURSAL AGUACHICA</v>
          </cell>
          <cell r="S8">
            <v>0</v>
          </cell>
          <cell r="T8">
            <v>208284826</v>
          </cell>
          <cell r="V8">
            <v>0</v>
          </cell>
          <cell r="W8">
            <v>0</v>
          </cell>
          <cell r="X8">
            <v>0</v>
          </cell>
          <cell r="Y8">
            <v>0</v>
          </cell>
          <cell r="Z8">
            <v>0</v>
          </cell>
          <cell r="AC8">
            <v>0</v>
          </cell>
          <cell r="AD8">
            <v>2011</v>
          </cell>
          <cell r="AE8">
            <v>0</v>
          </cell>
          <cell r="AF8" t="str">
            <v>CERTIFICADO DISPONIBILIDAD PRESUPUESTAL</v>
          </cell>
          <cell r="AG8" t="str">
            <v>CV</v>
          </cell>
          <cell r="AH8" t="str">
            <v>CERTIFICADO DE VIGENCIAS FUTURAS</v>
          </cell>
          <cell r="AJ8">
            <v>0</v>
          </cell>
          <cell r="AL8" t="str">
            <v>S</v>
          </cell>
          <cell r="AM8" t="str">
            <v>C</v>
          </cell>
          <cell r="AN8" t="str">
            <v>N</v>
          </cell>
          <cell r="AQ8">
            <v>0</v>
          </cell>
          <cell r="AR8">
            <v>334</v>
          </cell>
          <cell r="AS8" t="str">
            <v>PROCESO TRANSPORTE DE ENERGÍA</v>
          </cell>
        </row>
        <row r="9">
          <cell r="A9">
            <v>5373</v>
          </cell>
          <cell r="B9">
            <v>40625</v>
          </cell>
          <cell r="C9">
            <v>15</v>
          </cell>
          <cell r="D9" t="str">
            <v>CD</v>
          </cell>
          <cell r="E9" t="str">
            <v>RAD. #4749 SOLICITUD DE CD VIGENCIA FUTURAPARA REGISTRAR EL CONTRATO INTEGRAL DE SERVICIO DE TOMA DE LECTURA, ENTREGA DE FACTURAS Y CORTE Y RECONEXION, YA QUE POR PRESTARSE LOS SERVICIOS EN CADA SUCURSAL, ESTE DEBE REGISTRARSE CON CARGO A CADA UNA DE ELLA</v>
          </cell>
          <cell r="G9" t="str">
            <v>N</v>
          </cell>
          <cell r="H9" t="str">
            <v>P</v>
          </cell>
          <cell r="I9">
            <v>1</v>
          </cell>
          <cell r="J9">
            <v>13235656</v>
          </cell>
          <cell r="K9" t="str">
            <v>CLAVIJO CACERES IVAN ANTONIO</v>
          </cell>
          <cell r="L9">
            <v>0</v>
          </cell>
          <cell r="M9">
            <v>0</v>
          </cell>
          <cell r="N9">
            <v>13473924</v>
          </cell>
          <cell r="O9">
            <v>40625.743703703702</v>
          </cell>
          <cell r="P9" t="str">
            <v>RANGEL BECERRA LUIS ALBERTO</v>
          </cell>
          <cell r="Q9">
            <v>0</v>
          </cell>
          <cell r="R9" t="str">
            <v>CENS SUCURSAL AGUACHICA</v>
          </cell>
          <cell r="S9">
            <v>0</v>
          </cell>
          <cell r="T9">
            <v>664136895</v>
          </cell>
          <cell r="V9">
            <v>0</v>
          </cell>
          <cell r="W9">
            <v>0</v>
          </cell>
          <cell r="X9">
            <v>0</v>
          </cell>
          <cell r="Y9">
            <v>0</v>
          </cell>
          <cell r="Z9">
            <v>0</v>
          </cell>
          <cell r="AC9">
            <v>0</v>
          </cell>
          <cell r="AD9">
            <v>2011</v>
          </cell>
          <cell r="AE9">
            <v>0</v>
          </cell>
          <cell r="AF9" t="str">
            <v>CERTIFICADO DISPONIBILIDAD PRESUPUESTAL</v>
          </cell>
          <cell r="AG9" t="str">
            <v>CV</v>
          </cell>
          <cell r="AH9" t="str">
            <v>CERTIFICADO DE VIGENCIAS FUTURAS</v>
          </cell>
          <cell r="AJ9">
            <v>0</v>
          </cell>
          <cell r="AL9" t="str">
            <v>S</v>
          </cell>
          <cell r="AM9" t="str">
            <v>C</v>
          </cell>
          <cell r="AN9" t="str">
            <v>N</v>
          </cell>
          <cell r="AQ9">
            <v>0</v>
          </cell>
          <cell r="AR9">
            <v>460</v>
          </cell>
          <cell r="AS9" t="str">
            <v>PROCESO FACTURACIÓN Y COBRANZAS</v>
          </cell>
        </row>
        <row r="10">
          <cell r="A10">
            <v>5385</v>
          </cell>
          <cell r="B10">
            <v>40574</v>
          </cell>
          <cell r="C10">
            <v>13</v>
          </cell>
          <cell r="D10" t="str">
            <v>CD</v>
          </cell>
          <cell r="E10" t="str">
            <v>RAD. # 1567 SOLICITUD DE CD VIGENCIA FUTURA PARA LA PRESTACION DEL SERVICIO DE PODA TECNICA DE LOS ARBOLES QUE OBSTACULIZAN LAS REDES ELECTRICAS DE DISTRIBUCION DE ALTA MEDIA Y BAJA TENSION, EN EL CASCO URBANO DE LA SUCURSAL DE OCAÑA, YA QUE EL CONTRATO S</v>
          </cell>
          <cell r="G10" t="str">
            <v>N</v>
          </cell>
          <cell r="H10" t="str">
            <v>P</v>
          </cell>
          <cell r="I10">
            <v>1</v>
          </cell>
          <cell r="J10">
            <v>13235656</v>
          </cell>
          <cell r="K10" t="str">
            <v>TOBON SOSA MARIA CECILIA</v>
          </cell>
          <cell r="L10">
            <v>0</v>
          </cell>
          <cell r="M10">
            <v>0</v>
          </cell>
          <cell r="N10">
            <v>37256453</v>
          </cell>
          <cell r="O10">
            <v>40574</v>
          </cell>
          <cell r="P10" t="str">
            <v>RANGEL BECERRA LUIS ALBERTO</v>
          </cell>
          <cell r="Q10">
            <v>0</v>
          </cell>
          <cell r="R10" t="str">
            <v>CENS SUCURSAL OCAÑA</v>
          </cell>
          <cell r="S10">
            <v>0</v>
          </cell>
          <cell r="T10">
            <v>30648311</v>
          </cell>
          <cell r="V10">
            <v>0</v>
          </cell>
          <cell r="W10">
            <v>0</v>
          </cell>
          <cell r="X10">
            <v>0</v>
          </cell>
          <cell r="Y10">
            <v>0</v>
          </cell>
          <cell r="Z10">
            <v>0</v>
          </cell>
          <cell r="AC10">
            <v>0</v>
          </cell>
          <cell r="AD10">
            <v>2011</v>
          </cell>
          <cell r="AE10">
            <v>0</v>
          </cell>
          <cell r="AF10" t="str">
            <v>CERTIFICADO DISPONIBILIDAD PRESUPUESTAL</v>
          </cell>
          <cell r="AG10" t="str">
            <v>CV</v>
          </cell>
          <cell r="AH10" t="str">
            <v>CERTIFICADO DE VIGENCIAS FUTURAS</v>
          </cell>
          <cell r="AJ10">
            <v>0</v>
          </cell>
          <cell r="AL10" t="str">
            <v>S</v>
          </cell>
          <cell r="AM10" t="str">
            <v>C</v>
          </cell>
          <cell r="AN10" t="str">
            <v>N</v>
          </cell>
          <cell r="AQ10">
            <v>0</v>
          </cell>
          <cell r="AR10">
            <v>365</v>
          </cell>
          <cell r="AS10" t="str">
            <v>GESTION AMBIENTAL</v>
          </cell>
        </row>
        <row r="11">
          <cell r="A11">
            <v>5410</v>
          </cell>
          <cell r="B11">
            <v>40625</v>
          </cell>
          <cell r="C11">
            <v>13</v>
          </cell>
          <cell r="D11" t="str">
            <v>CD</v>
          </cell>
          <cell r="E11" t="str">
            <v>RAD. #4745 SOLICITUD DE CD VIGENCIA FUTURAPARA REGISTRAR EL CONTRATO INTEGRAL DE SERVICIO DE TOMA DE LECTURA, ENTREGA DE FACTURAS Y CORTE Y RECONEXION, YA QUE POR PRESTARSE LOS SERVICIOS EN CADA SUCURSAL, ESTE DEBE REGISTRARSE CON CARGO A CADA UNA DE ELLA</v>
          </cell>
          <cell r="G11" t="str">
            <v>N</v>
          </cell>
          <cell r="H11" t="str">
            <v>P</v>
          </cell>
          <cell r="I11">
            <v>1</v>
          </cell>
          <cell r="J11">
            <v>13235656</v>
          </cell>
          <cell r="K11" t="str">
            <v>CLAVIJO CACERES IVAN ANTONIO</v>
          </cell>
          <cell r="L11">
            <v>0</v>
          </cell>
          <cell r="M11">
            <v>0</v>
          </cell>
          <cell r="N11">
            <v>13473924</v>
          </cell>
          <cell r="O11">
            <v>40625.742615740739</v>
          </cell>
          <cell r="P11" t="str">
            <v>RANGEL BECERRA LUIS ALBERTO</v>
          </cell>
          <cell r="Q11">
            <v>0</v>
          </cell>
          <cell r="R11" t="str">
            <v>CENS SUCURSAL OCAÑA</v>
          </cell>
          <cell r="S11">
            <v>0</v>
          </cell>
          <cell r="T11">
            <v>1062619031</v>
          </cell>
          <cell r="V11">
            <v>0</v>
          </cell>
          <cell r="W11">
            <v>0</v>
          </cell>
          <cell r="X11">
            <v>0</v>
          </cell>
          <cell r="Y11">
            <v>0</v>
          </cell>
          <cell r="Z11">
            <v>0</v>
          </cell>
          <cell r="AC11">
            <v>0</v>
          </cell>
          <cell r="AD11">
            <v>2011</v>
          </cell>
          <cell r="AE11">
            <v>0</v>
          </cell>
          <cell r="AF11" t="str">
            <v>CERTIFICADO DISPONIBILIDAD PRESUPUESTAL</v>
          </cell>
          <cell r="AG11" t="str">
            <v>CV</v>
          </cell>
          <cell r="AH11" t="str">
            <v>CERTIFICADO DE VIGENCIAS FUTURAS</v>
          </cell>
          <cell r="AJ11">
            <v>0</v>
          </cell>
          <cell r="AL11" t="str">
            <v>S</v>
          </cell>
          <cell r="AM11" t="str">
            <v>C</v>
          </cell>
          <cell r="AN11" t="str">
            <v>N</v>
          </cell>
          <cell r="AQ11">
            <v>0</v>
          </cell>
          <cell r="AR11">
            <v>460</v>
          </cell>
          <cell r="AS11" t="str">
            <v>PROCESO FACTURACIÓN Y COBRANZAS</v>
          </cell>
        </row>
        <row r="12">
          <cell r="A12">
            <v>6770</v>
          </cell>
          <cell r="B12">
            <v>40547</v>
          </cell>
          <cell r="C12">
            <v>11</v>
          </cell>
          <cell r="D12" t="str">
            <v>CD</v>
          </cell>
          <cell r="E12" t="str">
            <v>RAD. # 177 SOLICITUD DE CD VIGENCIA FUTURA PARA LA EJECUCION DE ACTIVIDADES OPERATIVAS DEL PROCESO DE FACTURACION DE CENS S.A. ESP, SEGUN LA APROBACION DE JUNTA DIRECTIVA DE CENS EN SESIÓN NO. 714</v>
          </cell>
          <cell r="G12" t="str">
            <v>N</v>
          </cell>
          <cell r="H12" t="str">
            <v>P</v>
          </cell>
          <cell r="I12">
            <v>1</v>
          </cell>
          <cell r="J12">
            <v>13235656</v>
          </cell>
          <cell r="K12" t="str">
            <v>CLAVIJO CACERES IVAN ANTONIO</v>
          </cell>
          <cell r="L12">
            <v>0</v>
          </cell>
          <cell r="M12">
            <v>0</v>
          </cell>
          <cell r="N12">
            <v>13473924</v>
          </cell>
          <cell r="O12">
            <v>40547</v>
          </cell>
          <cell r="P12" t="str">
            <v>RANGEL BECERRA LUIS ALBERTO</v>
          </cell>
          <cell r="Q12">
            <v>0</v>
          </cell>
          <cell r="R12" t="str">
            <v>CENS PRINCIPAL CÚCUTA</v>
          </cell>
          <cell r="S12">
            <v>0</v>
          </cell>
          <cell r="T12">
            <v>4427579293</v>
          </cell>
          <cell r="V12">
            <v>0</v>
          </cell>
          <cell r="W12">
            <v>0</v>
          </cell>
          <cell r="X12">
            <v>0</v>
          </cell>
          <cell r="Y12">
            <v>0</v>
          </cell>
          <cell r="Z12">
            <v>0</v>
          </cell>
          <cell r="AC12">
            <v>0</v>
          </cell>
          <cell r="AD12">
            <v>2011</v>
          </cell>
          <cell r="AE12">
            <v>0</v>
          </cell>
          <cell r="AF12" t="str">
            <v>CERTIFICADO DISPONIBILIDAD PRESUPUESTAL</v>
          </cell>
          <cell r="AG12" t="str">
            <v>CV</v>
          </cell>
          <cell r="AH12" t="str">
            <v>CERTIFICADO DE VIGENCIAS FUTURAS</v>
          </cell>
          <cell r="AJ12">
            <v>0</v>
          </cell>
          <cell r="AL12" t="str">
            <v>S</v>
          </cell>
          <cell r="AM12" t="str">
            <v>C</v>
          </cell>
          <cell r="AN12" t="str">
            <v>N</v>
          </cell>
          <cell r="AQ12">
            <v>0</v>
          </cell>
          <cell r="AR12">
            <v>460</v>
          </cell>
          <cell r="AS12" t="str">
            <v>PROCESO FACTURACIÓN Y COBRANZAS</v>
          </cell>
        </row>
        <row r="13">
          <cell r="A13">
            <v>6771</v>
          </cell>
          <cell r="B13">
            <v>40547</v>
          </cell>
          <cell r="C13">
            <v>11</v>
          </cell>
          <cell r="D13" t="str">
            <v>CD</v>
          </cell>
          <cell r="E13" t="str">
            <v>RAD. # 177 SOLICITUD DE CD VIGENCIA FUTURA PARA LA EJECUCION DE ACTIVIDADES OPERATIVAS DEL PROCESO DE FACTURACION DE CENS S.A. ESP, SEGUN LA APROBACION DE JUNTA DIRECTIVA DE CENS EN SESIÓN NO. 714</v>
          </cell>
          <cell r="G13" t="str">
            <v>N</v>
          </cell>
          <cell r="H13" t="str">
            <v>P</v>
          </cell>
          <cell r="I13">
            <v>1</v>
          </cell>
          <cell r="J13">
            <v>110</v>
          </cell>
          <cell r="K13" t="str">
            <v>CLAVIJO CACERES IVAN ANTONIO</v>
          </cell>
          <cell r="L13">
            <v>0</v>
          </cell>
          <cell r="M13">
            <v>0</v>
          </cell>
          <cell r="N13">
            <v>13473924</v>
          </cell>
          <cell r="O13">
            <v>40547</v>
          </cell>
          <cell r="P13" t="str">
            <v>JUNTA   DIRECTIVA CENS</v>
          </cell>
          <cell r="Q13">
            <v>0</v>
          </cell>
          <cell r="R13" t="str">
            <v>CENS PRINCIPAL CÚCUTA</v>
          </cell>
          <cell r="S13">
            <v>0</v>
          </cell>
          <cell r="T13">
            <v>1106894823</v>
          </cell>
          <cell r="V13">
            <v>0</v>
          </cell>
          <cell r="W13">
            <v>0</v>
          </cell>
          <cell r="X13">
            <v>0</v>
          </cell>
          <cell r="Y13">
            <v>0</v>
          </cell>
          <cell r="Z13">
            <v>0</v>
          </cell>
          <cell r="AC13">
            <v>0</v>
          </cell>
          <cell r="AD13">
            <v>2011</v>
          </cell>
          <cell r="AE13">
            <v>0</v>
          </cell>
          <cell r="AF13" t="str">
            <v>CERTIFICADO DISPONIBILIDAD PRESUPUESTAL</v>
          </cell>
          <cell r="AG13" t="str">
            <v>CV</v>
          </cell>
          <cell r="AH13" t="str">
            <v>CERTIFICADO DE VIGENCIAS FUTURAS</v>
          </cell>
          <cell r="AJ13">
            <v>0</v>
          </cell>
          <cell r="AL13" t="str">
            <v>S</v>
          </cell>
          <cell r="AM13" t="str">
            <v>C</v>
          </cell>
          <cell r="AN13" t="str">
            <v>N</v>
          </cell>
          <cell r="AQ13">
            <v>0</v>
          </cell>
          <cell r="AR13">
            <v>460</v>
          </cell>
          <cell r="AS13" t="str">
            <v>PROCESO FACTURACIÓN Y COBRANZAS</v>
          </cell>
        </row>
        <row r="14">
          <cell r="A14">
            <v>6912</v>
          </cell>
          <cell r="B14">
            <v>40582</v>
          </cell>
          <cell r="C14">
            <v>11</v>
          </cell>
          <cell r="D14" t="str">
            <v>CD</v>
          </cell>
          <cell r="E14" t="str">
            <v>RAD. # 1845 SOLICITUD DE CD VIGENCIA FUTURA PARA INICAR PROCESO DE CONTRATACION PARA EL AÑO 2012 PARA LA PRESTACIÓN DE LOS SERVICIOS DE IMPRESIÓN VARIABLE Y COMPLEMENTARIA BAJO LA MODALIDAD DE OUTSOURCING PARA ATENDER LAS NECESIDADES DE CENTRALES ELECTRIC</v>
          </cell>
          <cell r="G14" t="str">
            <v>N</v>
          </cell>
          <cell r="H14" t="str">
            <v>P</v>
          </cell>
          <cell r="I14">
            <v>1</v>
          </cell>
          <cell r="J14">
            <v>13235656</v>
          </cell>
          <cell r="K14" t="str">
            <v>CLAVIJO CACERES IVAN ANTONIO</v>
          </cell>
          <cell r="L14">
            <v>0</v>
          </cell>
          <cell r="M14">
            <v>0</v>
          </cell>
          <cell r="N14">
            <v>13473924</v>
          </cell>
          <cell r="O14">
            <v>40582.323055555556</v>
          </cell>
          <cell r="P14" t="str">
            <v>RANGEL BECERRA LUIS ALBERTO</v>
          </cell>
          <cell r="Q14">
            <v>0</v>
          </cell>
          <cell r="R14" t="str">
            <v>CENS PRINCIPAL CÚCUTA</v>
          </cell>
          <cell r="S14">
            <v>0</v>
          </cell>
          <cell r="T14">
            <v>41978000</v>
          </cell>
          <cell r="V14">
            <v>0</v>
          </cell>
          <cell r="W14">
            <v>0</v>
          </cell>
          <cell r="X14">
            <v>0</v>
          </cell>
          <cell r="Y14">
            <v>0</v>
          </cell>
          <cell r="Z14">
            <v>0</v>
          </cell>
          <cell r="AC14">
            <v>0</v>
          </cell>
          <cell r="AD14">
            <v>2011</v>
          </cell>
          <cell r="AE14">
            <v>0</v>
          </cell>
          <cell r="AF14" t="str">
            <v>CERTIFICADO DISPONIBILIDAD PRESUPUESTAL</v>
          </cell>
          <cell r="AG14" t="str">
            <v>CV</v>
          </cell>
          <cell r="AH14" t="str">
            <v>CERTIFICADO DE VIGENCIAS FUTURAS</v>
          </cell>
          <cell r="AJ14">
            <v>0</v>
          </cell>
          <cell r="AL14" t="str">
            <v>S</v>
          </cell>
          <cell r="AM14" t="str">
            <v>C</v>
          </cell>
          <cell r="AN14" t="str">
            <v>N</v>
          </cell>
          <cell r="AQ14">
            <v>0</v>
          </cell>
          <cell r="AR14">
            <v>460</v>
          </cell>
          <cell r="AS14" t="str">
            <v>PROCESO FACTURACIÓN Y COBRANZAS</v>
          </cell>
        </row>
        <row r="15">
          <cell r="A15">
            <v>7061</v>
          </cell>
          <cell r="B15">
            <v>40613</v>
          </cell>
          <cell r="C15">
            <v>11</v>
          </cell>
          <cell r="D15" t="str">
            <v>CD</v>
          </cell>
          <cell r="E15" t="str">
            <v>RAD #3086, SOLICITUD DE CD VIGENCIA FUTURA, PARA LA COMPRA DE ENERGÍA Y POTENCIA CON DESTINO AL MERCADO REGULADO Y NO REGULADO, PARA CUBRIR LA DEMANDA PROYECTADA DE LOS MERCADOS DE CENS, SEGÚN REUNIÓN 716 DE JUNTA DIRECTIVA.</v>
          </cell>
          <cell r="G15" t="str">
            <v>N</v>
          </cell>
          <cell r="H15" t="str">
            <v>P</v>
          </cell>
          <cell r="I15">
            <v>1</v>
          </cell>
          <cell r="J15">
            <v>110</v>
          </cell>
          <cell r="K15" t="str">
            <v>MONDRAGON VILLAMIZAR WILLIAM</v>
          </cell>
          <cell r="L15">
            <v>0</v>
          </cell>
          <cell r="M15">
            <v>0</v>
          </cell>
          <cell r="N15">
            <v>13500747</v>
          </cell>
          <cell r="O15">
            <v>40613.416331018518</v>
          </cell>
          <cell r="P15" t="str">
            <v>JUNTA   DIRECTIVA CENS</v>
          </cell>
          <cell r="Q15">
            <v>0</v>
          </cell>
          <cell r="R15" t="str">
            <v>CENS PRINCIPAL CÚCUTA</v>
          </cell>
          <cell r="S15">
            <v>0</v>
          </cell>
          <cell r="T15">
            <v>16235000000</v>
          </cell>
          <cell r="V15">
            <v>0</v>
          </cell>
          <cell r="W15">
            <v>0</v>
          </cell>
          <cell r="X15">
            <v>0</v>
          </cell>
          <cell r="Y15">
            <v>0</v>
          </cell>
          <cell r="Z15">
            <v>0</v>
          </cell>
          <cell r="AC15">
            <v>0</v>
          </cell>
          <cell r="AD15">
            <v>2011</v>
          </cell>
          <cell r="AE15">
            <v>0</v>
          </cell>
          <cell r="AF15" t="str">
            <v>CERTIFICADO DISPONIBILIDAD PRESUPUESTAL</v>
          </cell>
          <cell r="AG15" t="str">
            <v>CV</v>
          </cell>
          <cell r="AH15" t="str">
            <v>CERTIFICADO DE VIGENCIAS FUTURAS</v>
          </cell>
          <cell r="AJ15">
            <v>0</v>
          </cell>
          <cell r="AL15" t="str">
            <v>S</v>
          </cell>
          <cell r="AM15" t="str">
            <v>C</v>
          </cell>
          <cell r="AN15" t="str">
            <v>N</v>
          </cell>
          <cell r="AQ15">
            <v>0</v>
          </cell>
          <cell r="AR15">
            <v>410</v>
          </cell>
          <cell r="AS15" t="str">
            <v>MERCADO MAYORISTA</v>
          </cell>
        </row>
        <row r="16">
          <cell r="A16">
            <v>7062</v>
          </cell>
          <cell r="B16">
            <v>40613</v>
          </cell>
          <cell r="C16">
            <v>11</v>
          </cell>
          <cell r="D16" t="str">
            <v>CD</v>
          </cell>
          <cell r="E16" t="str">
            <v>RAD #3086, SOLICITUD DE CD VIGENCIA FUTURA, PARA LA COMPRA DE ENERGÍA Y POTENCIA CON DESTINO AL MERCADO REGULADO Y NO REGULADO, PARA CUBRIR LA DEMANDA PROYECTADA DE LOS MERCADOS DE CENS, SEGÚN REUNIÓN 716 DE JUNTA DIRECTIVA.</v>
          </cell>
          <cell r="G16" t="str">
            <v>N</v>
          </cell>
          <cell r="H16" t="str">
            <v>P</v>
          </cell>
          <cell r="I16">
            <v>1</v>
          </cell>
          <cell r="J16">
            <v>110</v>
          </cell>
          <cell r="K16" t="str">
            <v>MONDRAGON VILLAMIZAR WILLIAM</v>
          </cell>
          <cell r="L16">
            <v>0</v>
          </cell>
          <cell r="M16">
            <v>0</v>
          </cell>
          <cell r="N16">
            <v>13500747</v>
          </cell>
          <cell r="O16">
            <v>40613.436064814814</v>
          </cell>
          <cell r="P16" t="str">
            <v>JUNTA   DIRECTIVA CENS</v>
          </cell>
          <cell r="Q16">
            <v>0</v>
          </cell>
          <cell r="R16" t="str">
            <v>CENS PRINCIPAL CÚCUTA</v>
          </cell>
          <cell r="S16">
            <v>0</v>
          </cell>
          <cell r="T16">
            <v>106354000000</v>
          </cell>
          <cell r="V16">
            <v>0</v>
          </cell>
          <cell r="W16">
            <v>0</v>
          </cell>
          <cell r="X16">
            <v>0</v>
          </cell>
          <cell r="Y16">
            <v>0</v>
          </cell>
          <cell r="Z16">
            <v>0</v>
          </cell>
          <cell r="AC16">
            <v>0</v>
          </cell>
          <cell r="AD16">
            <v>2011</v>
          </cell>
          <cell r="AE16">
            <v>0</v>
          </cell>
          <cell r="AF16" t="str">
            <v>CERTIFICADO DISPONIBILIDAD PRESUPUESTAL</v>
          </cell>
          <cell r="AG16" t="str">
            <v>CV</v>
          </cell>
          <cell r="AH16" t="str">
            <v>CERTIFICADO DE VIGENCIAS FUTURAS</v>
          </cell>
          <cell r="AJ16">
            <v>0</v>
          </cell>
          <cell r="AL16" t="str">
            <v>S</v>
          </cell>
          <cell r="AM16" t="str">
            <v>C</v>
          </cell>
          <cell r="AN16" t="str">
            <v>N</v>
          </cell>
          <cell r="AQ16">
            <v>0</v>
          </cell>
          <cell r="AR16">
            <v>410</v>
          </cell>
          <cell r="AS16" t="str">
            <v>MERCADO MAYORISTA</v>
          </cell>
        </row>
        <row r="17">
          <cell r="A17">
            <v>7063</v>
          </cell>
          <cell r="B17">
            <v>40613</v>
          </cell>
          <cell r="C17">
            <v>11</v>
          </cell>
          <cell r="D17" t="str">
            <v>CD</v>
          </cell>
          <cell r="E17" t="str">
            <v>RAD #3086, SOLICITUD DE CD VIGENCIA FUTURA, PARA LA COMPRA DE ENERGÍA Y POTENCIA CON DESTINO AL MERCADO REGULADO Y NO REGULADO, PARA CUBRIR LA DEMANDA PROYECTADA DE LOS MERCADOS DE CENS, SEGÚN REUNIÓN 716 DE JUNTA DIRECTIVA.</v>
          </cell>
          <cell r="G17" t="str">
            <v>N</v>
          </cell>
          <cell r="H17" t="str">
            <v>P</v>
          </cell>
          <cell r="I17">
            <v>1</v>
          </cell>
          <cell r="J17">
            <v>110</v>
          </cell>
          <cell r="K17" t="str">
            <v>MONDRAGON VILLAMIZAR WILLIAM</v>
          </cell>
          <cell r="L17">
            <v>0</v>
          </cell>
          <cell r="M17">
            <v>0</v>
          </cell>
          <cell r="N17">
            <v>13500747</v>
          </cell>
          <cell r="O17">
            <v>40613.444780092592</v>
          </cell>
          <cell r="P17" t="str">
            <v>JUNTA   DIRECTIVA CENS</v>
          </cell>
          <cell r="Q17">
            <v>0</v>
          </cell>
          <cell r="R17" t="str">
            <v>CENS PRINCIPAL CÚCUTA</v>
          </cell>
          <cell r="S17">
            <v>0</v>
          </cell>
          <cell r="T17">
            <v>200310000000</v>
          </cell>
          <cell r="V17">
            <v>0</v>
          </cell>
          <cell r="W17">
            <v>0</v>
          </cell>
          <cell r="X17">
            <v>0</v>
          </cell>
          <cell r="Y17">
            <v>0</v>
          </cell>
          <cell r="Z17">
            <v>0</v>
          </cell>
          <cell r="AC17">
            <v>0</v>
          </cell>
          <cell r="AD17">
            <v>2011</v>
          </cell>
          <cell r="AE17">
            <v>0</v>
          </cell>
          <cell r="AF17" t="str">
            <v>CERTIFICADO DISPONIBILIDAD PRESUPUESTAL</v>
          </cell>
          <cell r="AG17" t="str">
            <v>CV</v>
          </cell>
          <cell r="AH17" t="str">
            <v>CERTIFICADO DE VIGENCIAS FUTURAS</v>
          </cell>
          <cell r="AJ17">
            <v>0</v>
          </cell>
          <cell r="AL17" t="str">
            <v>S</v>
          </cell>
          <cell r="AM17" t="str">
            <v>C</v>
          </cell>
          <cell r="AN17" t="str">
            <v>N</v>
          </cell>
          <cell r="AQ17">
            <v>0</v>
          </cell>
          <cell r="AR17">
            <v>410</v>
          </cell>
          <cell r="AS17" t="str">
            <v>MERCADO MAYORISTA</v>
          </cell>
        </row>
        <row r="18">
          <cell r="A18">
            <v>7099</v>
          </cell>
          <cell r="B18">
            <v>40630</v>
          </cell>
          <cell r="C18">
            <v>11</v>
          </cell>
          <cell r="D18" t="str">
            <v>CD</v>
          </cell>
          <cell r="E18" t="str">
            <v>RADICADO #4284, SOLICITUD DE CD VIGENCIA FUTURA PARA SUSCRIBIR UN CONTRATO DE CONEXIÓN CON ISA QUE REGULE SUS RELACIONES TÉCNICAS, COMERCIALES Y ADMINISTRATIVAS, SEGÚN APROBADO POR JUNTA DIRECTIVA 717 DEL 25 DE MARZO DEL 2011.</v>
          </cell>
          <cell r="G18" t="str">
            <v>N</v>
          </cell>
          <cell r="H18" t="str">
            <v>P</v>
          </cell>
          <cell r="I18">
            <v>1</v>
          </cell>
          <cell r="J18">
            <v>110</v>
          </cell>
          <cell r="K18" t="str">
            <v>MONDRAGON VILLAMIZAR WILLIAM</v>
          </cell>
          <cell r="L18">
            <v>0</v>
          </cell>
          <cell r="M18">
            <v>0</v>
          </cell>
          <cell r="N18">
            <v>13500747</v>
          </cell>
          <cell r="O18">
            <v>40630.619398148148</v>
          </cell>
          <cell r="P18" t="str">
            <v>JUNTA   DIRECTIVA CENS</v>
          </cell>
          <cell r="Q18">
            <v>0</v>
          </cell>
          <cell r="R18" t="str">
            <v>CENS PRINCIPAL CÚCUTA</v>
          </cell>
          <cell r="S18">
            <v>0</v>
          </cell>
          <cell r="T18">
            <v>1400000000</v>
          </cell>
          <cell r="V18">
            <v>0</v>
          </cell>
          <cell r="W18">
            <v>0</v>
          </cell>
          <cell r="X18">
            <v>0</v>
          </cell>
          <cell r="Y18">
            <v>0</v>
          </cell>
          <cell r="Z18">
            <v>0</v>
          </cell>
          <cell r="AC18">
            <v>0</v>
          </cell>
          <cell r="AD18">
            <v>2011</v>
          </cell>
          <cell r="AE18">
            <v>0</v>
          </cell>
          <cell r="AF18" t="str">
            <v>CERTIFICADO DISPONIBILIDAD PRESUPUESTAL</v>
          </cell>
          <cell r="AG18" t="str">
            <v>CV</v>
          </cell>
          <cell r="AH18" t="str">
            <v>CERTIFICADO DE VIGENCIAS FUTURAS</v>
          </cell>
          <cell r="AJ18">
            <v>0</v>
          </cell>
          <cell r="AL18" t="str">
            <v>S</v>
          </cell>
          <cell r="AM18" t="str">
            <v>C</v>
          </cell>
          <cell r="AN18" t="str">
            <v>N</v>
          </cell>
          <cell r="AQ18">
            <v>0</v>
          </cell>
          <cell r="AR18">
            <v>333</v>
          </cell>
          <cell r="AS18" t="str">
            <v>PROCESO CONEXIÓN AL USUARIO</v>
          </cell>
        </row>
        <row r="19">
          <cell r="A19">
            <v>7117</v>
          </cell>
          <cell r="B19">
            <v>40633</v>
          </cell>
          <cell r="C19">
            <v>11</v>
          </cell>
          <cell r="D19" t="str">
            <v>CD</v>
          </cell>
          <cell r="E19" t="str">
            <v>RADICADO MERCURIO # 5232 SOLICITUD DE CD VIGENCIA FUTURA  PARA INICIAR EL PROCESO CUYO OBJETO ES CONTRATAR UNA CUADRILLA PARA EJECUTAR LAS ACTIVIDADES DE MANTENIMIENTO SOBRE EL SISTEMA DE TRANSMISIÓN DE CENS.</v>
          </cell>
          <cell r="G19" t="str">
            <v>N</v>
          </cell>
          <cell r="H19" t="str">
            <v>P</v>
          </cell>
          <cell r="I19">
            <v>1</v>
          </cell>
          <cell r="J19">
            <v>13235656</v>
          </cell>
          <cell r="K19" t="str">
            <v>CHAUSTRE LARA JOSE RAFAEL</v>
          </cell>
          <cell r="L19">
            <v>0</v>
          </cell>
          <cell r="M19">
            <v>0</v>
          </cell>
          <cell r="N19">
            <v>13452676</v>
          </cell>
          <cell r="O19">
            <v>40633.713136574072</v>
          </cell>
          <cell r="P19" t="str">
            <v>RANGEL BECERRA LUIS ALBERTO</v>
          </cell>
          <cell r="Q19">
            <v>0</v>
          </cell>
          <cell r="R19" t="str">
            <v>CENS PRINCIPAL CÚCUTA</v>
          </cell>
          <cell r="S19">
            <v>0</v>
          </cell>
          <cell r="T19">
            <v>98500000</v>
          </cell>
          <cell r="V19">
            <v>0</v>
          </cell>
          <cell r="W19">
            <v>0</v>
          </cell>
          <cell r="X19">
            <v>0</v>
          </cell>
          <cell r="Y19">
            <v>0</v>
          </cell>
          <cell r="Z19">
            <v>0</v>
          </cell>
          <cell r="AC19">
            <v>0</v>
          </cell>
          <cell r="AD19">
            <v>2011</v>
          </cell>
          <cell r="AE19">
            <v>0</v>
          </cell>
          <cell r="AF19" t="str">
            <v>CERTIFICADO DISPONIBILIDAD PRESUPUESTAL</v>
          </cell>
          <cell r="AG19" t="str">
            <v>CV</v>
          </cell>
          <cell r="AH19" t="str">
            <v>CERTIFICADO DE VIGENCIAS FUTURAS</v>
          </cell>
          <cell r="AJ19">
            <v>0</v>
          </cell>
          <cell r="AL19" t="str">
            <v>S</v>
          </cell>
          <cell r="AM19" t="str">
            <v>C</v>
          </cell>
          <cell r="AN19" t="str">
            <v>N</v>
          </cell>
          <cell r="AQ19">
            <v>0</v>
          </cell>
          <cell r="AR19">
            <v>334</v>
          </cell>
          <cell r="AS19" t="str">
            <v>PROCESO TRANSPORTE DE ENERGÍA</v>
          </cell>
        </row>
        <row r="20">
          <cell r="A20">
            <v>7221</v>
          </cell>
          <cell r="B20">
            <v>40672</v>
          </cell>
          <cell r="C20">
            <v>11</v>
          </cell>
          <cell r="D20" t="str">
            <v>CD</v>
          </cell>
          <cell r="E20" t="str">
            <v>RAD MER. # 6240, LA JD 718 APROBO, VER AUTORIZACIÓN DE JD NRO. 066. PARA INCREMENTAR EN 100 COMPUTADORES EL ARRENDAMIENTO OPERATIVO POR UN PLAZO DE TRES (3) AÑOS, SEGÚN ACTA DE EJECUCIÓN NRO. 002-2010 SUSCRITA SOPORTAR LA IMPLANTACIÓN DEL SISTEMA COMERCIA</v>
          </cell>
          <cell r="G20" t="str">
            <v>N</v>
          </cell>
          <cell r="H20" t="str">
            <v>P</v>
          </cell>
          <cell r="I20">
            <v>1</v>
          </cell>
          <cell r="J20">
            <v>110</v>
          </cell>
          <cell r="K20" t="str">
            <v>HERNANDEZ CORONA MARTHA LILIANA</v>
          </cell>
          <cell r="L20">
            <v>0</v>
          </cell>
          <cell r="M20">
            <v>0</v>
          </cell>
          <cell r="N20">
            <v>60314124</v>
          </cell>
          <cell r="O20">
            <v>40672.32440972222</v>
          </cell>
          <cell r="P20" t="str">
            <v>JUNTA   DIRECTIVA CENS</v>
          </cell>
          <cell r="Q20">
            <v>0</v>
          </cell>
          <cell r="R20" t="str">
            <v>CENS PRINCIPAL CÚCUTA</v>
          </cell>
          <cell r="S20">
            <v>0</v>
          </cell>
          <cell r="T20">
            <v>121000000</v>
          </cell>
          <cell r="V20">
            <v>0</v>
          </cell>
          <cell r="W20">
            <v>0</v>
          </cell>
          <cell r="X20">
            <v>0</v>
          </cell>
          <cell r="Y20">
            <v>0</v>
          </cell>
          <cell r="Z20">
            <v>0</v>
          </cell>
          <cell r="AC20">
            <v>0</v>
          </cell>
          <cell r="AD20">
            <v>2011</v>
          </cell>
          <cell r="AE20">
            <v>0</v>
          </cell>
          <cell r="AF20" t="str">
            <v>CERTIFICADO DISPONIBILIDAD PRESUPUESTAL</v>
          </cell>
          <cell r="AG20" t="str">
            <v>CV</v>
          </cell>
          <cell r="AH20" t="str">
            <v>CERTIFICADO DE VIGENCIAS FUTURAS</v>
          </cell>
          <cell r="AJ20">
            <v>0</v>
          </cell>
          <cell r="AL20" t="str">
            <v>S</v>
          </cell>
          <cell r="AM20" t="str">
            <v>C</v>
          </cell>
          <cell r="AN20" t="str">
            <v>N</v>
          </cell>
          <cell r="AQ20">
            <v>0</v>
          </cell>
          <cell r="AR20">
            <v>250</v>
          </cell>
          <cell r="AS20" t="str">
            <v>SISTEMAS</v>
          </cell>
        </row>
        <row r="21">
          <cell r="A21">
            <v>7222</v>
          </cell>
          <cell r="B21">
            <v>40672</v>
          </cell>
          <cell r="C21">
            <v>11</v>
          </cell>
          <cell r="D21" t="str">
            <v>CD</v>
          </cell>
          <cell r="E21" t="str">
            <v>RAD MER. # 6240, LA JD 718 APROBO, VER AUTORIZACIÓN DE JD NRO. 066. PARA INCREMENTAR EN 100 COMPUTADORES EL ARRENDAMIENTO OPERATIVO POR UN PLAZO DE TRES (3) AÑOS, SEGÚN ACTA DE EJECUCIÓN NRO. 002-2010 SUSCRITA SOPORTAR LA IMPLANTACIÓN DEL SISTEMA COMERCIA</v>
          </cell>
          <cell r="G21" t="str">
            <v>N</v>
          </cell>
          <cell r="H21" t="str">
            <v>P</v>
          </cell>
          <cell r="I21">
            <v>1</v>
          </cell>
          <cell r="J21">
            <v>110</v>
          </cell>
          <cell r="K21" t="str">
            <v>HERNANDEZ CORONA MARTHA LILIANA</v>
          </cell>
          <cell r="L21">
            <v>0</v>
          </cell>
          <cell r="M21">
            <v>0</v>
          </cell>
          <cell r="N21">
            <v>60314124</v>
          </cell>
          <cell r="O21">
            <v>40672.328113425923</v>
          </cell>
          <cell r="P21" t="str">
            <v>JUNTA   DIRECTIVA CENS</v>
          </cell>
          <cell r="Q21">
            <v>0</v>
          </cell>
          <cell r="R21" t="str">
            <v>CENS PRINCIPAL CÚCUTA</v>
          </cell>
          <cell r="S21">
            <v>0</v>
          </cell>
          <cell r="T21">
            <v>121000000</v>
          </cell>
          <cell r="V21">
            <v>0</v>
          </cell>
          <cell r="W21">
            <v>0</v>
          </cell>
          <cell r="X21">
            <v>0</v>
          </cell>
          <cell r="Y21">
            <v>0</v>
          </cell>
          <cell r="Z21">
            <v>0</v>
          </cell>
          <cell r="AC21">
            <v>0</v>
          </cell>
          <cell r="AD21">
            <v>2011</v>
          </cell>
          <cell r="AE21">
            <v>0</v>
          </cell>
          <cell r="AF21" t="str">
            <v>CERTIFICADO DISPONIBILIDAD PRESUPUESTAL</v>
          </cell>
          <cell r="AG21" t="str">
            <v>CV</v>
          </cell>
          <cell r="AH21" t="str">
            <v>CERTIFICADO DE VIGENCIAS FUTURAS</v>
          </cell>
          <cell r="AJ21">
            <v>0</v>
          </cell>
          <cell r="AL21" t="str">
            <v>S</v>
          </cell>
          <cell r="AM21" t="str">
            <v>C</v>
          </cell>
          <cell r="AN21" t="str">
            <v>N</v>
          </cell>
          <cell r="AQ21">
            <v>0</v>
          </cell>
          <cell r="AR21">
            <v>250</v>
          </cell>
          <cell r="AS21" t="str">
            <v>SISTEMAS</v>
          </cell>
        </row>
        <row r="22">
          <cell r="A22">
            <v>7223</v>
          </cell>
          <cell r="B22">
            <v>40672</v>
          </cell>
          <cell r="C22">
            <v>11</v>
          </cell>
          <cell r="D22" t="str">
            <v>CD</v>
          </cell>
          <cell r="E22" t="str">
            <v>RAD MER. # 6240, LA JD 718 APROBO, VER AUTORIZACIÓN DE JD NRO. 066. PARA INCREMENTAR EN 100 COMPUTADORES EL ARRENDAMIENTO OPERATIVO POR UN PLAZO DE TRES (3) AÑOS, SEGÚN ACTA DE EJECUCIÓN NRO. 002-2010 SUSCRITA SOPORTAR LA IMPLANTACIÓN DEL SISTEMA COMERCIA</v>
          </cell>
          <cell r="G22" t="str">
            <v>N</v>
          </cell>
          <cell r="H22" t="str">
            <v>P</v>
          </cell>
          <cell r="I22">
            <v>1</v>
          </cell>
          <cell r="J22">
            <v>110</v>
          </cell>
          <cell r="K22" t="str">
            <v>HERNANDEZ CORONA MARTHA LILIANA</v>
          </cell>
          <cell r="L22">
            <v>0</v>
          </cell>
          <cell r="M22">
            <v>0</v>
          </cell>
          <cell r="N22">
            <v>60314124</v>
          </cell>
          <cell r="O22">
            <v>40672.331111111111</v>
          </cell>
          <cell r="P22" t="str">
            <v>JUNTA   DIRECTIVA CENS</v>
          </cell>
          <cell r="Q22">
            <v>0</v>
          </cell>
          <cell r="R22" t="str">
            <v>CENS PRINCIPAL CÚCUTA</v>
          </cell>
          <cell r="S22">
            <v>0</v>
          </cell>
          <cell r="T22">
            <v>61000000</v>
          </cell>
          <cell r="V22">
            <v>0</v>
          </cell>
          <cell r="W22">
            <v>0</v>
          </cell>
          <cell r="X22">
            <v>0</v>
          </cell>
          <cell r="Y22">
            <v>0</v>
          </cell>
          <cell r="Z22">
            <v>0</v>
          </cell>
          <cell r="AC22">
            <v>0</v>
          </cell>
          <cell r="AD22">
            <v>2011</v>
          </cell>
          <cell r="AE22">
            <v>0</v>
          </cell>
          <cell r="AF22" t="str">
            <v>CERTIFICADO DISPONIBILIDAD PRESUPUESTAL</v>
          </cell>
          <cell r="AG22" t="str">
            <v>CV</v>
          </cell>
          <cell r="AH22" t="str">
            <v>CERTIFICADO DE VIGENCIAS FUTURAS</v>
          </cell>
          <cell r="AJ22">
            <v>0</v>
          </cell>
          <cell r="AL22" t="str">
            <v>S</v>
          </cell>
          <cell r="AM22" t="str">
            <v>C</v>
          </cell>
          <cell r="AN22" t="str">
            <v>N</v>
          </cell>
          <cell r="AQ22">
            <v>0</v>
          </cell>
          <cell r="AR22">
            <v>250</v>
          </cell>
          <cell r="AS22" t="str">
            <v>SISTEMAS</v>
          </cell>
        </row>
        <row r="23">
          <cell r="A23">
            <v>7442</v>
          </cell>
          <cell r="B23">
            <v>40764</v>
          </cell>
          <cell r="C23">
            <v>11</v>
          </cell>
          <cell r="D23" t="str">
            <v>CD</v>
          </cell>
          <cell r="E23" t="str">
            <v>RAD. # 9459 SEGUN ACTA 720 DE LA JUNTA DIRECTIVA SE EXPIDE VIGENCIA FUTURA PARA EL ARRENDAMIENTO OPERATIVO DE UNA PLANTA DE TELEFONÍA IP, CON LOS RESPECTIVOS APARATOS TELEFÓNICOS,  INCLUYENDO MANTENIMIENTO PREVENTIVO Y CORRECTIVO CON REPUESTOS, PARA LAS S</v>
          </cell>
          <cell r="G23" t="str">
            <v>N</v>
          </cell>
          <cell r="H23" t="str">
            <v>P</v>
          </cell>
          <cell r="I23">
            <v>1</v>
          </cell>
          <cell r="J23">
            <v>110</v>
          </cell>
          <cell r="K23" t="str">
            <v>RODRIGUEZ RODRIGUEZ JAIRO</v>
          </cell>
          <cell r="L23">
            <v>0</v>
          </cell>
          <cell r="M23">
            <v>0</v>
          </cell>
          <cell r="N23">
            <v>13461285</v>
          </cell>
          <cell r="O23">
            <v>40764.340057870373</v>
          </cell>
          <cell r="P23" t="str">
            <v>JUNTA   DIRECTIVA CENS</v>
          </cell>
          <cell r="Q23">
            <v>0</v>
          </cell>
          <cell r="R23" t="str">
            <v>CENS PRINCIPAL CÚCUTA</v>
          </cell>
          <cell r="S23">
            <v>0</v>
          </cell>
          <cell r="T23">
            <v>246000000</v>
          </cell>
          <cell r="V23">
            <v>0</v>
          </cell>
          <cell r="W23">
            <v>0</v>
          </cell>
          <cell r="X23">
            <v>0</v>
          </cell>
          <cell r="Y23">
            <v>0</v>
          </cell>
          <cell r="Z23">
            <v>0</v>
          </cell>
          <cell r="AC23">
            <v>0</v>
          </cell>
          <cell r="AD23">
            <v>2011</v>
          </cell>
          <cell r="AE23">
            <v>0</v>
          </cell>
          <cell r="AF23" t="str">
            <v>CERTIFICADO DISPONIBILIDAD PRESUPUESTAL</v>
          </cell>
          <cell r="AG23" t="str">
            <v>CV</v>
          </cell>
          <cell r="AH23" t="str">
            <v>CERTIFICADO DE VIGENCIAS FUTURAS</v>
          </cell>
          <cell r="AJ23">
            <v>0</v>
          </cell>
          <cell r="AL23" t="str">
            <v>S</v>
          </cell>
          <cell r="AM23" t="str">
            <v>C</v>
          </cell>
          <cell r="AN23" t="str">
            <v>N</v>
          </cell>
          <cell r="AQ23">
            <v>0</v>
          </cell>
          <cell r="AR23">
            <v>220</v>
          </cell>
          <cell r="AS23" t="str">
            <v>SERVICIOS ADMINISTRATIVOS</v>
          </cell>
        </row>
        <row r="24">
          <cell r="A24">
            <v>7443</v>
          </cell>
          <cell r="B24">
            <v>40764</v>
          </cell>
          <cell r="C24">
            <v>11</v>
          </cell>
          <cell r="D24" t="str">
            <v>CD</v>
          </cell>
          <cell r="E24" t="str">
            <v>RAD. # 9459 SEGUN ACTA 720 DE LA JUNTA DIRECTIVA SE EXPIDE VIGENCIA FUTURA PARA EL ARRENDAMIENTO OPERATIVO DE UNA PLANTA DE TELEFONÍA IP, CON LOS RESPECTIVOS APARATOS TELEFÓNICOS,  INCLUYENDO MANTENIMIENTO PREVENTIVO Y CORRECTIVO CON REPUESTOS, PARA LAS S</v>
          </cell>
          <cell r="G24" t="str">
            <v>N</v>
          </cell>
          <cell r="H24" t="str">
            <v>P</v>
          </cell>
          <cell r="I24">
            <v>1</v>
          </cell>
          <cell r="J24">
            <v>110</v>
          </cell>
          <cell r="K24" t="str">
            <v>RODRIGUEZ RODRIGUEZ JAIRO</v>
          </cell>
          <cell r="L24">
            <v>0</v>
          </cell>
          <cell r="M24">
            <v>0</v>
          </cell>
          <cell r="N24">
            <v>13461285</v>
          </cell>
          <cell r="O24">
            <v>40764.347361111111</v>
          </cell>
          <cell r="P24" t="str">
            <v>JUNTA   DIRECTIVA CENS</v>
          </cell>
          <cell r="Q24">
            <v>0</v>
          </cell>
          <cell r="R24" t="str">
            <v>CENS PRINCIPAL CÚCUTA</v>
          </cell>
          <cell r="S24">
            <v>0</v>
          </cell>
          <cell r="T24">
            <v>246000000</v>
          </cell>
          <cell r="V24">
            <v>0</v>
          </cell>
          <cell r="W24">
            <v>0</v>
          </cell>
          <cell r="X24">
            <v>0</v>
          </cell>
          <cell r="Y24">
            <v>0</v>
          </cell>
          <cell r="Z24">
            <v>0</v>
          </cell>
          <cell r="AC24">
            <v>0</v>
          </cell>
          <cell r="AD24">
            <v>2011</v>
          </cell>
          <cell r="AE24">
            <v>0</v>
          </cell>
          <cell r="AF24" t="str">
            <v>CERTIFICADO DISPONIBILIDAD PRESUPUESTAL</v>
          </cell>
          <cell r="AG24" t="str">
            <v>CV</v>
          </cell>
          <cell r="AH24" t="str">
            <v>CERTIFICADO DE VIGENCIAS FUTURAS</v>
          </cell>
          <cell r="AJ24">
            <v>0</v>
          </cell>
          <cell r="AL24" t="str">
            <v>S</v>
          </cell>
          <cell r="AM24" t="str">
            <v>C</v>
          </cell>
          <cell r="AN24" t="str">
            <v>N</v>
          </cell>
          <cell r="AQ24">
            <v>0</v>
          </cell>
          <cell r="AR24">
            <v>220</v>
          </cell>
          <cell r="AS24" t="str">
            <v>SERVICIOS ADMINISTRATIVOS</v>
          </cell>
        </row>
        <row r="25">
          <cell r="A25">
            <v>7444</v>
          </cell>
          <cell r="B25">
            <v>40764</v>
          </cell>
          <cell r="C25">
            <v>11</v>
          </cell>
          <cell r="D25" t="str">
            <v>CD</v>
          </cell>
          <cell r="E25" t="str">
            <v>RAD. # 9459 SEGUN ACTA 720 DE LA JUNTA DIRECTIVA SE EXPIDE VIGENCIA FUTURA PARA EL ARRENDAMIENTO OPERATIVO DE UNA PLANTA DE TELEFONÍA IP, CON LOS RESPECTIVOS APARATOS TELEFÓNICOS,  INCLUYENDO MANTENIMIENTO PREVENTIVO Y CORRECTIVO CON REPUESTOS, PARA LAS S</v>
          </cell>
          <cell r="G25" t="str">
            <v>N</v>
          </cell>
          <cell r="H25" t="str">
            <v>P</v>
          </cell>
          <cell r="I25">
            <v>1</v>
          </cell>
          <cell r="J25">
            <v>110</v>
          </cell>
          <cell r="K25" t="str">
            <v>RODRIGUEZ RODRIGUEZ JAIRO</v>
          </cell>
          <cell r="L25">
            <v>0</v>
          </cell>
          <cell r="M25">
            <v>0</v>
          </cell>
          <cell r="N25">
            <v>13461285</v>
          </cell>
          <cell r="O25">
            <v>40764.348263888889</v>
          </cell>
          <cell r="P25" t="str">
            <v>JUNTA   DIRECTIVA CENS</v>
          </cell>
          <cell r="Q25">
            <v>0</v>
          </cell>
          <cell r="R25" t="str">
            <v>CENS PRINCIPAL CÚCUTA</v>
          </cell>
          <cell r="S25">
            <v>0</v>
          </cell>
          <cell r="T25">
            <v>164000000</v>
          </cell>
          <cell r="V25">
            <v>0</v>
          </cell>
          <cell r="W25">
            <v>0</v>
          </cell>
          <cell r="X25">
            <v>0</v>
          </cell>
          <cell r="Y25">
            <v>0</v>
          </cell>
          <cell r="Z25">
            <v>0</v>
          </cell>
          <cell r="AC25">
            <v>0</v>
          </cell>
          <cell r="AD25">
            <v>2011</v>
          </cell>
          <cell r="AE25">
            <v>0</v>
          </cell>
          <cell r="AF25" t="str">
            <v>CERTIFICADO DISPONIBILIDAD PRESUPUESTAL</v>
          </cell>
          <cell r="AG25" t="str">
            <v>CV</v>
          </cell>
          <cell r="AH25" t="str">
            <v>CERTIFICADO DE VIGENCIAS FUTURAS</v>
          </cell>
          <cell r="AJ25">
            <v>0</v>
          </cell>
          <cell r="AL25" t="str">
            <v>S</v>
          </cell>
          <cell r="AM25" t="str">
            <v>C</v>
          </cell>
          <cell r="AN25" t="str">
            <v>N</v>
          </cell>
          <cell r="AQ25">
            <v>0</v>
          </cell>
          <cell r="AR25">
            <v>220</v>
          </cell>
          <cell r="AS25" t="str">
            <v>SERVICIOS ADMINISTRATIVOS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1 (ENERO-SEPT 1998)"/>
      <sheetName val="FORMATO 2 (OCT-DIC 1998)"/>
      <sheetName val="ENER-SEPT"/>
      <sheetName val="OCT-DIC"/>
      <sheetName val="ACTIVIDADES"/>
    </sheetNames>
    <sheetDataSet>
      <sheetData sheetId="0" refreshError="1"/>
      <sheetData sheetId="1" refreshError="1"/>
      <sheetData sheetId="2" refreshError="1"/>
      <sheetData sheetId="3" refreshError="1">
        <row r="1">
          <cell r="B1" t="str">
            <v>Nombre</v>
          </cell>
        </row>
        <row r="3">
          <cell r="B3" t="str">
            <v>CENTRO DE ACTIVIDAD NO EXISTE!!!</v>
          </cell>
        </row>
        <row r="4">
          <cell r="B4" t="str">
            <v>GERENCIA AUXILIAR</v>
          </cell>
        </row>
        <row r="5">
          <cell r="B5" t="str">
            <v>CENTRO DE ACTIVIDAD NO EXISTE!!!</v>
          </cell>
        </row>
        <row r="6">
          <cell r="B6" t="str">
            <v>GERENCIA DE PLANEACIÓN</v>
          </cell>
        </row>
        <row r="7">
          <cell r="B7" t="str">
            <v>CENTRO DE ACTIVIDAD NO EXISTE!!!</v>
          </cell>
        </row>
        <row r="8">
          <cell r="B8" t="str">
            <v>DIRECCION DE CONTROL INTERNO</v>
          </cell>
        </row>
        <row r="9">
          <cell r="B9" t="str">
            <v>CENTRO DE ACTIVIDAD NO EXISTE!!!</v>
          </cell>
        </row>
        <row r="10">
          <cell r="B10" t="str">
            <v>UNIDAD DE AUDITORIA</v>
          </cell>
        </row>
        <row r="11">
          <cell r="B11" t="str">
            <v>CENTRO DE ACTIVIDAD NO EXISTE!!!</v>
          </cell>
        </row>
        <row r="12">
          <cell r="B12" t="str">
            <v>GERENCIA COMERCIAL</v>
          </cell>
        </row>
        <row r="13">
          <cell r="B13" t="str">
            <v>CENTRO DE ACTIVIDAD NO EXISTE!!!</v>
          </cell>
        </row>
        <row r="14">
          <cell r="B14" t="str">
            <v>SUBGERENCIA MAYORISTAS</v>
          </cell>
        </row>
        <row r="15">
          <cell r="B15" t="str">
            <v>CENTRO DE ACTIVIDAD NO EXISTE!!!</v>
          </cell>
        </row>
        <row r="16">
          <cell r="B16" t="str">
            <v>SUBGERENCIA MERCADEO</v>
          </cell>
        </row>
        <row r="17">
          <cell r="B17" t="str">
            <v>GRUPO DE  INVESTIGACIÓN DE MERCADEO</v>
          </cell>
        </row>
        <row r="18">
          <cell r="B18" t="str">
            <v>GRUPO SERVICIOS BÁSICOS Y COMPLEMENTARIOS</v>
          </cell>
        </row>
        <row r="19">
          <cell r="B19" t="str">
            <v>SERVICIOS TELECOMUNICACIONES</v>
          </cell>
        </row>
        <row r="20">
          <cell r="B20" t="str">
            <v>GRUPO DE COMUNICACIÓN COMERCIAL</v>
          </cell>
        </row>
        <row r="21">
          <cell r="B21" t="str">
            <v>CENTRO DE ACTIVIDAD NO EXISTE!!!</v>
          </cell>
        </row>
        <row r="22">
          <cell r="B22" t="str">
            <v>SUBGERENCIA GRANDES CLIENTES</v>
          </cell>
        </row>
        <row r="23">
          <cell r="B23" t="str">
            <v>ÁREA INDUSTRIAS</v>
          </cell>
        </row>
        <row r="24">
          <cell r="B24" t="str">
            <v>ÁREA FINANCIERAS</v>
          </cell>
        </row>
        <row r="25">
          <cell r="B25" t="str">
            <v>ÁREA COMERCIO Y SERVICIOS</v>
          </cell>
        </row>
        <row r="26">
          <cell r="B26" t="str">
            <v>ÁREA COMPRAS ENERGÍA</v>
          </cell>
        </row>
        <row r="27">
          <cell r="B27" t="str">
            <v>CENTRO DE ACTIVIDAD NO EXISTE!!!</v>
          </cell>
        </row>
        <row r="28">
          <cell r="B28" t="str">
            <v>SUBGERENCIA CLIENTES RESIDENCIALES Y EMP.</v>
          </cell>
        </row>
        <row r="29">
          <cell r="B29" t="str">
            <v>ÁREA VENTAS</v>
          </cell>
        </row>
        <row r="30">
          <cell r="B30" t="str">
            <v>ÁREA SERVICIO AL CLIENTE</v>
          </cell>
        </row>
        <row r="31">
          <cell r="B31" t="str">
            <v>CENTRO DE ACTIVIDAD NO EXISTE!!!</v>
          </cell>
        </row>
        <row r="32">
          <cell r="B32" t="str">
            <v>EQUIPO ATENCIÓN CLIENTES DIFERENTES ZONAS</v>
          </cell>
        </row>
        <row r="33">
          <cell r="B33" t="str">
            <v>CENTRO DE ATENCIÓN DE LLAMADAS</v>
          </cell>
        </row>
        <row r="34">
          <cell r="B34" t="str">
            <v>GESTIÓN CARTERA</v>
          </cell>
        </row>
        <row r="35">
          <cell r="B35" t="str">
            <v>QUEJAS</v>
          </cell>
        </row>
        <row r="36">
          <cell r="B36" t="str">
            <v>CENTRO DE ACTIVIDAD NO EXISTE!!!</v>
          </cell>
        </row>
        <row r="37">
          <cell r="B37" t="str">
            <v>SUBGERENCIA  ADMÓN Y FINANZAS COMERCIAL</v>
          </cell>
        </row>
        <row r="38">
          <cell r="B38" t="str">
            <v>AREA  FINANZAS Y REGULACIÓN COMERCIAL</v>
          </cell>
        </row>
        <row r="39">
          <cell r="B39" t="str">
            <v>AREA GESTIÓN ORGANIZACIONAL COMERCIAL</v>
          </cell>
        </row>
        <row r="40">
          <cell r="B40" t="str">
            <v>AREA  FACTURACIÓN</v>
          </cell>
        </row>
        <row r="41">
          <cell r="B41" t="str">
            <v>AREA OPERATIVA COMERCIAL</v>
          </cell>
        </row>
        <row r="42">
          <cell r="B42" t="str">
            <v>CTIU</v>
          </cell>
        </row>
        <row r="43">
          <cell r="B43" t="str">
            <v>LECTURA Y REPARTICIÓN</v>
          </cell>
        </row>
        <row r="44">
          <cell r="B44" t="str">
            <v>CONTROL INSTALACIONES</v>
          </cell>
        </row>
        <row r="45">
          <cell r="B45" t="str">
            <v>GRUPO TRANSPORTE</v>
          </cell>
        </row>
        <row r="46">
          <cell r="B46" t="str">
            <v>CENTRO DE ACTIVIDAD NO EXISTE!!!</v>
          </cell>
        </row>
        <row r="47">
          <cell r="B47" t="str">
            <v>GERENCIA GENERAL</v>
          </cell>
        </row>
        <row r="48">
          <cell r="B48" t="str">
            <v>CENTRO DE ACTIVIDAD NO EXISTE!!!</v>
          </cell>
        </row>
        <row r="49">
          <cell r="B49" t="str">
            <v>GRUPO DE TRANSFORMACIÓN INTERNA</v>
          </cell>
        </row>
        <row r="50">
          <cell r="B50" t="str">
            <v>CENTRO DE ACTIVIDAD NO EXISTE!!!</v>
          </cell>
        </row>
        <row r="51">
          <cell r="B51" t="str">
            <v>DIRECCION PLANEACION</v>
          </cell>
        </row>
        <row r="52">
          <cell r="B52" t="str">
            <v>CENTRO DE ACTIVIDAD NO EXISTE!!!</v>
          </cell>
        </row>
        <row r="53">
          <cell r="B53" t="str">
            <v>UNIDAD COMUNICAC. Y REL. CORPORATIVAS</v>
          </cell>
        </row>
        <row r="54">
          <cell r="B54" t="str">
            <v>CENTRO DE ACTIVIDAD NO EXISTE!!!</v>
          </cell>
        </row>
        <row r="55">
          <cell r="B55" t="str">
            <v>GERENCIA DE AGUAS</v>
          </cell>
        </row>
        <row r="56">
          <cell r="B56" t="str">
            <v>PLAN DESARROLLO INFORMATICA . A. Y A.</v>
          </cell>
        </row>
        <row r="57">
          <cell r="B57" t="str">
            <v>PLANEACIÓN AGUAS</v>
          </cell>
        </row>
        <row r="58">
          <cell r="B58" t="str">
            <v>CENTRO DE ACTIVIDAD NO EXISTE!!!</v>
          </cell>
        </row>
        <row r="59">
          <cell r="B59" t="str">
            <v>UNIDAD CAPACITACION ACUEDUCTO Y ALCANT.</v>
          </cell>
        </row>
        <row r="60">
          <cell r="B60" t="str">
            <v>CENTRO DE ACTIVIDAD NO EXISTE!!!</v>
          </cell>
        </row>
        <row r="61">
          <cell r="B61" t="str">
            <v>SUBGERENCIA NUEVOS NEGOCIOS</v>
          </cell>
        </row>
        <row r="62">
          <cell r="B62" t="str">
            <v>CENTRO DE ACTIVIDAD NO EXISTE!!!</v>
          </cell>
        </row>
        <row r="63">
          <cell r="B63" t="str">
            <v>SUBGERENCIA ACUEDUCTO</v>
          </cell>
        </row>
        <row r="64">
          <cell r="B64" t="str">
            <v>INVESTIGACIÓN Y DESARROLLO ACUEDUCTO</v>
          </cell>
        </row>
        <row r="65">
          <cell r="B65" t="str">
            <v>CONTROL CALIDAD AGUAS</v>
          </cell>
        </row>
        <row r="66">
          <cell r="B66" t="str">
            <v>INFORMACIÓN AL CLIENTE</v>
          </cell>
        </row>
        <row r="67">
          <cell r="B67" t="str">
            <v>CENTRO DE ACTIVIDAD NO EXISTE!!!</v>
          </cell>
        </row>
        <row r="68">
          <cell r="B68" t="str">
            <v>ÁREA OPERACIÓN ACTO. SISTEMA INTERCONECTADO</v>
          </cell>
        </row>
        <row r="69">
          <cell r="B69" t="str">
            <v>DESPACHO ACUEDUCTO</v>
          </cell>
        </row>
        <row r="70">
          <cell r="B70" t="str">
            <v>OPERACIÓN, SUPERV., INSTAL. Y GESTIÓN AMBIENTAL</v>
          </cell>
        </row>
        <row r="71">
          <cell r="B71" t="str">
            <v>CENTRO DE CONTROL ACUEDUCTO</v>
          </cell>
        </row>
        <row r="72">
          <cell r="B72" t="str">
            <v>OPERACIÓN, SUPERVISIÓN, INSTALACIÓN AGUA TRATADA</v>
          </cell>
        </row>
        <row r="73">
          <cell r="B73" t="str">
            <v>ENERGÍA BOMBEOS DE CAPTACIÓN</v>
          </cell>
        </row>
        <row r="74">
          <cell r="B74" t="str">
            <v>ENERGÍA BOMBEOS DE DISTRIBUCIÓN</v>
          </cell>
        </row>
        <row r="75">
          <cell r="B75" t="str">
            <v>CENTRO DE ACTIVIDAD NO EXISTE!!!</v>
          </cell>
        </row>
        <row r="76">
          <cell r="B76" t="str">
            <v>ÁREA POTABILIZACIÓN AGUA SISTEMA INTERCONECTADO</v>
          </cell>
        </row>
        <row r="77">
          <cell r="B77" t="str">
            <v>CENTRO DE ACTIVIDAD NO EXISTE!!!</v>
          </cell>
        </row>
        <row r="78">
          <cell r="B78" t="str">
            <v>ENERGÍA PLANTAS DE TRATAMIENTO</v>
          </cell>
        </row>
        <row r="79">
          <cell r="B79" t="str">
            <v>CENTRO DE ACTIVIDAD NO EXISTE!!!</v>
          </cell>
        </row>
        <row r="80">
          <cell r="B80" t="str">
            <v>ÁREA INGENIERÍA SISTEMA INTERCONECTADO</v>
          </cell>
        </row>
        <row r="81">
          <cell r="B81" t="str">
            <v>LOGÍSTICA, PROYECTOS Y ANÁLISIS TÉCNICO</v>
          </cell>
        </row>
        <row r="82">
          <cell r="B82" t="str">
            <v>EQUIPOS ELECTROMECANICOS</v>
          </cell>
        </row>
        <row r="83">
          <cell r="B83" t="str">
            <v>OBRAS CIVILES Y CONDUCCIONES</v>
          </cell>
        </row>
        <row r="84">
          <cell r="B84" t="str">
            <v>CENTRO DE ACTIVIDAD NO EXISTE!!!</v>
          </cell>
        </row>
        <row r="85">
          <cell r="B85" t="str">
            <v>ÁREA SISTEMAS INDEPENDIENTES AGUAS</v>
          </cell>
        </row>
        <row r="86">
          <cell r="B86" t="str">
            <v>HABILITACIÓN VIVIENDA, CORREGIMIENTOS Y VEREDAS</v>
          </cell>
        </row>
        <row r="87">
          <cell r="B87" t="str">
            <v>SERVICIO DE INGENIERÍA Y LOGÍSTICA</v>
          </cell>
        </row>
        <row r="88">
          <cell r="B88" t="str">
            <v>SISTEMA CALDAS</v>
          </cell>
        </row>
        <row r="89">
          <cell r="B89" t="str">
            <v>SISTEMA BARBOSA</v>
          </cell>
        </row>
        <row r="90">
          <cell r="B90" t="str">
            <v>SISTEMA SAN ANTONIO DE PRADO</v>
          </cell>
        </row>
        <row r="91">
          <cell r="B91" t="str">
            <v>SISTEMA SAN CRISTOBAL</v>
          </cell>
        </row>
        <row r="92">
          <cell r="B92" t="str">
            <v>SISTEMA PALMITAS</v>
          </cell>
        </row>
        <row r="93">
          <cell r="B93" t="str">
            <v>CENTRO DE ACTIVIDAD NO EXISTE!!!</v>
          </cell>
        </row>
        <row r="94">
          <cell r="B94" t="str">
            <v>ÁREA DISTRIBUCIÓN ACUEDUCTO ZONA SUR</v>
          </cell>
        </row>
        <row r="95">
          <cell r="B95" t="str">
            <v>GESTIÓN PROYECTOS ACUEDUCTO ZONA SUR</v>
          </cell>
        </row>
        <row r="96">
          <cell r="B96" t="str">
            <v>GESTIÓN CLIENTES ACUEDUCTO ZONA SUR</v>
          </cell>
        </row>
        <row r="97">
          <cell r="B97" t="str">
            <v>INVESTIGACIÓN Y CONTROL PÉRDIDAS ACTO ZONA SUR</v>
          </cell>
        </row>
        <row r="98">
          <cell r="B98" t="str">
            <v>OPERACIÓN Y MTTO DISTRIBUCIÓN ACTO ZONA SUR</v>
          </cell>
        </row>
        <row r="99">
          <cell r="B99" t="str">
            <v>CENTRO DE ACTIVIDAD NO EXISTE!!!</v>
          </cell>
        </row>
        <row r="100">
          <cell r="B100" t="str">
            <v>ÁREA DISTRIBUCIÓN ACUEDUCTO ZONA NORTE</v>
          </cell>
        </row>
        <row r="101">
          <cell r="B101" t="str">
            <v>GESTIÓN PROYECTOS ACUEDUCTO ZONA NORTE</v>
          </cell>
        </row>
        <row r="102">
          <cell r="B102" t="str">
            <v>GESTIÓN CLIENTES ACUEDUCTO ZONA NORTE</v>
          </cell>
        </row>
        <row r="103">
          <cell r="B103" t="str">
            <v>INVEST. Y CONTROL PÉRDIDASACUEDUCTO ZONA NORTE</v>
          </cell>
        </row>
        <row r="104">
          <cell r="B104" t="str">
            <v>OPERACIÓN Y MTTO DISTRIBUCIÓN ACTO ZONA NORTE</v>
          </cell>
        </row>
        <row r="105">
          <cell r="B105" t="str">
            <v>CENTRO DE ACTIVIDAD NO EXISTE!!!</v>
          </cell>
        </row>
        <row r="106">
          <cell r="B106" t="str">
            <v>ÁREA DISTRIBUCIÓN ACUEDUCTO ZONA CENTRO</v>
          </cell>
        </row>
        <row r="107">
          <cell r="B107" t="str">
            <v>GESTIÓN PROYECTOS ACUEDUCTO ZONA CENTRO</v>
          </cell>
        </row>
        <row r="108">
          <cell r="B108" t="str">
            <v>GESTIÓN CLIENTES ACUEDUCTO ZONA CENTRO</v>
          </cell>
        </row>
        <row r="109">
          <cell r="B109" t="str">
            <v>INVEST. Y CONTROL PÉRDIDASACTO ZONA CENTRO</v>
          </cell>
        </row>
        <row r="110">
          <cell r="B110" t="str">
            <v>OPERACIÓN Y MTTO DISTRIBUCIÓN ACTO ZONA CENTRO</v>
          </cell>
        </row>
        <row r="111">
          <cell r="B111" t="str">
            <v>CENTRO DE ACTIVIDAD NO EXISTE!!!</v>
          </cell>
        </row>
        <row r="112">
          <cell r="B112" t="str">
            <v>MEDIDORES ZONA CENTRO</v>
          </cell>
        </row>
        <row r="113">
          <cell r="B113" t="str">
            <v>CENTRO DE ACTIVIDAD NO EXISTE!!!</v>
          </cell>
        </row>
        <row r="114">
          <cell r="B114" t="str">
            <v>SUBGERENCIA AGUAS RESIDUALES</v>
          </cell>
        </row>
        <row r="115">
          <cell r="B115" t="str">
            <v>INVESTIGACIÓN Y DESARROLLO AGUAS RESIDUALES</v>
          </cell>
        </row>
        <row r="116">
          <cell r="B116" t="str">
            <v>CENTRO DE ACTIVIDAD NO EXISTE!!!</v>
          </cell>
        </row>
        <row r="117">
          <cell r="B117" t="str">
            <v>ÁREA TRATAMIENTO AGUAS RESIDUALES</v>
          </cell>
        </row>
        <row r="118">
          <cell r="B118" t="str">
            <v>OPERACIÓN PLANTAS AGUAS RESIDUALES</v>
          </cell>
        </row>
        <row r="119">
          <cell r="B119" t="str">
            <v>INVESTIGACIÓN Y CONTROL PROCESOS</v>
          </cell>
        </row>
        <row r="120">
          <cell r="B120" t="str">
            <v>MANTENIMIENTO AGUAS RESIDUALES</v>
          </cell>
        </row>
        <row r="121">
          <cell r="B121" t="str">
            <v>PROYECTOS PLANTAS DE TRATAMIENTO</v>
          </cell>
        </row>
        <row r="122">
          <cell r="B122" t="str">
            <v>CENTRO DE ACTIVIDAD NO EXISTE!!!</v>
          </cell>
        </row>
        <row r="123">
          <cell r="B123" t="str">
            <v>ÁREA RECOLECCIÓN AGUAS RESIDUALES ZONA SUR</v>
          </cell>
        </row>
        <row r="124">
          <cell r="B124" t="str">
            <v>GESTIÓN PROYECTOS RECOLECCIÓN ZONA SUR</v>
          </cell>
        </row>
        <row r="125">
          <cell r="B125" t="str">
            <v>GESTIÓN CLIENTES RECOLECCIÓN ZONA SUR</v>
          </cell>
        </row>
        <row r="126">
          <cell r="B126" t="str">
            <v>INVESTIGACIÓN Y CONTROL RECOLECCIÓN ZONA SUR</v>
          </cell>
        </row>
        <row r="127">
          <cell r="B127" t="str">
            <v>OPERACIÓN Y MTTO RECOLECCIÓN ZONA SUR</v>
          </cell>
        </row>
        <row r="128">
          <cell r="B128" t="str">
            <v>CENTRO DE ACTIVIDAD NO EXISTE!!!</v>
          </cell>
        </row>
        <row r="129">
          <cell r="B129" t="str">
            <v>ÁREA RECOLECCIÓN AGUAS RESIDUALES ZONA NORTE</v>
          </cell>
        </row>
        <row r="130">
          <cell r="B130" t="str">
            <v>GESTIÓN PROYECTOS RECOLECCIÓN ZONA NORTE</v>
          </cell>
        </row>
        <row r="131">
          <cell r="B131" t="str">
            <v>GESTIÓN CLIENTES RECOLECCIÓN ZONA NORTE</v>
          </cell>
        </row>
        <row r="132">
          <cell r="B132" t="str">
            <v>INVESTIGACIÓN Y CONTROL RECOLECCIÓN ZONA NORTE</v>
          </cell>
        </row>
        <row r="133">
          <cell r="B133" t="str">
            <v>OPERACIÓN Y MTTO RECOLECCIÓN ZONA NORTE</v>
          </cell>
        </row>
        <row r="134">
          <cell r="B134" t="str">
            <v>CENTRO DE ACTIVIDAD NO EXISTE!!!</v>
          </cell>
        </row>
        <row r="135">
          <cell r="B135" t="str">
            <v>ÁREA RECOLECCIÓN AGUAS RESIDUALES ZONA CENTRO</v>
          </cell>
        </row>
        <row r="136">
          <cell r="B136" t="str">
            <v>GESTIÓN PROYECTOS RECOLECCIÓN ZONA CENTRO</v>
          </cell>
        </row>
        <row r="137">
          <cell r="B137" t="str">
            <v>GESTIÓN CLIENTES RECOLECCIÓN ZONA CENTRO</v>
          </cell>
        </row>
        <row r="138">
          <cell r="B138" t="str">
            <v>INVESTIGACIÓN Y CONTROL RECOLECCIÓN ZONA CENTRO</v>
          </cell>
        </row>
        <row r="139">
          <cell r="B139" t="str">
            <v>OPERACIÓN Y MTTO RECOLECCIÓN ZONA CENTRO</v>
          </cell>
        </row>
        <row r="140">
          <cell r="B140" t="str">
            <v>PAVIMENTOS</v>
          </cell>
        </row>
        <row r="141">
          <cell r="B141" t="str">
            <v>CENTRO DE ACTIVIDAD NO EXISTE!!!</v>
          </cell>
        </row>
        <row r="142">
          <cell r="B142" t="str">
            <v>SUBGERENCIA DE ADMON Y FINANZAS AGUAS</v>
          </cell>
        </row>
        <row r="143">
          <cell r="B143" t="str">
            <v>CENTRO DE ACTIVIDAD NO EXISTE!!!</v>
          </cell>
        </row>
        <row r="144">
          <cell r="B144" t="str">
            <v>ÁREA FINANZAS AGUAS</v>
          </cell>
        </row>
        <row r="145">
          <cell r="B145" t="str">
            <v>CENTRO DE ACTIVIDAD NO EXISTE!!!</v>
          </cell>
        </row>
        <row r="146">
          <cell r="B146" t="str">
            <v>ÁREA GESTIÓN ORGANIZACIONAL AGUAS</v>
          </cell>
        </row>
        <row r="147">
          <cell r="B147" t="str">
            <v>CAPACITACIÓN AGUAS</v>
          </cell>
        </row>
        <row r="148">
          <cell r="B148" t="str">
            <v>CENTRO DE ACTIVIDAD NO EXISTE!!!</v>
          </cell>
        </row>
        <row r="149">
          <cell r="B149" t="str">
            <v>ÁREA INFORMÁTICA AGUAS</v>
          </cell>
        </row>
        <row r="150">
          <cell r="B150" t="str">
            <v>CENTRO DE ACTIVIDAD NO EXISTE!!!</v>
          </cell>
        </row>
        <row r="151">
          <cell r="B151" t="str">
            <v>GERENCIA GENERACIÓN ENERGÍA</v>
          </cell>
        </row>
        <row r="152">
          <cell r="B152" t="str">
            <v>CENTRO DE ACTIVIDAD NO EXISTE!!!</v>
          </cell>
        </row>
        <row r="153">
          <cell r="B153" t="str">
            <v>SUBGERENCIA PLANEACIÓN GENERACIÓN</v>
          </cell>
        </row>
        <row r="154">
          <cell r="B154" t="str">
            <v>CENTRO DE ACTIVIDAD NO EXISTE!!!</v>
          </cell>
        </row>
        <row r="155">
          <cell r="B155" t="str">
            <v>EST.Y RESCATE ARQUEOLOGICO</v>
          </cell>
        </row>
        <row r="156">
          <cell r="B156" t="str">
            <v>ESTUDIOS SOCIOECONOMICOS</v>
          </cell>
        </row>
        <row r="157">
          <cell r="B157" t="str">
            <v>ESTUDIO PLANTA TERMICA</v>
          </cell>
        </row>
        <row r="158">
          <cell r="B158" t="str">
            <v>CENTRO DE ACTIVIDAD NO EXISTE!!!</v>
          </cell>
        </row>
        <row r="159">
          <cell r="B159" t="str">
            <v>ESTUDIOS EMPRESARIALES</v>
          </cell>
        </row>
        <row r="160">
          <cell r="B160" t="str">
            <v>ESTUDIOS NUEVOS NEGOCIOS</v>
          </cell>
        </row>
        <row r="161">
          <cell r="B161" t="str">
            <v>CENTRO DE ACTIVIDAD NO EXISTE!!!</v>
          </cell>
        </row>
        <row r="162">
          <cell r="B162" t="str">
            <v>ESTUDIOS TERMO CESAR</v>
          </cell>
        </row>
        <row r="163">
          <cell r="B163" t="str">
            <v>CENTRO DE ACTIVIDAD NO EXISTE!!!</v>
          </cell>
        </row>
        <row r="164">
          <cell r="B164" t="str">
            <v>ESTUDIOS RIO SAMANA NORTE</v>
          </cell>
        </row>
        <row r="165">
          <cell r="B165" t="str">
            <v>ESTUDIOS SAN BARTOLOME</v>
          </cell>
        </row>
        <row r="166">
          <cell r="B166" t="str">
            <v>ESTUDIOS SAN ANDRES</v>
          </cell>
        </row>
        <row r="167">
          <cell r="B167" t="str">
            <v>CENTRO DE ACTIVIDAD NO EXISTE!!!</v>
          </cell>
        </row>
        <row r="168">
          <cell r="B168" t="str">
            <v>FACTIBILIDAD PENDERISCO MURRI</v>
          </cell>
        </row>
        <row r="169">
          <cell r="B169" t="str">
            <v>PREFACTIBILIDAD SAN JORGE</v>
          </cell>
        </row>
        <row r="170">
          <cell r="B170" t="str">
            <v>CENTRO DE ACTIVIDAD NO EXISTE!!!</v>
          </cell>
        </row>
        <row r="171">
          <cell r="B171" t="str">
            <v>FACTIBILIDAD HONDA Y OVEJAS</v>
          </cell>
        </row>
        <row r="172">
          <cell r="B172" t="str">
            <v>GASTOS FINANCIEROS NECHI</v>
          </cell>
        </row>
        <row r="173">
          <cell r="B173" t="str">
            <v>GASTOS FINANCIEROS PENDERISCO-MURRI</v>
          </cell>
        </row>
        <row r="174">
          <cell r="B174" t="str">
            <v>EST. OPTIMIZAC. SIST. GUADALUPE</v>
          </cell>
        </row>
        <row r="175">
          <cell r="B175" t="str">
            <v>EST. ISA COLCIENCIAS</v>
          </cell>
        </row>
        <row r="176">
          <cell r="B176" t="str">
            <v>GASTOS FINANCIEROS RIACHON</v>
          </cell>
        </row>
        <row r="177">
          <cell r="B177" t="str">
            <v>ESTUDIOS RIO ARMA</v>
          </cell>
        </row>
        <row r="178">
          <cell r="B178" t="str">
            <v>ESTUDIOS FACTIBIL RIACHON</v>
          </cell>
        </row>
        <row r="179">
          <cell r="B179" t="str">
            <v>LEVANTAMIENTO AEROFOTOGRAMETRICO</v>
          </cell>
        </row>
        <row r="180">
          <cell r="B180" t="str">
            <v>ESTUDIO FACTIBILIDAD GUAICO</v>
          </cell>
        </row>
        <row r="181">
          <cell r="B181" t="str">
            <v>ESTUDIO FACTIBILIDAD NECHI</v>
          </cell>
        </row>
        <row r="182">
          <cell r="B182" t="str">
            <v>PREFACTIBILIDAD PENDERISCO MURRI</v>
          </cell>
        </row>
        <row r="183">
          <cell r="B183" t="str">
            <v>ESTUDIOS VARIOS DE ORDENACIÓN</v>
          </cell>
        </row>
        <row r="184">
          <cell r="B184" t="str">
            <v>QUEBRADA HONDA Y OVEJAS</v>
          </cell>
        </row>
        <row r="185">
          <cell r="B185" t="str">
            <v>CENTRO DE ACTIVIDAD NO EXISTE!!!</v>
          </cell>
        </row>
        <row r="186">
          <cell r="B186" t="str">
            <v>ESTUDIOS ERMITANO</v>
          </cell>
        </row>
        <row r="187">
          <cell r="B187" t="str">
            <v>CENTRO DE ACTIVIDAD NO EXISTE!!!</v>
          </cell>
        </row>
        <row r="188">
          <cell r="B188" t="str">
            <v>ESTUDIOS PORCE III</v>
          </cell>
        </row>
        <row r="189">
          <cell r="B189" t="str">
            <v>CENTRO DE ACTIVIDAD NO EXISTE!!!</v>
          </cell>
        </row>
        <row r="190">
          <cell r="B190" t="str">
            <v>ESTUDIOS DE FACTIBILIDAD</v>
          </cell>
        </row>
        <row r="191">
          <cell r="B191" t="str">
            <v>CENTRO DE ACTIVIDAD NO EXISTE!!!</v>
          </cell>
        </row>
        <row r="192">
          <cell r="B192" t="str">
            <v>AJ POR INFL ESTUDIOS</v>
          </cell>
        </row>
        <row r="193">
          <cell r="B193" t="str">
            <v>AJ POR INFL ESTUDIOS</v>
          </cell>
        </row>
        <row r="194">
          <cell r="B194" t="str">
            <v>AJ POR INFL ESTUDIOS</v>
          </cell>
        </row>
        <row r="195">
          <cell r="B195" t="str">
            <v>AJ POR INFL ESTUDIOS</v>
          </cell>
        </row>
        <row r="196">
          <cell r="B196" t="str">
            <v>CENTRO DE ACTIVIDAD NO EXISTE!!!</v>
          </cell>
        </row>
        <row r="197">
          <cell r="B197" t="str">
            <v>SUBGERENCIA TRANSACCIONES ENERGÍA</v>
          </cell>
        </row>
        <row r="198">
          <cell r="B198" t="str">
            <v>CENTRO DE ACTIVIDAD NO EXISTE!!!</v>
          </cell>
        </row>
        <row r="199">
          <cell r="B199" t="str">
            <v>ÁREA GESTIÓN LARGO PLAZO</v>
          </cell>
        </row>
        <row r="200">
          <cell r="B200" t="str">
            <v>CENTRO DE ACTIVIDAD NO EXISTE!!!</v>
          </cell>
        </row>
        <row r="201">
          <cell r="B201" t="str">
            <v>ÁREA GESTIÓN BOLSA ENERGÍA</v>
          </cell>
        </row>
        <row r="202">
          <cell r="B202" t="str">
            <v>CENTRO DE ACTIVIDAD NO EXISTE!!!</v>
          </cell>
        </row>
        <row r="203">
          <cell r="B203" t="str">
            <v>ÁREA PROYECTO PORCE II</v>
          </cell>
        </row>
        <row r="204">
          <cell r="B204" t="str">
            <v>CENTRO DE ACTIVIDAD NO EXISTE!!!</v>
          </cell>
        </row>
        <row r="205">
          <cell r="B205" t="str">
            <v>EQUIPOS PORCE II</v>
          </cell>
        </row>
        <row r="206">
          <cell r="B206" t="str">
            <v>CENTRO DE ACTIVIDAD NO EXISTE!!!</v>
          </cell>
        </row>
        <row r="207">
          <cell r="B207" t="str">
            <v>OBRAS CIVILES PORCE II</v>
          </cell>
        </row>
        <row r="208">
          <cell r="B208" t="str">
            <v>CENTRO DE ACTIVIDAD NO EXISTE!!!</v>
          </cell>
        </row>
        <row r="209">
          <cell r="B209" t="str">
            <v>SERVICIOS GENERALES PORCE II</v>
          </cell>
        </row>
        <row r="210">
          <cell r="B210" t="str">
            <v>CENTRO DE ACTIVIDAD NO EXISTE!!!</v>
          </cell>
        </row>
        <row r="211">
          <cell r="B211" t="str">
            <v>GESTIÓN AMBIENTAL PORCE II</v>
          </cell>
        </row>
        <row r="212">
          <cell r="B212" t="str">
            <v>CENTRO DE ACTIVIDAD NO EXISTE!!!</v>
          </cell>
        </row>
        <row r="213">
          <cell r="B213" t="str">
            <v>SUBGERENCIA DE PROYECTOS</v>
          </cell>
        </row>
        <row r="214">
          <cell r="B214" t="str">
            <v>CENTRO DE ACTIVIDAD NO EXISTE!!!</v>
          </cell>
        </row>
        <row r="215">
          <cell r="B215" t="str">
            <v>ÁREA PROYECTOS</v>
          </cell>
        </row>
        <row r="216">
          <cell r="B216" t="str">
            <v>MINICENTRALES DE GENERACIÓN</v>
          </cell>
        </row>
        <row r="217">
          <cell r="B217" t="str">
            <v>CICLO COMBINADO LA SIERRA</v>
          </cell>
        </row>
        <row r="218">
          <cell r="B218" t="str">
            <v>CENTRO DE ACTIVIDAD NO EXISTE!!!</v>
          </cell>
        </row>
        <row r="219">
          <cell r="B219" t="str">
            <v>ÁREA PROGRAMACIÓN Y CONTROL</v>
          </cell>
        </row>
        <row r="220">
          <cell r="B220" t="str">
            <v>CENTRO DE ACTIVIDAD NO EXISTE!!!</v>
          </cell>
        </row>
        <row r="221">
          <cell r="B221" t="str">
            <v>SUBGERENCIA OPERACIÓN GENERACIÓN</v>
          </cell>
        </row>
        <row r="222">
          <cell r="B222" t="str">
            <v>CENTRO DE ACTIVIDAD NO EXISTE!!!</v>
          </cell>
        </row>
        <row r="223">
          <cell r="B223" t="str">
            <v>CENTRO DE CONTROL GENERACIÓN</v>
          </cell>
        </row>
        <row r="224">
          <cell r="B224" t="str">
            <v>CENTRO DE ACTIVIDAD NO EXISTE!!!</v>
          </cell>
        </row>
        <row r="225">
          <cell r="B225" t="str">
            <v>ÁREA METROPOLITANA</v>
          </cell>
        </row>
        <row r="226">
          <cell r="B226" t="str">
            <v>OPERACIÓN ÁREA METROPOLITANA</v>
          </cell>
        </row>
        <row r="227">
          <cell r="B227" t="str">
            <v>CENTRO DE ACTIVIDAD NO EXISTE!!!</v>
          </cell>
        </row>
        <row r="228">
          <cell r="B228" t="str">
            <v>MANTENIMIENTO ÁREA METROPOLITANA</v>
          </cell>
        </row>
        <row r="229">
          <cell r="B229" t="str">
            <v>CENTRO DE ACTIVIDAD NO EXISTE!!!</v>
          </cell>
        </row>
        <row r="230">
          <cell r="B230" t="str">
            <v>SERVICIOS DE APOYO ÁREA METROPOLITANA</v>
          </cell>
        </row>
        <row r="231">
          <cell r="B231" t="str">
            <v>CENTRO DE ACTIVIDAD NO EXISTE!!!</v>
          </cell>
        </row>
        <row r="232">
          <cell r="B232" t="str">
            <v>ÁREA GUATAPÉ</v>
          </cell>
        </row>
        <row r="233">
          <cell r="B233" t="str">
            <v>OPERACION GUATAPÉ</v>
          </cell>
        </row>
        <row r="234">
          <cell r="B234" t="str">
            <v>CENTRO DE ACTIVIDAD NO EXISTE!!!</v>
          </cell>
        </row>
        <row r="235">
          <cell r="B235" t="str">
            <v>SERVICIOS DE APOYO GUATAPÉ</v>
          </cell>
        </row>
        <row r="236">
          <cell r="B236" t="str">
            <v>CENTRO DE ACTIVIDAD NO EXISTE!!!</v>
          </cell>
        </row>
        <row r="237">
          <cell r="B237" t="str">
            <v>MANTENIMIENTO ÁREA GUATAPÉ</v>
          </cell>
        </row>
        <row r="238">
          <cell r="B238" t="str">
            <v>CENTRO DE ACTIVIDAD NO EXISTE!!!</v>
          </cell>
        </row>
        <row r="239">
          <cell r="B239" t="str">
            <v>ÁREA INGENIERÍA</v>
          </cell>
        </row>
        <row r="240">
          <cell r="B240" t="str">
            <v>CENTRO DE ACTIVIDAD NO EXISTE!!!</v>
          </cell>
        </row>
        <row r="241">
          <cell r="B241" t="str">
            <v>CONTRATACIONES</v>
          </cell>
        </row>
        <row r="242">
          <cell r="B242" t="str">
            <v>CENTRO DE ACTIVIDAD NO EXISTE!!!</v>
          </cell>
        </row>
        <row r="243">
          <cell r="B243" t="str">
            <v>ADMINISTRACIÓN DEL MANTTO</v>
          </cell>
        </row>
        <row r="244">
          <cell r="B244" t="str">
            <v>CENTRO DE ACTIVIDAD NO EXISTE!!!</v>
          </cell>
        </row>
        <row r="245">
          <cell r="B245" t="str">
            <v>ANÁLISIS TÉCNICO</v>
          </cell>
        </row>
        <row r="246">
          <cell r="B246" t="str">
            <v>CENTRO DE ACTIVIDAD NO EXISTE!!!</v>
          </cell>
        </row>
        <row r="247">
          <cell r="B247" t="str">
            <v>PROYECTOS ESPECIALES</v>
          </cell>
        </row>
        <row r="248">
          <cell r="B248" t="str">
            <v>CENTRO DE ACTIVIDAD NO EXISTE!!!</v>
          </cell>
        </row>
        <row r="249">
          <cell r="B249" t="str">
            <v>CENTRAL TASAJERA</v>
          </cell>
        </row>
        <row r="250">
          <cell r="B250" t="str">
            <v>CENTRAL RIOGRANDE I</v>
          </cell>
        </row>
        <row r="251">
          <cell r="B251" t="str">
            <v>CENTRAL NIQUIA</v>
          </cell>
        </row>
        <row r="252">
          <cell r="B252" t="str">
            <v>CENTRO DE ACTIVIDAD NO EXISTE!!!</v>
          </cell>
        </row>
        <row r="253">
          <cell r="B253" t="str">
            <v>CENTRAL GUATAPÉ</v>
          </cell>
        </row>
        <row r="254">
          <cell r="B254" t="str">
            <v>CENTRAL PLAYAS</v>
          </cell>
        </row>
        <row r="255">
          <cell r="B255" t="str">
            <v>CENTRO DE ACTIVIDAD NO EXISTE!!!</v>
          </cell>
        </row>
        <row r="256">
          <cell r="B256" t="str">
            <v>TRONERAS</v>
          </cell>
        </row>
        <row r="257">
          <cell r="B257" t="str">
            <v>GUADALUPE III</v>
          </cell>
        </row>
        <row r="258">
          <cell r="B258" t="str">
            <v>GUADALUPE IV</v>
          </cell>
        </row>
        <row r="259">
          <cell r="B259" t="str">
            <v>MINICENTRALES PAJARITO Y DOLORES</v>
          </cell>
        </row>
        <row r="260">
          <cell r="B260" t="str">
            <v>PORCE II FUTURO</v>
          </cell>
        </row>
        <row r="261">
          <cell r="B261" t="str">
            <v>CENTRO DE ACTIVIDAD NO EXISTE!!!</v>
          </cell>
        </row>
        <row r="262">
          <cell r="B262" t="str">
            <v>ÁREA GUADALUPE</v>
          </cell>
        </row>
        <row r="263">
          <cell r="B263" t="str">
            <v>OPERACION ÁREA GUADALUPE</v>
          </cell>
        </row>
        <row r="264">
          <cell r="B264" t="str">
            <v>MANTENIMIENTO ÁREA GUADALUPE</v>
          </cell>
        </row>
        <row r="265">
          <cell r="B265" t="str">
            <v>SERVICIOS DE APOYO ÁREA GUADALUPE</v>
          </cell>
        </row>
        <row r="266">
          <cell r="B266" t="str">
            <v>CENTRO DE ACTIVIDAD NO EXISTE!!!</v>
          </cell>
        </row>
        <row r="267">
          <cell r="B267" t="str">
            <v>ÁREA LA SIERRA</v>
          </cell>
        </row>
        <row r="268">
          <cell r="B268" t="str">
            <v>CENTRO DE ACTIVIDAD NO EXISTE!!!</v>
          </cell>
        </row>
        <row r="269">
          <cell r="B269" t="str">
            <v>SUBGERENCIA AMBIENTAL</v>
          </cell>
        </row>
        <row r="270">
          <cell r="B270" t="str">
            <v>COORDINACIÓN AMBIENTAL</v>
          </cell>
        </row>
        <row r="271">
          <cell r="B271" t="str">
            <v>CENTRO DE ACTIVIDAD NO EXISTE!!!</v>
          </cell>
        </row>
        <row r="272">
          <cell r="B272" t="str">
            <v>GESTIÓN SOCIAL PORCE II</v>
          </cell>
        </row>
        <row r="273">
          <cell r="B273" t="str">
            <v>CENTRO DE ACTIVIDAD NO EXISTE!!!</v>
          </cell>
        </row>
        <row r="274">
          <cell r="B274" t="str">
            <v>ÁREA HIDROMETRIA E INSTRUMENTACIÓN</v>
          </cell>
        </row>
        <row r="275">
          <cell r="B275" t="str">
            <v>CENTRO DE ACTIVIDAD NO EXISTE!!!</v>
          </cell>
        </row>
        <row r="276">
          <cell r="B276" t="str">
            <v>INVERSIÓN HIDROMETRIA INSTRUM.</v>
          </cell>
        </row>
        <row r="277">
          <cell r="B277" t="str">
            <v>CENTRO DE ACTIVIDAD NO EXISTE!!!</v>
          </cell>
        </row>
        <row r="278">
          <cell r="B278" t="str">
            <v>ÁREA DE GESTIÓN AMBIENTAL</v>
          </cell>
        </row>
        <row r="279">
          <cell r="B279" t="str">
            <v>INVERSIONES AMBIENTALES</v>
          </cell>
        </row>
        <row r="280">
          <cell r="B280" t="str">
            <v>CENTRO DE ACTIVIDAD NO EXISTE!!!</v>
          </cell>
        </row>
        <row r="281">
          <cell r="B281" t="str">
            <v>ANTICIPOS OTROS PROGRAMAS DE GENERACION</v>
          </cell>
        </row>
        <row r="282">
          <cell r="B282" t="str">
            <v>CENTRO DE ACTIVIDAD NO EXISTE!!!</v>
          </cell>
        </row>
        <row r="283">
          <cell r="B283" t="str">
            <v>DEPTO MERCADEO</v>
          </cell>
        </row>
        <row r="284">
          <cell r="B284" t="str">
            <v>CENTRO DE ACTIVIDAD NO EXISTE!!!</v>
          </cell>
        </row>
        <row r="285">
          <cell r="B285" t="str">
            <v>SUBGERENCIA DE ADMON Y FINANZAS</v>
          </cell>
        </row>
        <row r="286">
          <cell r="B286" t="str">
            <v>CENTRO DE ACTIVIDAD NO EXISTE!!!</v>
          </cell>
        </row>
        <row r="287">
          <cell r="B287" t="str">
            <v>ÁREA DE FINANZAS GENERACIÓN</v>
          </cell>
        </row>
        <row r="288">
          <cell r="B288" t="str">
            <v>CENTRO DE ACTIVIDAD NO EXISTE!!!</v>
          </cell>
        </row>
        <row r="289">
          <cell r="B289" t="str">
            <v>ÁREA GESTIÓN ORGANIZACIONAL GENERACIÓN</v>
          </cell>
        </row>
        <row r="290">
          <cell r="B290" t="str">
            <v>CAPACITACIÓN GENERACIÓN ENERGÍA</v>
          </cell>
        </row>
        <row r="291">
          <cell r="B291" t="str">
            <v>CENTRO DE ACTIVIDAD NO EXISTE!!!</v>
          </cell>
        </row>
        <row r="292">
          <cell r="B292" t="str">
            <v>ÁREA DE INFORMÁTICA GENERACIÓN</v>
          </cell>
        </row>
        <row r="293">
          <cell r="B293" t="str">
            <v>CENTRO DE ACTIVIDAD NO EXISTE!!!</v>
          </cell>
        </row>
        <row r="294">
          <cell r="B294" t="str">
            <v>GERENCIA DE TELECOMUNICACIONES</v>
          </cell>
        </row>
        <row r="295">
          <cell r="B295" t="str">
            <v>GRUPO PROYECTOS TELECOMUNICACIONES</v>
          </cell>
        </row>
        <row r="296">
          <cell r="B296" t="str">
            <v>PROYECTO BOGOTA</v>
          </cell>
        </row>
        <row r="297">
          <cell r="B297" t="str">
            <v>CENTRO DE ACTIVIDAD NO EXISTE!!!</v>
          </cell>
        </row>
        <row r="298">
          <cell r="B298" t="str">
            <v>PLANEACION TELECOMUNICACIONES</v>
          </cell>
        </row>
        <row r="299">
          <cell r="B299" t="str">
            <v>SUBGERENCIA NUEVOS NEGOCIOS TELECOMUNICACIONES</v>
          </cell>
        </row>
        <row r="300">
          <cell r="B300" t="str">
            <v>CENTRO DE ACTIVIDAD NO EXISTE!!!</v>
          </cell>
        </row>
        <row r="301">
          <cell r="B301" t="str">
            <v>UNIDAD CAPACITACION TELECOMUNICACIONES</v>
          </cell>
        </row>
        <row r="302">
          <cell r="B302" t="str">
            <v>CULTURA DEL SERVICIO</v>
          </cell>
        </row>
        <row r="303">
          <cell r="B303" t="str">
            <v>CENTRO DE ACTIVIDAD NO EXISTE!!!</v>
          </cell>
        </row>
        <row r="304">
          <cell r="B304" t="str">
            <v>ESTUDIOS PARA DIF. PLAN MERCADEO</v>
          </cell>
        </row>
        <row r="305">
          <cell r="B305" t="str">
            <v>ESTUDIO VR AGREGADO TELEMATICA</v>
          </cell>
        </row>
        <row r="306">
          <cell r="B306" t="str">
            <v>ESTUDIO PROYECTO SATELITAL SIMON BOLIVAR</v>
          </cell>
        </row>
        <row r="307">
          <cell r="B307" t="str">
            <v>TELEFONIA OTRAS CIUDADES</v>
          </cell>
        </row>
        <row r="308">
          <cell r="B308" t="str">
            <v>VALORACION EMPRESA TELS. BUCARAMANGA</v>
          </cell>
        </row>
        <row r="309">
          <cell r="B309" t="str">
            <v>CENTRO DE ACTIVIDAD NO EXISTE!!!</v>
          </cell>
        </row>
        <row r="310">
          <cell r="B310" t="str">
            <v>SECCION CLIENTES</v>
          </cell>
        </row>
        <row r="311">
          <cell r="B311" t="str">
            <v>CENTRO DE ACTIVIDAD NO EXISTE!!!</v>
          </cell>
        </row>
        <row r="312">
          <cell r="B312" t="str">
            <v>SUBGERENCIA OPERATIVA TELECOMUNICACIONES</v>
          </cell>
        </row>
        <row r="313">
          <cell r="B313" t="str">
            <v>GESTIÓN DAÑOS</v>
          </cell>
        </row>
        <row r="314">
          <cell r="B314" t="str">
            <v>CENTRO DE ACTIVIDAD NO EXISTE!!!</v>
          </cell>
        </row>
        <row r="315">
          <cell r="B315" t="str">
            <v>ÁREA TELÉFONOS PÚBLICOS</v>
          </cell>
        </row>
        <row r="316">
          <cell r="B316" t="str">
            <v>LABORATORIO</v>
          </cell>
        </row>
        <row r="317">
          <cell r="B317" t="str">
            <v>GESTIÓN</v>
          </cell>
        </row>
        <row r="318">
          <cell r="B318" t="str">
            <v>CENTRO DE ACTIVIDAD NO EXISTE!!!</v>
          </cell>
        </row>
        <row r="319">
          <cell r="B319" t="str">
            <v>ÁREA RED DE DATOS</v>
          </cell>
        </row>
        <row r="320">
          <cell r="B320" t="str">
            <v>GESTIÓN DATOS</v>
          </cell>
        </row>
        <row r="321">
          <cell r="B321" t="str">
            <v>MULTINET</v>
          </cell>
        </row>
        <row r="322">
          <cell r="B322" t="str">
            <v>CENTRO DE ACTIVIDAD NO EXISTE!!!</v>
          </cell>
        </row>
        <row r="323">
          <cell r="B323" t="str">
            <v>ÁREA OPERATIVA ORIENTE</v>
          </cell>
        </row>
        <row r="324">
          <cell r="B324" t="str">
            <v>ACCESO</v>
          </cell>
        </row>
        <row r="325">
          <cell r="B325" t="str">
            <v>NODOS E INTERCONEXIÓN</v>
          </cell>
        </row>
        <row r="326">
          <cell r="B326" t="str">
            <v>PROYECTOS ESPECIALES</v>
          </cell>
        </row>
        <row r="327">
          <cell r="B327" t="str">
            <v>CENTRO DE ACTIVIDAD NO EXISTE!!!</v>
          </cell>
        </row>
        <row r="328">
          <cell r="B328" t="str">
            <v>ÁREA OPERATIVA NORTE</v>
          </cell>
        </row>
        <row r="329">
          <cell r="B329" t="str">
            <v>ACCESO SUBZONA 1</v>
          </cell>
        </row>
        <row r="330">
          <cell r="B330" t="str">
            <v>ACCESO SUBZONA 2</v>
          </cell>
        </row>
        <row r="331">
          <cell r="B331" t="str">
            <v>ACCESO SUBZONA 3</v>
          </cell>
        </row>
        <row r="332">
          <cell r="B332" t="str">
            <v xml:space="preserve">NODOS </v>
          </cell>
        </row>
        <row r="333">
          <cell r="B333" t="str">
            <v>CENTRO DE ACTIVIDAD NO EXISTE!!!</v>
          </cell>
        </row>
        <row r="334">
          <cell r="B334" t="str">
            <v>ÁREA OPERATIVA SUR</v>
          </cell>
        </row>
        <row r="335">
          <cell r="B335" t="str">
            <v>ACCESO SUBZONA 1</v>
          </cell>
        </row>
        <row r="336">
          <cell r="B336" t="str">
            <v>ACCESO SUBZONA 2</v>
          </cell>
        </row>
        <row r="337">
          <cell r="B337" t="str">
            <v>NODOS</v>
          </cell>
        </row>
        <row r="338">
          <cell r="B338" t="str">
            <v>CENTRO DE ACTIVIDAD NO EXISTE!!!</v>
          </cell>
        </row>
        <row r="339">
          <cell r="B339" t="str">
            <v>ÁREA SOPORTE OPERATIVO</v>
          </cell>
        </row>
        <row r="340">
          <cell r="B340" t="str">
            <v>INTERCONEXIÓN</v>
          </cell>
        </row>
        <row r="341">
          <cell r="B341" t="str">
            <v>CENTRO DE ACTIVIDAD NO EXISTE!!!</v>
          </cell>
        </row>
        <row r="342">
          <cell r="B342" t="str">
            <v>BUSCAPERSONAS</v>
          </cell>
        </row>
        <row r="343">
          <cell r="B343" t="str">
            <v>TRUNKING</v>
          </cell>
        </row>
        <row r="344">
          <cell r="B344" t="str">
            <v>INALAMBRICOS</v>
          </cell>
        </row>
        <row r="345">
          <cell r="B345" t="str">
            <v>AIRE ACONDICIONADO</v>
          </cell>
        </row>
        <row r="346">
          <cell r="B346" t="str">
            <v>ENERGÍA</v>
          </cell>
        </row>
        <row r="347">
          <cell r="B347" t="str">
            <v>CENTRO DE ACTIVIDAD NO EXISTE!!!</v>
          </cell>
        </row>
        <row r="348">
          <cell r="B348" t="str">
            <v>SUBGERENCIA TÉCNICA TELECOMUNICACIONES</v>
          </cell>
        </row>
        <row r="349">
          <cell r="B349" t="str">
            <v>NORMAS Y HOMOLOGACIÓN</v>
          </cell>
        </row>
        <row r="350">
          <cell r="B350" t="str">
            <v>CENTRO DE ACTIVIDAD NO EXISTE!!!</v>
          </cell>
        </row>
        <row r="351">
          <cell r="B351" t="str">
            <v>ÁREA INGENIERÍA DE PRODUCTOS</v>
          </cell>
        </row>
        <row r="352">
          <cell r="B352" t="str">
            <v>CENTRO DE ACTIVIDAD NO EXISTE!!!</v>
          </cell>
        </row>
        <row r="353">
          <cell r="B353" t="str">
            <v>PLATAFORMAS NAP OPERACIÓN</v>
          </cell>
        </row>
        <row r="354">
          <cell r="B354" t="str">
            <v>INTERNET DESARROLLO</v>
          </cell>
        </row>
        <row r="355">
          <cell r="B355" t="str">
            <v>INTERNET OPERACIÓN</v>
          </cell>
        </row>
        <row r="356">
          <cell r="B356" t="str">
            <v>RED INTELIGENTE DESARROLLO</v>
          </cell>
        </row>
        <row r="357">
          <cell r="B357" t="str">
            <v>RED INTELIGENTE OPERACIÓN</v>
          </cell>
        </row>
        <row r="358">
          <cell r="B358" t="str">
            <v>CENTRO DE ACTIVIDAD NO EXISTE!!!</v>
          </cell>
        </row>
        <row r="359">
          <cell r="B359" t="str">
            <v>ÁREA INGENIERÍA NODOS E INTERCONEXIÓN</v>
          </cell>
        </row>
        <row r="360">
          <cell r="B360" t="str">
            <v>INTERCONEXIÓN</v>
          </cell>
        </row>
        <row r="361">
          <cell r="B361" t="str">
            <v>NODOS</v>
          </cell>
        </row>
        <row r="362">
          <cell r="B362" t="str">
            <v>CENTRO DE ACTIVIDAD NO EXISTE!!!</v>
          </cell>
        </row>
        <row r="363">
          <cell r="B363" t="str">
            <v>ÁREA ASIGNACIONES</v>
          </cell>
        </row>
        <row r="364">
          <cell r="B364" t="str">
            <v>CENTRO DE ACTIVIDAD NO EXISTE!!!</v>
          </cell>
        </row>
        <row r="365">
          <cell r="B365" t="str">
            <v>ÁREA PROYECTOS ESPECIALES</v>
          </cell>
        </row>
        <row r="366">
          <cell r="B366" t="str">
            <v>ENTIDADES OFICIALES</v>
          </cell>
        </row>
        <row r="367">
          <cell r="B367" t="str">
            <v>EDIFICIOS Y URBANIZACIONES</v>
          </cell>
        </row>
        <row r="368">
          <cell r="B368" t="str">
            <v>CENTRO DE ACTIVIDAD NO EXISTE!!!</v>
          </cell>
        </row>
        <row r="369">
          <cell r="B369" t="str">
            <v>ÁREA CONTRATACIONES</v>
          </cell>
        </row>
        <row r="370">
          <cell r="B370" t="str">
            <v>CENTRO DE ACTIVIDAD NO EXISTE!!!</v>
          </cell>
        </row>
        <row r="371">
          <cell r="B371" t="str">
            <v>ÁREA INGENIERÍA ACCESO</v>
          </cell>
        </row>
        <row r="372">
          <cell r="B372" t="str">
            <v>RED ZONA 1</v>
          </cell>
        </row>
        <row r="373">
          <cell r="B373" t="str">
            <v>RED ZONA 2</v>
          </cell>
        </row>
        <row r="374">
          <cell r="B374" t="str">
            <v>BANDA ANCHA DESARROLLO</v>
          </cell>
        </row>
        <row r="375">
          <cell r="B375" t="str">
            <v>BANDA ANCHA OPERACIÓN</v>
          </cell>
        </row>
        <row r="376">
          <cell r="B376" t="str">
            <v>CENTRO DE ACTIVIDAD NO EXISTE!!!</v>
          </cell>
        </row>
        <row r="377">
          <cell r="B377" t="str">
            <v>SUBGERENCIA ADMON Y FINANZAS TELECOMUNICACIONES</v>
          </cell>
        </row>
        <row r="378">
          <cell r="B378" t="str">
            <v>CENTRO DE ACTIVIDAD NO EXISTE!!!</v>
          </cell>
        </row>
        <row r="379">
          <cell r="B379" t="str">
            <v>ÁREA FINANZAS TELECOMUNICACIONES</v>
          </cell>
        </row>
        <row r="380">
          <cell r="B380" t="str">
            <v>CENTRO DE ACTIVIDAD NO EXISTE!!!</v>
          </cell>
        </row>
        <row r="381">
          <cell r="B381" t="str">
            <v>ÁREA GESTIÓN ORGANIZACIONAL TELECOMUNIC.</v>
          </cell>
        </row>
        <row r="382">
          <cell r="B382" t="str">
            <v>GESTIÓN HUMANA TELECOMUNICACIONES</v>
          </cell>
        </row>
        <row r="383">
          <cell r="B383" t="str">
            <v>CENTRO DE ACTIVIDAD NO EXISTE!!!</v>
          </cell>
        </row>
        <row r="384">
          <cell r="B384" t="str">
            <v>ÁREA INFORMÁTICA TELECOMUNICACIONES</v>
          </cell>
        </row>
        <row r="385">
          <cell r="B385" t="str">
            <v>CENTRO DE ACTIVIDAD NO EXISTE!!!</v>
          </cell>
        </row>
        <row r="386">
          <cell r="B386" t="str">
            <v>GASTOS GENERALES DE OPERACION</v>
          </cell>
        </row>
        <row r="387">
          <cell r="B387" t="str">
            <v>GERENCIA DE FINANZAS</v>
          </cell>
        </row>
        <row r="388">
          <cell r="B388" t="str">
            <v>CENTRO DE ACTIVIDAD NO EXISTE!!!</v>
          </cell>
        </row>
        <row r="389">
          <cell r="B389" t="str">
            <v>SISTEMA DE INFORMAC FINANCIERA</v>
          </cell>
        </row>
        <row r="390">
          <cell r="B390" t="str">
            <v>CENTRO DE ACTIVIDAD NO EXISTE!!!</v>
          </cell>
        </row>
        <row r="391">
          <cell r="B391" t="str">
            <v>SUBGERENCIA FINANZAS CORPORATIVAS</v>
          </cell>
        </row>
        <row r="392">
          <cell r="B392" t="str">
            <v>CENTRO DE ACTIVIDAD NO EXISTE!!!</v>
          </cell>
        </row>
        <row r="393">
          <cell r="B393" t="str">
            <v>ÁREA GESTIÓN FINANCIERA</v>
          </cell>
        </row>
        <row r="394">
          <cell r="B394" t="str">
            <v>CENTRO DE ACTIVIDAD NO EXISTE!!!</v>
          </cell>
        </row>
        <row r="395">
          <cell r="B395" t="str">
            <v>ÁREA PROGRAMACIÓN Y CONTROL PRESUPUESTAL</v>
          </cell>
        </row>
        <row r="396">
          <cell r="B396" t="str">
            <v>CENTRO DE ACTIVIDAD NO EXISTE!!!</v>
          </cell>
        </row>
        <row r="397">
          <cell r="B397" t="str">
            <v>SUBGERENCIA CONTADURÍA</v>
          </cell>
        </row>
        <row r="398">
          <cell r="B398" t="str">
            <v>CENTRO DE ACTIVIDAD NO EXISTE!!!</v>
          </cell>
        </row>
        <row r="399">
          <cell r="B399" t="str">
            <v>ÁREA DE PLANEACIÓN Y GESTIÓN TRIBUTARIA</v>
          </cell>
        </row>
        <row r="400">
          <cell r="B400" t="str">
            <v>CENTRO DE ACTIVIDAD NO EXISTE!!!</v>
          </cell>
        </row>
        <row r="401">
          <cell r="B401" t="str">
            <v>ÁREA CONTABILIDAD CORPORATIVA</v>
          </cell>
        </row>
        <row r="402">
          <cell r="B402" t="str">
            <v>CENTRO DE ACTIVIDAD NO EXISTE!!!</v>
          </cell>
        </row>
        <row r="403">
          <cell r="B403" t="str">
            <v>ÁREA CONTABILIDAD DE COSTOS</v>
          </cell>
        </row>
        <row r="404">
          <cell r="B404" t="str">
            <v>CENTRO DE ACTIVIDAD NO EXISTE!!!</v>
          </cell>
        </row>
        <row r="405">
          <cell r="B405" t="str">
            <v>SUBGERENCIA GESTIÓN DE CAPITALES</v>
          </cell>
        </row>
        <row r="406">
          <cell r="B406" t="str">
            <v>CENTRO DE ACTIVIDAD NO EXISTE!!!</v>
          </cell>
        </row>
        <row r="407">
          <cell r="B407" t="str">
            <v>ÁREA OPERACIONES FINANCIERAS</v>
          </cell>
        </row>
        <row r="408">
          <cell r="B408" t="str">
            <v>CENTRO DE ACTIVIDAD NO EXISTE!!!</v>
          </cell>
        </row>
        <row r="409">
          <cell r="B409" t="str">
            <v>ÁREA DE TESORERÍA</v>
          </cell>
        </row>
        <row r="410">
          <cell r="B410" t="str">
            <v>CENTRO DE ACTIVIDAD NO EXISTE!!!</v>
          </cell>
        </row>
        <row r="411">
          <cell r="B411" t="str">
            <v>ÁREA BANCA DE INVERSIÓN</v>
          </cell>
        </row>
        <row r="412">
          <cell r="B412" t="str">
            <v>CENTRO DE ACTIVIDAD NO EXISTE!!!</v>
          </cell>
        </row>
        <row r="413">
          <cell r="B413" t="str">
            <v>DIRECCIÓN  ADMINISTRATIVA</v>
          </cell>
        </row>
        <row r="414">
          <cell r="B414" t="str">
            <v>CENTRO DE ACTIVIDAD NO EXISTE!!!</v>
          </cell>
        </row>
        <row r="415">
          <cell r="B415" t="str">
            <v>DEPTO SEGURIDAD, VIGILANCIA Y CONTROL</v>
          </cell>
        </row>
        <row r="416">
          <cell r="B416" t="str">
            <v>CENTRO DE ACTIVIDAD NO EXISTE!!!</v>
          </cell>
        </row>
        <row r="417">
          <cell r="B417" t="str">
            <v>DEPTO DE BIENES INMUEBLES</v>
          </cell>
        </row>
        <row r="418">
          <cell r="B418" t="str">
            <v>CENTRO DE ACTIVIDAD NO EXISTE!!!</v>
          </cell>
        </row>
        <row r="419">
          <cell r="B419" t="str">
            <v>UNIDAD ADMON DE RIESGOS Y SEGUROS</v>
          </cell>
        </row>
        <row r="420">
          <cell r="B420" t="str">
            <v>COSTO PÓLIZAS DE SEGUROS</v>
          </cell>
        </row>
        <row r="421">
          <cell r="B421" t="str">
            <v>FONDO DE INVERSIÓN SEGUROS</v>
          </cell>
        </row>
        <row r="422">
          <cell r="B422" t="str">
            <v>CENTRO DE ACTIVIDAD NO EXISTE!!!</v>
          </cell>
        </row>
        <row r="423">
          <cell r="B423" t="str">
            <v>PROYECTO ABACO</v>
          </cell>
        </row>
        <row r="424">
          <cell r="B424" t="str">
            <v>P. U. C. Y AMBIENTAL</v>
          </cell>
        </row>
        <row r="425">
          <cell r="B425" t="str">
            <v>CENTRO DE ACTIVIDAD NO EXISTE!!!</v>
          </cell>
        </row>
        <row r="426">
          <cell r="B426" t="str">
            <v>UNIDAD EDIFICIOS</v>
          </cell>
        </row>
        <row r="427">
          <cell r="B427" t="str">
            <v>DEPTO ADMINISTRACION EDIFICIOS</v>
          </cell>
        </row>
        <row r="428">
          <cell r="B428" t="str">
            <v>DEPTO. CONSTRUCCION Y ADMON. EDIFICIOS</v>
          </cell>
        </row>
        <row r="429">
          <cell r="B429" t="str">
            <v>CENTRO DE ACTIVIDAD NO EXISTE!!!</v>
          </cell>
        </row>
        <row r="430">
          <cell r="B430" t="str">
            <v>UNIDAD DE COMPRAS</v>
          </cell>
        </row>
        <row r="431">
          <cell r="B431" t="str">
            <v>EQUIPO DE LOGISTICA INTERNACIONAL</v>
          </cell>
        </row>
        <row r="432">
          <cell r="B432" t="str">
            <v>EQUIPO DE COMPRAS NACIONALES</v>
          </cell>
        </row>
        <row r="433">
          <cell r="B433" t="str">
            <v>CENTRO DE ACTIVIDAD NO EXISTE!!!</v>
          </cell>
        </row>
        <row r="434">
          <cell r="B434" t="str">
            <v>UNIDAD ALMACENES Y SERVICIOS GENERALES</v>
          </cell>
        </row>
        <row r="435">
          <cell r="B435" t="str">
            <v>DEPTO ALMACENES</v>
          </cell>
        </row>
        <row r="436">
          <cell r="B436" t="str">
            <v>ALMACENES CENTRALES</v>
          </cell>
        </row>
        <row r="437">
          <cell r="B437" t="str">
            <v>PROVEEDURÍA CENTRALES</v>
          </cell>
        </row>
        <row r="438">
          <cell r="B438" t="str">
            <v>PROVEEDURÍA MEDELLIN</v>
          </cell>
        </row>
        <row r="439">
          <cell r="B439" t="str">
            <v>DEPTO TRANSPORTE Y TALLERES</v>
          </cell>
        </row>
        <row r="440">
          <cell r="B440" t="str">
            <v>CENTRO DE ACTIVIDAD NO EXISTE!!!</v>
          </cell>
        </row>
        <row r="441">
          <cell r="B441" t="str">
            <v>DEPTO ADMINISTRACIÓN DOCUMENTAL</v>
          </cell>
        </row>
        <row r="442">
          <cell r="B442" t="str">
            <v>CENTRO DE ACTIVIDAD NO EXISTE!!!</v>
          </cell>
        </row>
        <row r="443">
          <cell r="B443" t="str">
            <v>ASISTENCIA TÉCNICA E INVESTIGACIÓN CALIDAD</v>
          </cell>
        </row>
        <row r="444">
          <cell r="B444" t="str">
            <v>CENTRO DE ACTIVIDAD NO EXISTE!!!</v>
          </cell>
        </row>
        <row r="445">
          <cell r="B445" t="str">
            <v>DIRECCIÓN DE GESTION HUMANA</v>
          </cell>
        </row>
        <row r="446">
          <cell r="B446" t="str">
            <v>CENTRO DE ACTIVIDAD NO EXISTE!!!</v>
          </cell>
        </row>
        <row r="447">
          <cell r="B447" t="str">
            <v>UNIDAD DE RELACIONES LABORALES</v>
          </cell>
        </row>
        <row r="448">
          <cell r="B448" t="str">
            <v>CENTRO DE ACTIVIDAD NO EXISTE!!!</v>
          </cell>
        </row>
        <row r="449">
          <cell r="B449" t="str">
            <v>DEPTO NÓMINA Y SEGURIDAD SOCIAL</v>
          </cell>
        </row>
        <row r="450">
          <cell r="B450" t="str">
            <v>CENTRO DE ACTIVIDAD NO EXISTE!!!</v>
          </cell>
        </row>
        <row r="451">
          <cell r="B451" t="str">
            <v>DEPTO PROCESO DISCIPLINARIOS Y LEGALES</v>
          </cell>
        </row>
        <row r="452">
          <cell r="B452" t="str">
            <v>CENTRO DE ACTIVIDAD NO EXISTE!!!</v>
          </cell>
        </row>
        <row r="453">
          <cell r="B453" t="str">
            <v>UNIDAD SERVICIOS AL PERSONAL</v>
          </cell>
        </row>
        <row r="454">
          <cell r="B454" t="str">
            <v>CENTRO DE ACTIVIDAD NO EXISTE!!!</v>
          </cell>
        </row>
        <row r="455">
          <cell r="B455" t="str">
            <v>DEPTO DE BIENESTAR LABORAL</v>
          </cell>
        </row>
        <row r="456">
          <cell r="B456" t="str">
            <v>DEPORTES</v>
          </cell>
        </row>
        <row r="457">
          <cell r="B457" t="str">
            <v>PROGRAMAS ESPECIALES</v>
          </cell>
        </row>
        <row r="458">
          <cell r="B458" t="str">
            <v>CENTRO DE ACTIVIDAD NO EXISTE!!!</v>
          </cell>
        </row>
        <row r="459">
          <cell r="B459" t="str">
            <v>DEPARTAMENTO DE SERVICIO MEDICO/ODONTOLOGICO</v>
          </cell>
        </row>
        <row r="460">
          <cell r="B460" t="str">
            <v>GRUPO SERVICIOS ODONTOLOGICOS</v>
          </cell>
        </row>
        <row r="461">
          <cell r="B461" t="str">
            <v>GRUPO SERV MEDICOS GUADALUPE</v>
          </cell>
        </row>
        <row r="462">
          <cell r="B462" t="str">
            <v>GRUPO SERV MEDICOS GUATAPÉ</v>
          </cell>
        </row>
        <row r="463">
          <cell r="B463" t="str">
            <v>GRUPO SERV MEDICOS PLAYAS</v>
          </cell>
        </row>
        <row r="464">
          <cell r="B464" t="str">
            <v>GRUPO SERV MEDICOS PORCE II</v>
          </cell>
        </row>
        <row r="465">
          <cell r="B465" t="str">
            <v>LEY 100  DEPTO MEDICO</v>
          </cell>
        </row>
        <row r="466">
          <cell r="B466" t="str">
            <v>CENTRO DE ACTIVIDAD NO EXISTE!!!</v>
          </cell>
        </row>
        <row r="467">
          <cell r="B467" t="str">
            <v>DEPTO SALUD OCUPACIONAL</v>
          </cell>
        </row>
        <row r="468">
          <cell r="B468" t="str">
            <v>CENTRO DE ACTIVIDAD NO EXISTE!!!</v>
          </cell>
        </row>
        <row r="469">
          <cell r="B469" t="str">
            <v>UNIDAD DESARROLLO RECURSO HUMANO</v>
          </cell>
        </row>
        <row r="470">
          <cell r="B470" t="str">
            <v>DEPTO PLANEACIÓN DE RECURSOS HUMANOS</v>
          </cell>
        </row>
        <row r="471">
          <cell r="B471" t="str">
            <v>DEPTO DE SELECCIÓN</v>
          </cell>
        </row>
        <row r="472">
          <cell r="B472" t="str">
            <v>DEPTO DESARROLLO HUMANO</v>
          </cell>
        </row>
        <row r="473">
          <cell r="B473" t="str">
            <v>DEPTO DE CAPACITACIÓN Y DESARROLLO</v>
          </cell>
        </row>
        <row r="474">
          <cell r="B474" t="str">
            <v>BIBLIOTECA Y CENTRO DE APRENDIZAJE</v>
          </cell>
        </row>
        <row r="475">
          <cell r="B475" t="str">
            <v>APRENDICES SENA</v>
          </cell>
        </row>
        <row r="476">
          <cell r="B476" t="str">
            <v>CENTRO DE ACTIVIDAD NO EXISTE!!!</v>
          </cell>
        </row>
        <row r="477">
          <cell r="B477" t="str">
            <v>EQUIPOS VIA RADIO RURAL INDIVIDUAL</v>
          </cell>
        </row>
        <row r="478">
          <cell r="B478" t="str">
            <v>BUSCAPERSONAS</v>
          </cell>
        </row>
        <row r="479">
          <cell r="B479" t="str">
            <v>EQUIPOS ABONADO FIJO</v>
          </cell>
        </row>
        <row r="480">
          <cell r="B480" t="str">
            <v>EQUIPOS MOVIL TRANSPORTABLE</v>
          </cell>
        </row>
        <row r="481">
          <cell r="B481" t="str">
            <v>EQUIPOS ABONADO MOVIL</v>
          </cell>
        </row>
        <row r="482">
          <cell r="B482" t="str">
            <v>EQUIPOS ABONADO PORTATIL</v>
          </cell>
        </row>
        <row r="483">
          <cell r="B483" t="str">
            <v>EQUIPOS CARGADOR MULTIPLE</v>
          </cell>
        </row>
        <row r="484">
          <cell r="B484" t="str">
            <v>EQUIPOS CARGADOR INDIVIDUAL</v>
          </cell>
        </row>
        <row r="485">
          <cell r="B485" t="str">
            <v>CENTRO DE ACTIVIDAD NO EXISTE!!!</v>
          </cell>
        </row>
        <row r="486">
          <cell r="B486" t="str">
            <v>HERRAMIENTAS</v>
          </cell>
        </row>
        <row r="487">
          <cell r="B487" t="str">
            <v>MUEBLES Y EQUIPOS OFICINA</v>
          </cell>
        </row>
        <row r="488">
          <cell r="B488" t="str">
            <v>EQUIPOS INFORMÁTICA</v>
          </cell>
        </row>
        <row r="489">
          <cell r="B489" t="str">
            <v>EQUPOS MANTENIMIENTO</v>
          </cell>
        </row>
        <row r="490">
          <cell r="B490" t="str">
            <v>OTROS ACTIVOS</v>
          </cell>
        </row>
        <row r="491">
          <cell r="B491" t="str">
            <v>EDIFICIO EPM</v>
          </cell>
        </row>
        <row r="492">
          <cell r="B492" t="str">
            <v>CENTRO DE ACTIVIDAD NO EXISTE!!!</v>
          </cell>
        </row>
        <row r="493">
          <cell r="B493" t="str">
            <v>OBLIGACIONES PENSIONALES</v>
          </cell>
        </row>
        <row r="494">
          <cell r="B494" t="str">
            <v>CENTRO DE ACTIVIDAD NO EXISTE!!!</v>
          </cell>
        </row>
        <row r="495">
          <cell r="B495" t="str">
            <v>EROGACIONES NO CAPITALIZABLES</v>
          </cell>
        </row>
        <row r="496">
          <cell r="B496" t="str">
            <v>GASTOS GENERALES ADMINISTRACION</v>
          </cell>
        </row>
        <row r="497">
          <cell r="B497" t="str">
            <v>SECRETARIA GENERAL</v>
          </cell>
        </row>
        <row r="498">
          <cell r="B498" t="str">
            <v>CENTRO DE ACTIVIDAD NO EXISTE!!!</v>
          </cell>
        </row>
        <row r="499">
          <cell r="B499" t="str">
            <v>SECRETARÍA AUXILIAR</v>
          </cell>
        </row>
        <row r="500">
          <cell r="B500" t="str">
            <v>CENTRO DE ACTIVIDAD NO EXISTE!!!</v>
          </cell>
        </row>
        <row r="501">
          <cell r="B501" t="str">
            <v>UNIDAD JURÍDICA AGUAS</v>
          </cell>
        </row>
        <row r="502">
          <cell r="B502" t="str">
            <v>CENTRO DE ACTIVIDAD NO EXISTE!!!</v>
          </cell>
        </row>
        <row r="503">
          <cell r="B503" t="str">
            <v>UNIDAD JURIDICA GENERACION ENERGIA/AMBIENTAL</v>
          </cell>
        </row>
        <row r="504">
          <cell r="B504" t="str">
            <v>CENTRO DE ACTIVIDAD NO EXISTE!!!</v>
          </cell>
        </row>
        <row r="505">
          <cell r="B505" t="str">
            <v>UNIDAD JURIDICA TELECOMUNICACIONES</v>
          </cell>
        </row>
        <row r="506">
          <cell r="B506" t="str">
            <v>CENTRO DE ACTIVIDAD NO EXISTE!!!</v>
          </cell>
        </row>
        <row r="507">
          <cell r="B507" t="str">
            <v>UNIDAD JURIDICA APOYO OTRAS ÁREAS</v>
          </cell>
        </row>
        <row r="508">
          <cell r="B508" t="str">
            <v>CENTRO DE ACTIVIDAD NO EXISTE!!!</v>
          </cell>
        </row>
        <row r="509">
          <cell r="B509" t="str">
            <v>UNIDAD JURIDICA BIENES INMUEBLES</v>
          </cell>
        </row>
        <row r="510">
          <cell r="B510" t="str">
            <v>CENTRO DE ACTIVIDAD NO EXISTE!!!</v>
          </cell>
        </row>
        <row r="511">
          <cell r="B511" t="str">
            <v>UNIDAD JURÍDICA PROCESOS Y RECLAMACIONES</v>
          </cell>
        </row>
        <row r="512">
          <cell r="B512" t="str">
            <v>CENTRO DE ACTIVIDAD NO EXISTE!!!</v>
          </cell>
        </row>
        <row r="513">
          <cell r="B513" t="str">
            <v>UNIDAD JURIDICA DISTRIBUCION ENERGIA</v>
          </cell>
        </row>
        <row r="514">
          <cell r="B514" t="str">
            <v>CENTRO DE ACTIVIDAD NO EXISTE!!!</v>
          </cell>
        </row>
        <row r="515">
          <cell r="B515" t="str">
            <v>UNIDAD JURIDICA COMERCIAL</v>
          </cell>
        </row>
        <row r="516">
          <cell r="B516" t="str">
            <v>CENTRO DE ACTIVIDAD NO EXISTE!!!</v>
          </cell>
        </row>
        <row r="517">
          <cell r="B517" t="str">
            <v>GERENCIA DISTRIBUCION ENERGIA</v>
          </cell>
        </row>
        <row r="518">
          <cell r="B518" t="str">
            <v>CENTRO DE ACTIVIDAD NO EXISTE!!!</v>
          </cell>
        </row>
        <row r="519">
          <cell r="B519" t="str">
            <v>PLANEACION DISTRIBUCION ENERGIA</v>
          </cell>
        </row>
        <row r="520">
          <cell r="B520" t="str">
            <v>CENTRO DE ACTIVIDAD NO EXISTE!!!</v>
          </cell>
        </row>
        <row r="521">
          <cell r="B521" t="str">
            <v>SUBGERENCIA NUEVOS NEGOCIOS</v>
          </cell>
        </row>
        <row r="522">
          <cell r="B522" t="str">
            <v>CENTRO DE ACTIVIDAD NO EXISTE!!!</v>
          </cell>
        </row>
        <row r="523">
          <cell r="B523" t="str">
            <v>SUBGERENCIA ADMON Y FINANZAS DISTRIBUCIÓN</v>
          </cell>
        </row>
        <row r="524">
          <cell r="B524" t="str">
            <v>ÁREA FINANZAS DISTRIBUCIÓN</v>
          </cell>
        </row>
        <row r="525">
          <cell r="B525" t="str">
            <v>ÁREA GESTIÓN ORGANIZACIONAL DISTRIBUCIÓN</v>
          </cell>
        </row>
        <row r="526">
          <cell r="B526" t="str">
            <v>ÁREA INFORMÁTICA DISTRIBUCIÓN</v>
          </cell>
        </row>
        <row r="527">
          <cell r="B527" t="str">
            <v>ÁREA TRANSACCIONES DISTRIBUCIÓN</v>
          </cell>
        </row>
        <row r="528">
          <cell r="B528" t="str">
            <v>GESTIÓN HUMANA DISTRIBUCIÓN</v>
          </cell>
        </row>
        <row r="529">
          <cell r="B529" t="str">
            <v>CENTRO DE ACTIVIDAD NO EXISTE!!!</v>
          </cell>
        </row>
        <row r="530">
          <cell r="B530" t="str">
            <v>SUBGERENCIA GAS</v>
          </cell>
        </row>
        <row r="531">
          <cell r="B531" t="str">
            <v>ÁREA OPERACIÓN REDES GAS</v>
          </cell>
        </row>
        <row r="532">
          <cell r="B532" t="str">
            <v>ÁREA EXPANSIÓN REDES DE GAS</v>
          </cell>
        </row>
        <row r="533">
          <cell r="B533" t="str">
            <v>TRANSACCIONES GAS</v>
          </cell>
        </row>
        <row r="534">
          <cell r="B534" t="str">
            <v>REDES GAS ALTA PRESIÓN</v>
          </cell>
        </row>
        <row r="535">
          <cell r="B535" t="str">
            <v>REDES GAS MEDIA Y BAJA PRESIÓN</v>
          </cell>
        </row>
        <row r="536">
          <cell r="B536" t="str">
            <v>REDES GAS</v>
          </cell>
        </row>
        <row r="537">
          <cell r="B537" t="str">
            <v>INSTALACIONES GAS</v>
          </cell>
        </row>
        <row r="538">
          <cell r="B538" t="str">
            <v>INGENIERÍA Y GESTIÓN GAS</v>
          </cell>
        </row>
        <row r="539">
          <cell r="B539" t="str">
            <v>CENTRO DE ACTIVIDAD NO EXISTE!!!</v>
          </cell>
        </row>
        <row r="540">
          <cell r="B540" t="str">
            <v>SUBGERENCIA REDES DE TRANSMISIÓN</v>
          </cell>
        </row>
        <row r="541">
          <cell r="B541" t="str">
            <v>CENTRO DE ACTIVIDAD NO EXISTE!!!</v>
          </cell>
        </row>
        <row r="542">
          <cell r="B542" t="str">
            <v>CENTRO REGIONAL DE DESPACHO</v>
          </cell>
        </row>
        <row r="543">
          <cell r="B543" t="str">
            <v>CENTRO DE ACTIVIDAD NO EXISTE!!!</v>
          </cell>
        </row>
        <row r="544">
          <cell r="B544" t="str">
            <v>ÁREA MONTAJES</v>
          </cell>
        </row>
        <row r="545">
          <cell r="B545" t="str">
            <v>CENTRO DE ACTIVIDAD NO EXISTE!!!</v>
          </cell>
        </row>
        <row r="546">
          <cell r="B546" t="str">
            <v>ÁREA AUTOMATIZACIÓN DISTRIBUCIÓN</v>
          </cell>
        </row>
        <row r="547">
          <cell r="B547" t="str">
            <v>CENTRO DE ACTIVIDAD NO EXISTE!!!</v>
          </cell>
        </row>
        <row r="548">
          <cell r="B548" t="str">
            <v>ÁREA SUBESTACIONES Y LINEAS</v>
          </cell>
        </row>
        <row r="549">
          <cell r="B549" t="str">
            <v>PROYECTOS REDES TRANSMISIÓN</v>
          </cell>
        </row>
        <row r="550">
          <cell r="B550" t="str">
            <v>CENTRO DE ACTIVIDAD NO EXISTE!!!</v>
          </cell>
        </row>
        <row r="551">
          <cell r="B551" t="str">
            <v>SUBGERENCIA REDES DE  DISTRIBUCIÓN</v>
          </cell>
        </row>
        <row r="552">
          <cell r="B552" t="str">
            <v>CENTRO DE ACTIVIDAD NO EXISTE!!!</v>
          </cell>
        </row>
        <row r="553">
          <cell r="B553" t="str">
            <v>ÁREA DISTRIBUCIÓN ELÉCTRICA NORTE</v>
          </cell>
        </row>
        <row r="554">
          <cell r="B554" t="str">
            <v>ATENCIÓN CLIENTES DISTRIBUCIÓN ELÉC. NORTE</v>
          </cell>
        </row>
        <row r="555">
          <cell r="B555" t="str">
            <v>PROYECTOS DISTRIBUCIÓN ELECTRICA NORTE</v>
          </cell>
        </row>
        <row r="556">
          <cell r="B556" t="str">
            <v>MTTO Y OPERACIÓN DISTRIBUC. ELECT. NORTE</v>
          </cell>
        </row>
        <row r="557">
          <cell r="B557" t="str">
            <v>CONTROL PÉRDIDAS DISTRIBUCIÓN ELEC. NORTE</v>
          </cell>
        </row>
        <row r="558">
          <cell r="B558" t="str">
            <v>CENTRO DE ACTIVIDAD NO EXISTE!!!</v>
          </cell>
        </row>
        <row r="559">
          <cell r="B559" t="str">
            <v>ÁREA DISTRIBUCIÓN ELÉCTRICA SUR</v>
          </cell>
        </row>
        <row r="560">
          <cell r="B560" t="str">
            <v>ATENCIÓN CLIENTES DISTRIBUCIÓN ELÉC. SUR</v>
          </cell>
        </row>
        <row r="561">
          <cell r="B561" t="str">
            <v>PROYECTOS DISTRIBUCIÓN ELECTRICA SUR</v>
          </cell>
        </row>
        <row r="562">
          <cell r="B562" t="str">
            <v>MTTO Y OPERACIÓN DISTRIBUC. ELECT. SUR</v>
          </cell>
        </row>
        <row r="563">
          <cell r="B563" t="str">
            <v>CONTROL PÉRDIDAS DISTRIBUCIÓN ELEC. SUR</v>
          </cell>
        </row>
        <row r="564">
          <cell r="B564" t="str">
            <v>CENTRO DE ACTIVIDAD NO EXISTE!!!</v>
          </cell>
        </row>
        <row r="565">
          <cell r="B565" t="str">
            <v>ÁREA ALUMBRADO PÚBLICO</v>
          </cell>
        </row>
        <row r="566">
          <cell r="B566" t="str">
            <v>MANTENIMIENTO ALUMBRADO PÚBLICO</v>
          </cell>
        </row>
        <row r="567">
          <cell r="B567" t="str">
            <v>PROYECTOS ALUMBRADO PÚBLICO</v>
          </cell>
        </row>
        <row r="568">
          <cell r="B568" t="str">
            <v>CENTRO DE ACTIVIDAD NO EXISTE!!!</v>
          </cell>
        </row>
        <row r="569">
          <cell r="B569" t="str">
            <v>ÁREA DISTRIBUCIÓN ELÉCTRICA CENTRO</v>
          </cell>
        </row>
        <row r="570">
          <cell r="B570" t="str">
            <v>ATENCIÓN CLIENTES DISTRIBUCIÓN ELÉC. CENTRO</v>
          </cell>
        </row>
        <row r="571">
          <cell r="B571" t="str">
            <v>PROYECTOS DISTRIBUCIÓN ELECTRICA CENTRO</v>
          </cell>
        </row>
        <row r="572">
          <cell r="B572" t="str">
            <v>MTTO Y OPERACIÓN DISTRIBUC. ELECT. CENTRO</v>
          </cell>
        </row>
        <row r="573">
          <cell r="B573" t="str">
            <v>CONTROL PÉRDIDAS DISTRIBUCIÓN ELEC. CENTRO</v>
          </cell>
        </row>
        <row r="574">
          <cell r="B574" t="str">
            <v>CENTRO DE ACTIVIDAD NO EXISTE!!!</v>
          </cell>
        </row>
        <row r="575">
          <cell r="B575" t="str">
            <v>DEPTO MANTENIMIENTO EQUIPOS</v>
          </cell>
        </row>
        <row r="576">
          <cell r="B576" t="str">
            <v>CENTRO DE ACTIVIDAD NO EXISTE!!!</v>
          </cell>
        </row>
        <row r="577">
          <cell r="B577" t="str">
            <v>ÁREA INGENIERÍA Y GESTIÓN DISTRIBUC. ELECT.</v>
          </cell>
        </row>
        <row r="578">
          <cell r="B578" t="str">
            <v>MANTENIMIENTO EQUIPOS</v>
          </cell>
        </row>
        <row r="579">
          <cell r="B579" t="str">
            <v>EQUIPOS DE MEDIDA</v>
          </cell>
        </row>
        <row r="580">
          <cell r="B580" t="str">
            <v>CENTRO DE INFORMACIÓN REDES</v>
          </cell>
        </row>
        <row r="581">
          <cell r="B581" t="str">
            <v xml:space="preserve">INGENIERÍA  </v>
          </cell>
        </row>
        <row r="582">
          <cell r="B582" t="str">
            <v>CENTRO DE ACTIVIDAD NO EXISTE!!!</v>
          </cell>
        </row>
        <row r="583">
          <cell r="B583" t="str">
            <v>AREA OPERACIÓN Y CALIDAD</v>
          </cell>
        </row>
        <row r="584">
          <cell r="B584" t="str">
            <v>CENTRO DE ACTIVIDAD NO EXISTE!!!</v>
          </cell>
        </row>
        <row r="585">
          <cell r="B585" t="str">
            <v>ÁREA REDUCCIÓN DE PERDIDAS</v>
          </cell>
        </row>
        <row r="586">
          <cell r="B586" t="str">
            <v>SUBESTACIÓN EL SALTO</v>
          </cell>
        </row>
        <row r="587">
          <cell r="B587" t="str">
            <v>SUBESTACIÓN GUADALUPE IV</v>
          </cell>
        </row>
        <row r="588">
          <cell r="B588" t="str">
            <v>SUBESTACIÓN PORCE II FUTURO</v>
          </cell>
        </row>
        <row r="589">
          <cell r="B589" t="str">
            <v>SUBESTACIÓN GUATAPÉ</v>
          </cell>
        </row>
        <row r="590">
          <cell r="B590" t="str">
            <v>SUBESTACIÓN PLAYAS</v>
          </cell>
        </row>
        <row r="591">
          <cell r="B591" t="str">
            <v>SUBESTACIÓN AYURA PIEDRAS BLANCAS</v>
          </cell>
        </row>
        <row r="592">
          <cell r="B592" t="str">
            <v>SUBESTACIÓN TASAJERA</v>
          </cell>
        </row>
        <row r="593">
          <cell r="B593" t="str">
            <v>SUBESTACIÓN RIOGRANDE I</v>
          </cell>
        </row>
        <row r="594">
          <cell r="B594" t="str">
            <v>CENTRO DE ACTIVIDAD NO EXISTE!!!</v>
          </cell>
        </row>
        <row r="595">
          <cell r="B595" t="str">
            <v>AJUSTES POR INFLACIÓN SANEAMIENTO</v>
          </cell>
        </row>
        <row r="596">
          <cell r="B596" t="str">
            <v>CENTRO DE ACTIVIDAD NO EXISTE!!!</v>
          </cell>
        </row>
        <row r="597">
          <cell r="B597" t="str">
            <v>ESTUDIOS PLAN FUTURO ACTO</v>
          </cell>
        </row>
        <row r="598">
          <cell r="B598" t="str">
            <v>CENTRO DE ACTIVIDAD NO EXISTE!!!</v>
          </cell>
        </row>
        <row r="599">
          <cell r="B599" t="str">
            <v>REORDENAMIENTO DE CIRCUITOS</v>
          </cell>
        </row>
        <row r="600">
          <cell r="B600" t="str">
            <v>MEJORAS SERVICIO EQUIPOS TTO.</v>
          </cell>
        </row>
        <row r="601">
          <cell r="B601" t="str">
            <v>TIERRAS PLAN DLLO SANEAM Y ACTO.</v>
          </cell>
        </row>
        <row r="602">
          <cell r="B602" t="str">
            <v>MEJORAS DEL SERV CAPT EQUIPO</v>
          </cell>
        </row>
        <row r="603">
          <cell r="B603" t="str">
            <v>CENTRO DE ACTIVIDAD NO EXISTE!!!</v>
          </cell>
        </row>
        <row r="604">
          <cell r="B604" t="str">
            <v>REDES Y DOMICIL.HV. ACT.PLAN FUTURO</v>
          </cell>
        </row>
        <row r="605">
          <cell r="B605" t="str">
            <v>CENTRO DE ACTIVIDAD NO EXISTE!!!</v>
          </cell>
        </row>
        <row r="606">
          <cell r="B606" t="str">
            <v>REDES ACUEDUCTO</v>
          </cell>
        </row>
        <row r="607">
          <cell r="B607" t="str">
            <v>CONTROL AGUA NO FACT.EQ.PLAN DLLO.</v>
          </cell>
        </row>
        <row r="608">
          <cell r="B608" t="str">
            <v>CONDUCCIONES OBRA CIVIL PLAN DLLO.</v>
          </cell>
        </row>
        <row r="609">
          <cell r="B609" t="str">
            <v>ACOMETIDAS OB CIV MEJ PL DLLO</v>
          </cell>
        </row>
        <row r="610">
          <cell r="B610" t="str">
            <v>CENTRO DE ACTIVIDAD NO EXISTE!!!</v>
          </cell>
        </row>
        <row r="611">
          <cell r="B611" t="str">
            <v>TANQUES PLAN DLLO SANEAM ACTO</v>
          </cell>
        </row>
        <row r="612">
          <cell r="B612" t="str">
            <v>MEJORAS SERVICIO EQUIPOS DIST.</v>
          </cell>
        </row>
        <row r="613">
          <cell r="B613" t="str">
            <v>ESTACIONES DE BOMB PLAN DLLO EQUIPOS</v>
          </cell>
        </row>
        <row r="614">
          <cell r="B614" t="str">
            <v>ESTACIONES BOMBEO PLAN DLLO O.CIVIL</v>
          </cell>
        </row>
        <row r="615">
          <cell r="B615" t="str">
            <v>CENTRO DE ACTIVIDAD NO EXISTE!!!</v>
          </cell>
        </row>
        <row r="616">
          <cell r="B616" t="str">
            <v>PAVIMENTOS ACTO PLAN SANEAMIENTO</v>
          </cell>
        </row>
        <row r="617">
          <cell r="B617" t="str">
            <v>CENTRO DE ACTIVIDAD NO EXISTE!!!</v>
          </cell>
        </row>
        <row r="618">
          <cell r="B618" t="str">
            <v>INST Y CAMB MED PLAN DLLO SANEAMIENTO</v>
          </cell>
        </row>
        <row r="619">
          <cell r="B619" t="str">
            <v>REINSTAL Y RETIRO INSTALACIONES</v>
          </cell>
        </row>
        <row r="620">
          <cell r="B620" t="str">
            <v>CENTRO DE ACTIVIDAD NO EXISTE!!!</v>
          </cell>
        </row>
        <row r="621">
          <cell r="B621" t="str">
            <v>ANTIC PL DLLO SANEAM RIO MEDELLIN</v>
          </cell>
        </row>
        <row r="622">
          <cell r="B622" t="str">
            <v>ING.PLAN DLLO.SANEAM.RIO MED.ACTO.</v>
          </cell>
        </row>
        <row r="623">
          <cell r="B623" t="str">
            <v>INTERV.PLAN DLLO.SANEAM.RIO.MEDELLIN</v>
          </cell>
        </row>
        <row r="624">
          <cell r="B624" t="str">
            <v>CENTRO DE ACTIVIDAD NO EXISTE!!!</v>
          </cell>
        </row>
        <row r="625">
          <cell r="B625" t="str">
            <v>G FROS PL DLLO SANEAM RIO MEDELLIN</v>
          </cell>
        </row>
        <row r="626">
          <cell r="B626" t="str">
            <v>CENTRO DE ACTIVIDAD NO EXISTE!!!</v>
          </cell>
        </row>
        <row r="627">
          <cell r="B627" t="str">
            <v>FLUCT TIPO DE CAMBIO ACUEDUCTO</v>
          </cell>
        </row>
        <row r="628">
          <cell r="B628" t="str">
            <v>CENTRO DE ACTIVIDAD NO EXISTE!!!</v>
          </cell>
        </row>
        <row r="629">
          <cell r="B629" t="str">
            <v>AJ P INFL P DLLO SANEAM RIO MEDELLIN</v>
          </cell>
        </row>
        <row r="630">
          <cell r="B630" t="str">
            <v>CENTRO DE ACTIVIDAD NO EXISTE!!!</v>
          </cell>
        </row>
        <row r="631">
          <cell r="B631" t="str">
            <v>CAP P DLLO SANEAM RIO MED Y ACTO</v>
          </cell>
        </row>
        <row r="632">
          <cell r="B632" t="str">
            <v>INFORMAT PLAN DLLO SANEAM R MEDELLIN</v>
          </cell>
        </row>
        <row r="633">
          <cell r="B633" t="str">
            <v>CENTROS DE OPERACION Y MANTTO</v>
          </cell>
        </row>
        <row r="634">
          <cell r="B634" t="str">
            <v>CENTRO DE ACTIVIDAD NO EXISTE!!!</v>
          </cell>
        </row>
        <row r="635">
          <cell r="B635" t="str">
            <v>ANTICIPOS PROGRAMAS GENERALES</v>
          </cell>
        </row>
        <row r="636">
          <cell r="B636" t="str">
            <v>CENTRO DE ACTIVIDAD NO EXISTE!!!</v>
          </cell>
        </row>
        <row r="637">
          <cell r="B637" t="str">
            <v>TANQUES GIRARDOTA</v>
          </cell>
        </row>
        <row r="638">
          <cell r="B638" t="str">
            <v>CENTRO DE ACTIVIDAD NO EXISTE!!!</v>
          </cell>
        </row>
        <row r="639">
          <cell r="B639" t="str">
            <v>USO RACIONAL DE ENERGIA</v>
          </cell>
        </row>
        <row r="640">
          <cell r="B640" t="str">
            <v>CENTRO DE ACTIVIDAD NO EXISTE!!!</v>
          </cell>
        </row>
        <row r="641">
          <cell r="B641" t="str">
            <v>ANTICIPOS FINDETER</v>
          </cell>
        </row>
        <row r="642">
          <cell r="B642" t="str">
            <v>CENTRO DE ACTIVIDAD NO EXISTE!!!</v>
          </cell>
        </row>
        <row r="643">
          <cell r="B643" t="str">
            <v>REORDENAMIENTO DE CIRCUITOS PLAN FUTURO</v>
          </cell>
        </row>
        <row r="644">
          <cell r="B644" t="str">
            <v>CENTRO DE ACTIVIDAD NO EXISTE!!!</v>
          </cell>
        </row>
        <row r="645">
          <cell r="B645" t="str">
            <v>SUMINISTRO EQUIPOS PLANTA TTO, PLAN BIENAL</v>
          </cell>
        </row>
        <row r="646">
          <cell r="B646" t="str">
            <v>CENTRO DE ACTIVIDAD NO EXISTE!!!</v>
          </cell>
        </row>
        <row r="647">
          <cell r="B647" t="str">
            <v>AJ POR INFL PLAN BIENAL ACTO</v>
          </cell>
        </row>
        <row r="648">
          <cell r="B648" t="str">
            <v>CENTRO DE ACTIVIDAD NO EXISTE!!!</v>
          </cell>
        </row>
        <row r="649">
          <cell r="B649" t="str">
            <v>EST DE BOMBEO PLAN BIENAL</v>
          </cell>
        </row>
        <row r="650">
          <cell r="B650" t="str">
            <v>CENTRO DE ACTIVIDAD NO EXISTE!!!</v>
          </cell>
        </row>
        <row r="651">
          <cell r="B651" t="str">
            <v>CONSTRUCC.YCAMB.DOMICILIARI.ACTO.</v>
          </cell>
        </row>
        <row r="652">
          <cell r="B652" t="str">
            <v>CENTRO DE ACTIVIDAD NO EXISTE!!!</v>
          </cell>
        </row>
        <row r="653">
          <cell r="B653" t="str">
            <v>CONSTRUCCION OBRAS PROG PERIUR</v>
          </cell>
        </row>
        <row r="654">
          <cell r="B654" t="str">
            <v>CONST NUEVAS REDES PLAN BIENAL</v>
          </cell>
        </row>
        <row r="655">
          <cell r="B655" t="str">
            <v>CENTRO DE ACTIVIDAD NO EXISTE!!!</v>
          </cell>
        </row>
        <row r="656">
          <cell r="B656" t="str">
            <v>ING PL BIENAL ACTO</v>
          </cell>
        </row>
        <row r="657">
          <cell r="B657" t="str">
            <v>ESTUD Y DIS ACTO PL BIENAL</v>
          </cell>
        </row>
        <row r="658">
          <cell r="B658" t="str">
            <v>CENTRO DE ACTIVIDAD NO EXISTE!!!</v>
          </cell>
        </row>
        <row r="659">
          <cell r="B659" t="str">
            <v>AJ POR INFL FINDETER HV</v>
          </cell>
        </row>
        <row r="660">
          <cell r="B660" t="str">
            <v>ANTICIPOS OTROS PROGRAMAS</v>
          </cell>
        </row>
        <row r="661">
          <cell r="B661" t="str">
            <v>CENTRO DE ACTIVIDAD NO EXISTE!!!</v>
          </cell>
        </row>
        <row r="662">
          <cell r="B662" t="str">
            <v>CONST COLECT INTERCEP PL BIENA</v>
          </cell>
        </row>
        <row r="663">
          <cell r="B663" t="str">
            <v>CENTRO DE ACTIVIDAD NO EXISTE!!!</v>
          </cell>
        </row>
        <row r="664">
          <cell r="B664" t="str">
            <v>CONSTRUCCION OBRAS CONTROL VER</v>
          </cell>
        </row>
        <row r="665">
          <cell r="B665" t="str">
            <v>CENTRO DE ACTIVIDAD NO EXISTE!!!</v>
          </cell>
        </row>
        <row r="666">
          <cell r="B666" t="str">
            <v>RECONST MASIVA RED ALC PL BIEN</v>
          </cell>
        </row>
        <row r="667">
          <cell r="B667" t="str">
            <v>CENTRO DE ACTIVIDAD NO EXISTE!!!</v>
          </cell>
        </row>
        <row r="668">
          <cell r="B668" t="str">
            <v>CONST NUEV REDES ALC PLAN BIEN</v>
          </cell>
        </row>
        <row r="669">
          <cell r="B669" t="str">
            <v>CENTRO DE ACTIVIDAD NO EXISTE!!!</v>
          </cell>
        </row>
        <row r="670">
          <cell r="B670" t="str">
            <v>AJ POR INFL PLAN BIENAL ALC</v>
          </cell>
        </row>
        <row r="671">
          <cell r="B671" t="str">
            <v>ING PL BIENAL ALC</v>
          </cell>
        </row>
        <row r="672">
          <cell r="B672" t="str">
            <v>EST Y DIS ALC PL BIENAL</v>
          </cell>
        </row>
        <row r="673">
          <cell r="B673" t="str">
            <v>INTERVENTORIA PLAN BIENAL ALC</v>
          </cell>
        </row>
        <row r="674">
          <cell r="B674" t="str">
            <v>CENTRO DE ACTIVIDAD NO EXISTE!!!</v>
          </cell>
        </row>
        <row r="675">
          <cell r="B675" t="str">
            <v>EQUIPOS TELEMETRIA Y TELECONTR</v>
          </cell>
        </row>
        <row r="676">
          <cell r="B676" t="str">
            <v>CENTRO DE TELEMETRIA OBRA CIVI</v>
          </cell>
        </row>
        <row r="677">
          <cell r="B677" t="str">
            <v>CENTRO DE ACTIVIDAD NO EXISTE!!!</v>
          </cell>
        </row>
        <row r="678">
          <cell r="B678" t="str">
            <v>PROG VEREDAS OTROS PROGRAMAS</v>
          </cell>
        </row>
        <row r="679">
          <cell r="B679" t="str">
            <v>CENTRO DE ACTIVIDAD NO EXISTE!!!</v>
          </cell>
        </row>
        <row r="680">
          <cell r="B680" t="str">
            <v>REDES Y DOMIC H.V.</v>
          </cell>
        </row>
        <row r="681">
          <cell r="B681" t="str">
            <v>RECONST. REDES INVAL ACUEDUCTO</v>
          </cell>
        </row>
        <row r="682">
          <cell r="B682" t="str">
            <v>RECONST REDES OTROS PROG    .</v>
          </cell>
        </row>
        <row r="683">
          <cell r="B683" t="str">
            <v>ESTABIL. PRESA PIEDRAS BLANCAS</v>
          </cell>
        </row>
        <row r="684">
          <cell r="B684" t="str">
            <v>TANQUES OTROS PROGRAMAS</v>
          </cell>
        </row>
        <row r="685">
          <cell r="B685" t="str">
            <v>REFACCION INST. TRATAMIENTO</v>
          </cell>
        </row>
        <row r="686">
          <cell r="B686" t="str">
            <v>REFACCION INSTALAC CAPTACION</v>
          </cell>
        </row>
        <row r="687">
          <cell r="B687" t="str">
            <v>ACONDICIONAMIENTO INSTALACIONES CALDAS</v>
          </cell>
        </row>
        <row r="688">
          <cell r="B688" t="str">
            <v>REFACCION INST. DISTRIBUCION</v>
          </cell>
        </row>
        <row r="689">
          <cell r="B689" t="str">
            <v>ACONDICIONAMIENTO INSTALACIONES BARBOSA</v>
          </cell>
        </row>
        <row r="690">
          <cell r="B690" t="str">
            <v>CENTRO DE ACTIVIDAD NO EXISTE!!!</v>
          </cell>
        </row>
        <row r="691">
          <cell r="B691" t="str">
            <v>REDES DE DISTRIBUCION ACUEDUCTO  OP</v>
          </cell>
        </row>
        <row r="692">
          <cell r="B692" t="str">
            <v>CONDUCCIONES E IMPULSACIONES</v>
          </cell>
        </row>
        <row r="693">
          <cell r="B693" t="str">
            <v>CENTRO DE ACTIVIDAD NO EXISTE!!!</v>
          </cell>
        </row>
        <row r="694">
          <cell r="B694" t="str">
            <v>ANTICIPOS OTROS PROGRAMAS</v>
          </cell>
        </row>
        <row r="695">
          <cell r="B695" t="str">
            <v>VENTA AGUA CRUDA</v>
          </cell>
        </row>
        <row r="696">
          <cell r="B696" t="str">
            <v>CENTRO DE ACTIVIDAD NO EXISTE!!!</v>
          </cell>
        </row>
        <row r="697">
          <cell r="B697" t="str">
            <v>OBRAS PROGRAMA PAAC OP</v>
          </cell>
        </row>
        <row r="698">
          <cell r="B698" t="str">
            <v>CENTRO DE ACTIVIDAD NO EXISTE!!!</v>
          </cell>
        </row>
        <row r="699">
          <cell r="B699" t="str">
            <v>AJ POR INFL OTROS PROGRAMAS</v>
          </cell>
        </row>
        <row r="700">
          <cell r="B700" t="str">
            <v>ANTICIPOS PLAN BIENAL</v>
          </cell>
        </row>
        <row r="701">
          <cell r="B701" t="str">
            <v>CENTRO DE ACTIVIDAD NO EXISTE!!!</v>
          </cell>
        </row>
        <row r="702">
          <cell r="B702" t="str">
            <v>MICROCENTRALES OBRA CIVIL</v>
          </cell>
        </row>
        <row r="703">
          <cell r="B703" t="str">
            <v>MICROCENTRALES EQUIPOS</v>
          </cell>
        </row>
        <row r="704">
          <cell r="B704" t="str">
            <v>INTERVENTORIA OTROS PROG ACTO</v>
          </cell>
        </row>
        <row r="705">
          <cell r="B705" t="str">
            <v>INGENIERIA OTROS PROGRAMAS ACU</v>
          </cell>
        </row>
        <row r="706">
          <cell r="B706" t="str">
            <v>CENTRO DE ACTIVIDAD NO EXISTE!!!</v>
          </cell>
        </row>
        <row r="707">
          <cell r="B707" t="str">
            <v>DISE\O PLANTA DE TTO SAN FDO</v>
          </cell>
        </row>
        <row r="708">
          <cell r="B708" t="str">
            <v>CENTRO DE ACTIVIDAD NO EXISTE!!!</v>
          </cell>
        </row>
        <row r="709">
          <cell r="B709" t="str">
            <v>GASTOS FROS FONADE PTA TTO SAN FDO</v>
          </cell>
        </row>
        <row r="710">
          <cell r="B710" t="str">
            <v>REUBICACION ASENT BELLO SANEAMIENTO</v>
          </cell>
        </row>
        <row r="711">
          <cell r="B711" t="str">
            <v>PREPARACION PL DLLO. DEL NORTE</v>
          </cell>
        </row>
        <row r="712">
          <cell r="B712" t="str">
            <v>CENTRO DE ACTIVIDAD NO EXISTE!!!</v>
          </cell>
        </row>
        <row r="713">
          <cell r="B713" t="str">
            <v>OBRAS PROG PAAC ALCANTARILLADO</v>
          </cell>
        </row>
        <row r="714">
          <cell r="B714" t="str">
            <v>CENTRO DE ACTIVIDAD NO EXISTE!!!</v>
          </cell>
        </row>
        <row r="715">
          <cell r="B715" t="str">
            <v>PLAN CORREGIMIENTO VEREDAS ALC</v>
          </cell>
        </row>
        <row r="716">
          <cell r="B716" t="str">
            <v>CENTRO DE ACTIVIDAD NO EXISTE!!!</v>
          </cell>
        </row>
        <row r="717">
          <cell r="B717" t="str">
            <v>REDES Y DOMICILIARIAS HV. ALC</v>
          </cell>
        </row>
        <row r="718">
          <cell r="B718" t="str">
            <v>INTERCEPT PLAN DLLO SANEAM R MEDELLIN</v>
          </cell>
        </row>
        <row r="719">
          <cell r="B719" t="str">
            <v>COLECT PLAN DLLO SANEAM RIO MEDELLIN</v>
          </cell>
        </row>
        <row r="720">
          <cell r="B720" t="str">
            <v>AJ POR INFL FINDETER HV</v>
          </cell>
        </row>
        <row r="721">
          <cell r="B721" t="str">
            <v>CENTRO DE ACTIVIDAD NO EXISTE!!!</v>
          </cell>
        </row>
        <row r="722">
          <cell r="B722" t="str">
            <v>CONST Y CAMB DOMIC Y ACOMETIDAS</v>
          </cell>
        </row>
        <row r="723">
          <cell r="B723" t="str">
            <v>CENTRO DE ACTIVIDAD NO EXISTE!!!</v>
          </cell>
        </row>
        <row r="724">
          <cell r="B724" t="str">
            <v>CONST SUMIDEROS PLUVIALES</v>
          </cell>
        </row>
        <row r="725">
          <cell r="B725" t="str">
            <v>CENTRO DE ACTIVIDAD NO EXISTE!!!</v>
          </cell>
        </row>
        <row r="726">
          <cell r="B726" t="str">
            <v>OBRAS CONTROL VERTIMIENTOS</v>
          </cell>
        </row>
        <row r="727">
          <cell r="B727" t="str">
            <v>CENTRO DE ACTIVIDAD NO EXISTE!!!</v>
          </cell>
        </row>
        <row r="728">
          <cell r="B728" t="str">
            <v>OBRA CIVIL PLANTA TTO SAN FDO</v>
          </cell>
        </row>
        <row r="729">
          <cell r="B729" t="str">
            <v>EQUIPOS PLANTA TTO SAN FDO</v>
          </cell>
        </row>
        <row r="730">
          <cell r="B730" t="str">
            <v>TERRENOS PLANTA TTO. SAN FERNANDO</v>
          </cell>
        </row>
        <row r="731">
          <cell r="B731" t="str">
            <v>MONTAJE EQUIPOS PLANTA TTO SAN FDO.</v>
          </cell>
        </row>
        <row r="732">
          <cell r="B732" t="str">
            <v>TIERR Y SERVID COLECT PL EXP REP</v>
          </cell>
        </row>
        <row r="733">
          <cell r="B733" t="str">
            <v>CENTRO DE ACTIVIDAD NO EXISTE!!!</v>
          </cell>
        </row>
        <row r="734">
          <cell r="B734" t="str">
            <v>AJ POR INFL OTROS PROGRAMAS</v>
          </cell>
        </row>
        <row r="735">
          <cell r="B735" t="str">
            <v>ANTICIPOS PLAN DLLO SANEAMIENTO</v>
          </cell>
        </row>
        <row r="736">
          <cell r="B736" t="str">
            <v>ING.PLAN DLLO.SANEAM.RIO MEDELLIN</v>
          </cell>
        </row>
        <row r="737">
          <cell r="B737" t="str">
            <v>INTERV. PLAN SANEAM.RIO MEDELLIN</v>
          </cell>
        </row>
        <row r="738">
          <cell r="B738" t="str">
            <v>CENTRO DE ACTIVIDAD NO EXISTE!!!</v>
          </cell>
        </row>
        <row r="739">
          <cell r="B739" t="str">
            <v>GTOS FROS PLAN DLLO SANEAMIENTO</v>
          </cell>
        </row>
        <row r="740">
          <cell r="B740" t="str">
            <v>CENTRO DE ACTIVIDAD NO EXISTE!!!</v>
          </cell>
        </row>
        <row r="741">
          <cell r="B741" t="str">
            <v>FLUCT TIPO DE CAMBIO ALCANTARILLADO</v>
          </cell>
        </row>
        <row r="742">
          <cell r="B742" t="str">
            <v>REPOSICION COLECTORES</v>
          </cell>
        </row>
        <row r="743">
          <cell r="B743" t="str">
            <v>CENTRO DE ACTIVIDAD NO EXISTE!!!</v>
          </cell>
        </row>
        <row r="744">
          <cell r="B744" t="str">
            <v>CONST COLECTORES OTROS PROGRAMAS</v>
          </cell>
        </row>
        <row r="745">
          <cell r="B745" t="str">
            <v>CENTRO DE ACTIVIDAD NO EXISTE!!!</v>
          </cell>
        </row>
        <row r="746">
          <cell r="B746" t="str">
            <v>PROGRAMA PERIURBANO OTROS PROGRAMAS</v>
          </cell>
        </row>
        <row r="747">
          <cell r="B747" t="str">
            <v>CENTRO DE ACTIVIDAD NO EXISTE!!!</v>
          </cell>
        </row>
        <row r="748">
          <cell r="B748" t="str">
            <v>RECONST.REDES INVAL ALCANTARILLADO</v>
          </cell>
        </row>
        <row r="749">
          <cell r="B749" t="str">
            <v>REPOSICION REDES ALCANTARILLADO</v>
          </cell>
        </row>
        <row r="750">
          <cell r="B750" t="str">
            <v>INGENIERIA OTROS PROGRAMAS ALCDO.</v>
          </cell>
        </row>
        <row r="751">
          <cell r="B751" t="str">
            <v>CENTRO DE ACTIVIDAD NO EXISTE!!!</v>
          </cell>
        </row>
        <row r="752">
          <cell r="B752" t="str">
            <v>RED PRIMARIA REPOSICIÓN</v>
          </cell>
        </row>
        <row r="753">
          <cell r="B753" t="str">
            <v>CENTRO DE ACTIVIDAD NO EXISTE!!!</v>
          </cell>
        </row>
        <row r="754">
          <cell r="B754" t="str">
            <v>RED SECUNDARIA REPOSICION</v>
          </cell>
        </row>
        <row r="755">
          <cell r="B755" t="str">
            <v>CENTRO DE ACTIVIDAD NO EXISTE!!!</v>
          </cell>
        </row>
        <row r="756">
          <cell r="B756" t="str">
            <v>PROYECTO CENTRO</v>
          </cell>
        </row>
        <row r="757">
          <cell r="B757" t="str">
            <v>EQUIPOS RED DE ACCESO</v>
          </cell>
        </row>
        <row r="758">
          <cell r="B758" t="str">
            <v>PROYECTO TELEVISION POR CABLE</v>
          </cell>
        </row>
        <row r="759">
          <cell r="B759" t="str">
            <v>RED PRIMARIA PLAN 95-99</v>
          </cell>
        </row>
        <row r="760">
          <cell r="B760" t="str">
            <v>CENTRO DE ACTIVIDAD NO EXISTE!!!</v>
          </cell>
        </row>
        <row r="761">
          <cell r="B761" t="str">
            <v>RED SECUNDARIA PLAN 95-99</v>
          </cell>
        </row>
        <row r="762">
          <cell r="B762" t="str">
            <v>CENTRO DE ACTIVIDAD NO EXISTE!!!</v>
          </cell>
        </row>
        <row r="763">
          <cell r="B763" t="str">
            <v>RED CANALIZACIONES PLAN 95-99</v>
          </cell>
        </row>
        <row r="764">
          <cell r="B764" t="str">
            <v>CENTRO DE ACTIVIDAD NO EXISTE!!!</v>
          </cell>
        </row>
        <row r="765">
          <cell r="B765" t="str">
            <v>PRESURIZACION</v>
          </cell>
        </row>
        <row r="766">
          <cell r="B766" t="str">
            <v>SISTEMATIZACION DANOS P.95-99</v>
          </cell>
        </row>
        <row r="767">
          <cell r="B767" t="str">
            <v>PLAN DE CONTINGENCIAS</v>
          </cell>
        </row>
        <row r="768">
          <cell r="B768" t="str">
            <v>DESPACHO CUADRILLAS P.95-99</v>
          </cell>
        </row>
        <row r="769">
          <cell r="B769" t="str">
            <v>LINEA ABONADOS PLAN 95-99</v>
          </cell>
        </row>
        <row r="770">
          <cell r="B770" t="str">
            <v>LINEA ABONADOS ORIENTE</v>
          </cell>
        </row>
        <row r="771">
          <cell r="B771" t="str">
            <v>TELS PUBLICOS SIN COBRO</v>
          </cell>
        </row>
        <row r="772">
          <cell r="B772" t="str">
            <v>CENTRO DE ACTIVIDAD NO EXISTE!!!</v>
          </cell>
        </row>
        <row r="773">
          <cell r="B773" t="str">
            <v>TELS PUBLICOS CON COBRO</v>
          </cell>
        </row>
        <row r="774">
          <cell r="B774" t="str">
            <v>CENTRO DE ACTIVIDAD NO EXISTE!!!</v>
          </cell>
        </row>
        <row r="775">
          <cell r="B775" t="str">
            <v>DESPACHO DE CUADRILLAS ORIENTE</v>
          </cell>
        </row>
        <row r="776">
          <cell r="B776" t="str">
            <v>COMUNICACION VIA RADIO</v>
          </cell>
        </row>
        <row r="777">
          <cell r="B777" t="str">
            <v>CAMBIOS RED PRIM Y SECUN P 95-99</v>
          </cell>
        </row>
        <row r="778">
          <cell r="B778" t="str">
            <v>CENTRO DE ACTIVIDAD NO EXISTE!!!</v>
          </cell>
        </row>
        <row r="779">
          <cell r="B779" t="str">
            <v>AJ X INFL VIA RADIO CONVENCIONAL</v>
          </cell>
        </row>
        <row r="780">
          <cell r="B780" t="str">
            <v>CENTRO DE ACTIVIDAD NO EXISTE!!!</v>
          </cell>
        </row>
        <row r="781">
          <cell r="B781" t="str">
            <v>ANTICIPOS PLAN MAESTRO DE INF.</v>
          </cell>
        </row>
        <row r="782">
          <cell r="B782" t="str">
            <v>CENTRO DE ACTIVIDAD NO EXISTE!!!</v>
          </cell>
        </row>
        <row r="783">
          <cell r="B783" t="str">
            <v>AJ POR INFL OTROS PROGRAMAS</v>
          </cell>
        </row>
        <row r="784">
          <cell r="B784" t="str">
            <v>CENTRO DE ACTIVIDAD NO EXISTE!!!</v>
          </cell>
        </row>
        <row r="785">
          <cell r="B785" t="str">
            <v>ANTICIPOS PROGRAMAS ESPECIALES</v>
          </cell>
        </row>
        <row r="786">
          <cell r="B786" t="str">
            <v>CENTRO DE ACTIVIDAD NO EXISTE!!!</v>
          </cell>
        </row>
        <row r="787">
          <cell r="B787" t="str">
            <v>CORREO DE VOZ</v>
          </cell>
        </row>
        <row r="788">
          <cell r="B788" t="str">
            <v>LARGA DISTANCIA</v>
          </cell>
        </row>
        <row r="789">
          <cell r="B789" t="str">
            <v>TRUNKING NACIONAL</v>
          </cell>
        </row>
        <row r="790">
          <cell r="B790" t="str">
            <v>RED METROPOLITANA DE DATOS</v>
          </cell>
        </row>
        <row r="791">
          <cell r="B791" t="str">
            <v>INTERNET</v>
          </cell>
        </row>
        <row r="792">
          <cell r="B792" t="str">
            <v>PROYECTO BOGOTA</v>
          </cell>
        </row>
        <row r="793">
          <cell r="B793" t="str">
            <v>PROYECTO RED FIBRA OPTICA TORRES ISA</v>
          </cell>
        </row>
        <row r="794">
          <cell r="B794" t="str">
            <v>CENTRO DE ACTIVIDAD NO EXISTE!!!</v>
          </cell>
        </row>
        <row r="795">
          <cell r="B795" t="str">
            <v>LINEAS PLAN 95-99</v>
          </cell>
        </row>
        <row r="796">
          <cell r="B796" t="str">
            <v>TRANSMISION PLAN 95-99</v>
          </cell>
        </row>
        <row r="797">
          <cell r="B797" t="str">
            <v>RDSI PLAN 95-99</v>
          </cell>
        </row>
        <row r="798">
          <cell r="B798" t="str">
            <v>EDIFICIOS PLAN MERCADEO</v>
          </cell>
        </row>
        <row r="799">
          <cell r="B799" t="str">
            <v>REPUESTOS EQUIPOS PRUEBA Y GENERACION</v>
          </cell>
        </row>
        <row r="800">
          <cell r="B800" t="str">
            <v>CENTRO DE ACTIVIDAD NO EXISTE!!!</v>
          </cell>
        </row>
        <row r="801">
          <cell r="B801" t="str">
            <v>CAPACITACION TELEFONOS</v>
          </cell>
        </row>
        <row r="802">
          <cell r="B802" t="str">
            <v>CENTRO DE ACTIVIDAD NO EXISTE!!!</v>
          </cell>
        </row>
        <row r="803">
          <cell r="B803" t="str">
            <v>DESPACHO DE CUADRILLAS</v>
          </cell>
        </row>
        <row r="804">
          <cell r="B804" t="str">
            <v>CENTRO DE ACTIVIDAD NO EXISTE!!!</v>
          </cell>
        </row>
        <row r="805">
          <cell r="B805" t="str">
            <v>ANTICIPO PROGRAMAS GENERALES</v>
          </cell>
        </row>
        <row r="806">
          <cell r="B806" t="str">
            <v>EDIFICIOS PLANTA INT P.95-99</v>
          </cell>
        </row>
        <row r="807">
          <cell r="B807" t="str">
            <v>CENTRO DE ACTIVIDAD NO EXISTE!!!</v>
          </cell>
        </row>
        <row r="808">
          <cell r="B808" t="str">
            <v>INTERCON ENTRE CENTRALES P 95-99</v>
          </cell>
        </row>
        <row r="809">
          <cell r="B809" t="str">
            <v>GABINETES INTERRUPTORES P.95-99</v>
          </cell>
        </row>
        <row r="810">
          <cell r="B810" t="str">
            <v>AIRE ACONDICIONADO PLAN 95-99</v>
          </cell>
        </row>
        <row r="811">
          <cell r="B811" t="str">
            <v>CENTRO DE ACTIVIDAD NO EXISTE!!!</v>
          </cell>
        </row>
        <row r="812">
          <cell r="B812" t="str">
            <v>EQUIPO FIJO ORIENTE</v>
          </cell>
        </row>
        <row r="813">
          <cell r="B813" t="str">
            <v>CENTRO DE ACTIVIDAD NO EXISTE!!!</v>
          </cell>
        </row>
        <row r="814">
          <cell r="B814" t="str">
            <v>ANTICIPOS TELEF PLAN 95-99</v>
          </cell>
        </row>
        <row r="815">
          <cell r="B815" t="str">
            <v>PLAN REPOSICION LINEAS</v>
          </cell>
        </row>
        <row r="816">
          <cell r="B816" t="str">
            <v>EQUIPOS TRANSMISION 35000 LINEAS</v>
          </cell>
        </row>
        <row r="817">
          <cell r="B817" t="str">
            <v>EQUIPOS COMPUTACION 98000 LINEAS</v>
          </cell>
        </row>
        <row r="818">
          <cell r="B818" t="str">
            <v>EQUIPOS TRANSMISION 98000 LINEAS</v>
          </cell>
        </row>
        <row r="819">
          <cell r="B819" t="str">
            <v>OTROS PLAN REVISION 95-99</v>
          </cell>
        </row>
        <row r="820">
          <cell r="B820" t="str">
            <v>CONMUTACION ESTRATOS BAJOS 2A. LINEA</v>
          </cell>
        </row>
        <row r="821">
          <cell r="B821" t="str">
            <v>CENTRO DE ACTIVIDAD NO EXISTE!!!</v>
          </cell>
        </row>
        <row r="822">
          <cell r="B822" t="str">
            <v>ANTICIPOS PLANTA GENERAL</v>
          </cell>
        </row>
        <row r="823">
          <cell r="B823" t="str">
            <v>CENTRO DE ACTIVIDAD NO EXISTE!!!</v>
          </cell>
        </row>
        <row r="824">
          <cell r="B824" t="str">
            <v>ANTICIPOS TELEFONOS PLAN 90-94</v>
          </cell>
        </row>
        <row r="825">
          <cell r="B825" t="str">
            <v>CENTRO DE ACTIVIDAD NO EXISTE!!!</v>
          </cell>
        </row>
        <row r="826">
          <cell r="B826" t="str">
            <v>INGENIERIA OTROS PROGRAMAS</v>
          </cell>
        </row>
        <row r="827">
          <cell r="B827" t="str">
            <v>INGENIERIA PLAN REPOSICION</v>
          </cell>
        </row>
        <row r="828">
          <cell r="B828" t="str">
            <v>GASTOS FROS. EXIMBANK PLAN 95-99</v>
          </cell>
        </row>
        <row r="829">
          <cell r="B829" t="str">
            <v>CENTRO DE ACTIVIDAD NO EXISTE!!!</v>
          </cell>
        </row>
        <row r="830">
          <cell r="B830" t="str">
            <v>GASTOS FINANCIEROS PLESSEY</v>
          </cell>
        </row>
        <row r="831">
          <cell r="B831" t="str">
            <v>CENTRO DE ACTIVIDAD NO EXISTE!!!</v>
          </cell>
        </row>
        <row r="832">
          <cell r="B832" t="str">
            <v>AJUSTES POR INFLACION ORIENTE</v>
          </cell>
        </row>
        <row r="833">
          <cell r="B833" t="str">
            <v>CENTRO DE ACTIVIDAD NO EXISTE!!!</v>
          </cell>
        </row>
        <row r="834">
          <cell r="B834" t="str">
            <v>AJUSTE PRESTAMO EXIMBANK (189K)</v>
          </cell>
        </row>
        <row r="835">
          <cell r="B835" t="str">
            <v>CENTRO DE ACTIVIDAD NO EXISTE!!!</v>
          </cell>
        </row>
        <row r="836">
          <cell r="B836" t="str">
            <v>AJUSTE PRESTAMO PLESSEY</v>
          </cell>
        </row>
        <row r="837">
          <cell r="B837" t="str">
            <v>CENTRO DE ACTIVIDAD NO EXISTE!!!</v>
          </cell>
        </row>
        <row r="838">
          <cell r="B838" t="str">
            <v>INGENIERIA PLAN DE DESARROLLO 2000-2002</v>
          </cell>
        </row>
        <row r="839">
          <cell r="B839" t="str">
            <v>AJUSTE PTMO. C. ITOH (161K)</v>
          </cell>
        </row>
        <row r="840">
          <cell r="B840" t="str">
            <v>INGENIERIA PLAN 1995-1999</v>
          </cell>
        </row>
        <row r="841">
          <cell r="B841" t="str">
            <v>INGENIERIA PROYECTO ORIENTE</v>
          </cell>
        </row>
        <row r="842">
          <cell r="B842" t="str">
            <v>CENTRO DE ACTIVIDAD NO EXISTE!!!</v>
          </cell>
        </row>
        <row r="843">
          <cell r="B843" t="str">
            <v>INGENIERIA TELEFONOS VIA RADIO</v>
          </cell>
        </row>
        <row r="844">
          <cell r="B844" t="str">
            <v>SUB O.C. CANALIZACIONES VARIAS</v>
          </cell>
        </row>
        <row r="845">
          <cell r="B845" t="str">
            <v>SUB O.C. VARIAS</v>
          </cell>
        </row>
        <row r="846">
          <cell r="B846" t="str">
            <v>SUB LA CABAÑA O. C. EXPANSION</v>
          </cell>
        </row>
        <row r="847">
          <cell r="B847" t="str">
            <v>SUB ITAGUI O. C. EXPANSION</v>
          </cell>
        </row>
        <row r="848">
          <cell r="B848" t="str">
            <v>SUB. YARUMAL II O.C. AMPLIACION</v>
          </cell>
        </row>
        <row r="849">
          <cell r="B849" t="str">
            <v>SUB. SAN ANTONIO OO. CC. AMPLIACION</v>
          </cell>
        </row>
        <row r="850">
          <cell r="B850" t="str">
            <v>SUB. RIONEGRO O.C. AMPLIACION</v>
          </cell>
        </row>
        <row r="851">
          <cell r="B851" t="str">
            <v>SUB. SANTA ROSA O.C. AMPLIACION</v>
          </cell>
        </row>
        <row r="852">
          <cell r="B852" t="str">
            <v>SUB. O.C. CANALIZACIONES ITAGUI</v>
          </cell>
        </row>
        <row r="853">
          <cell r="B853" t="str">
            <v>SUB. O.C. CANALIZACIONES CABA\A</v>
          </cell>
        </row>
        <row r="854">
          <cell r="B854" t="str">
            <v>SUB. O.C. CANALIZACIONES ORIENTE</v>
          </cell>
        </row>
        <row r="855">
          <cell r="B855" t="str">
            <v>EXPANSION REDES PRIMARIAS</v>
          </cell>
        </row>
        <row r="856">
          <cell r="B856" t="str">
            <v>REPOSICION REDES PRIMARIAS</v>
          </cell>
        </row>
        <row r="857">
          <cell r="B857" t="str">
            <v>RECTIFICACION REDES SECUNDARIAS</v>
          </cell>
        </row>
        <row r="858">
          <cell r="B858" t="str">
            <v>EST. REDES PRIMARIAS AISLAD.</v>
          </cell>
        </row>
        <row r="859">
          <cell r="B859" t="str">
            <v>CENTRO DE INFORMACION REDES</v>
          </cell>
        </row>
        <row r="860">
          <cell r="B860" t="str">
            <v>RECONSTRUCCION TRANSFORMADORES</v>
          </cell>
        </row>
        <row r="861">
          <cell r="B861" t="str">
            <v>AUTOMATIZACION DE LA DISTRIBUC</v>
          </cell>
        </row>
        <row r="862">
          <cell r="B862" t="str">
            <v>REDES OTRAS ENTIDADES</v>
          </cell>
        </row>
        <row r="863">
          <cell r="B863" t="str">
            <v>SUB. RIO CLARO 110KV EXPANSION</v>
          </cell>
        </row>
        <row r="864">
          <cell r="B864" t="str">
            <v>REDES SUBESTACION ORIENTE II</v>
          </cell>
        </row>
        <row r="865">
          <cell r="B865" t="str">
            <v>REDES SUB LA CABANA</v>
          </cell>
        </row>
        <row r="866">
          <cell r="B866" t="str">
            <v>REDES SUB. ITAGUI</v>
          </cell>
        </row>
        <row r="867">
          <cell r="B867" t="str">
            <v>CONTRATOS REDES ZONA SUR</v>
          </cell>
        </row>
        <row r="868">
          <cell r="B868" t="str">
            <v>CONTRATO RED AEREA</v>
          </cell>
        </row>
        <row r="869">
          <cell r="B869" t="str">
            <v>ESTUDIOS DISTRIBUCION ENERGIA</v>
          </cell>
        </row>
        <row r="870">
          <cell r="B870" t="str">
            <v>CONTRATOS REDES ZONA NORTE</v>
          </cell>
        </row>
        <row r="871">
          <cell r="B871" t="str">
            <v>SUB. RIO CLARO 110KV OC EXPANSION</v>
          </cell>
        </row>
        <row r="872">
          <cell r="B872" t="str">
            <v>SUB. RIONEGRO AMPLIACION</v>
          </cell>
        </row>
        <row r="873">
          <cell r="B873" t="str">
            <v>INGENIERIA DISTRIBUCION 95-2000</v>
          </cell>
        </row>
        <row r="874">
          <cell r="B874" t="str">
            <v>SUB. STA ROSA AMPLIACION</v>
          </cell>
        </row>
        <row r="875">
          <cell r="B875" t="str">
            <v>S/E SAN CRISTOBAL AMPLIACION</v>
          </cell>
        </row>
        <row r="876">
          <cell r="B876" t="str">
            <v>SUB YARUMAL AMPLIACION</v>
          </cell>
        </row>
        <row r="877">
          <cell r="B877" t="str">
            <v>SUB ITAGUI EXPANSION</v>
          </cell>
        </row>
        <row r="878">
          <cell r="B878" t="str">
            <v>SUB LA CABANA EXPANSION</v>
          </cell>
        </row>
        <row r="879">
          <cell r="B879" t="str">
            <v>SUB REP/RESP TRANSF POTENCIA</v>
          </cell>
        </row>
        <row r="880">
          <cell r="B880" t="str">
            <v>SUB REP/RESP INTERRUP SECCIONAD</v>
          </cell>
        </row>
        <row r="881">
          <cell r="B881" t="str">
            <v>SUB REP/RESP TRANSFORMAD MEDIDA</v>
          </cell>
        </row>
        <row r="882">
          <cell r="B882" t="str">
            <v>SUB REP/RESP PARARRAYOS</v>
          </cell>
        </row>
        <row r="883">
          <cell r="B883" t="str">
            <v>ANTICIPOS DISTRIBUCION 95 - 2000</v>
          </cell>
        </row>
        <row r="884">
          <cell r="B884" t="str">
            <v>SUB REFUERZO PROTECCIONES VARIAS</v>
          </cell>
        </row>
        <row r="885">
          <cell r="B885" t="str">
            <v>SUB REFUERZO PROTECC COMUNICAC.</v>
          </cell>
        </row>
        <row r="886">
          <cell r="B886" t="str">
            <v>SUB REP/RESP VARIAS</v>
          </cell>
        </row>
        <row r="887">
          <cell r="B887" t="str">
            <v>OBRAS CIVILES VARIAS PESD</v>
          </cell>
        </row>
        <row r="888">
          <cell r="B888" t="str">
            <v>SUBESTACION SANTA ANA</v>
          </cell>
        </row>
        <row r="889">
          <cell r="B889" t="str">
            <v>GASTOS FINANCIEROS DISTRIBUCION</v>
          </cell>
        </row>
        <row r="890">
          <cell r="B890" t="str">
            <v>EMPALME ZAMORA-CABANA-OCCIDENTE</v>
          </cell>
        </row>
        <row r="891">
          <cell r="B891" t="str">
            <v>EMPALME BELEN ITAGUI ANCON SUR</v>
          </cell>
        </row>
        <row r="892">
          <cell r="B892" t="str">
            <v>INTERCONEXION 110 KV SUB BELLO</v>
          </cell>
        </row>
        <row r="893">
          <cell r="B893" t="str">
            <v>AJ POR INFL PL EXP SUB DIST FUT</v>
          </cell>
        </row>
        <row r="894">
          <cell r="B894" t="str">
            <v>CENTRO DE ACTIVIDAD NO EXISTE!!!</v>
          </cell>
        </row>
        <row r="895">
          <cell r="B895" t="str">
            <v>INVERSIONES ANALISIS TECNICO</v>
          </cell>
        </row>
        <row r="896">
          <cell r="B896" t="str">
            <v>INVERSIONES Y MEJORAS ZONA METROPOLITANA</v>
          </cell>
        </row>
        <row r="897">
          <cell r="B897" t="str">
            <v>INVERSIONES Y MEJORAS ZONA GUADALUPE</v>
          </cell>
        </row>
        <row r="898">
          <cell r="B898" t="str">
            <v>INVERSIONES Y MEJORAS ZONA GUATAPE</v>
          </cell>
        </row>
        <row r="899">
          <cell r="B899" t="str">
            <v>INVERSIONES Y MEJORAS SECCION PLAYAS</v>
          </cell>
        </row>
        <row r="900">
          <cell r="B900" t="str">
            <v>INVERSIONES OPERACIÓN CENTRO CONTROL</v>
          </cell>
        </row>
        <row r="901">
          <cell r="B901" t="str">
            <v>INVERSIONES MANTENIMIENTO CENTRO CONTROL</v>
          </cell>
        </row>
        <row r="902">
          <cell r="B902" t="str">
            <v>REHABILITACION CENTRAL GUATAPE</v>
          </cell>
        </row>
        <row r="903">
          <cell r="B903" t="str">
            <v>PROYECTOS COMUNICACIONES</v>
          </cell>
        </row>
        <row r="904">
          <cell r="B904" t="str">
            <v>CENTRO DE ACTIVIDAD NO EXISTE!!!</v>
          </cell>
        </row>
        <row r="905">
          <cell r="B905" t="str">
            <v>EQUIPOS PROD ENERGIA FUTURO</v>
          </cell>
        </row>
        <row r="906">
          <cell r="B906" t="str">
            <v>REPOSIC EG TRON G1P 3 Y PB</v>
          </cell>
        </row>
        <row r="907">
          <cell r="B907" t="str">
            <v>MODERNIZACION GUATAPE</v>
          </cell>
        </row>
        <row r="908">
          <cell r="B908" t="str">
            <v>OBRAS VARIAS DIVISION TECNICA FUTURA</v>
          </cell>
        </row>
        <row r="909">
          <cell r="B909" t="str">
            <v>CENTRO DE ACTIVIDAD NO EXISTE!!!</v>
          </cell>
        </row>
        <row r="910">
          <cell r="B910" t="str">
            <v>OBRAS VARIAS MINICENTRAL PAJARITO</v>
          </cell>
        </row>
        <row r="911">
          <cell r="B911" t="str">
            <v>OBRAS VARIANTE MINICENTRAL DOLORES</v>
          </cell>
        </row>
        <row r="912">
          <cell r="B912" t="str">
            <v>DISENO PAJARITO DOLORES</v>
          </cell>
        </row>
        <row r="913">
          <cell r="B913" t="str">
            <v>CENTRO DE ACTIVIDAD NO EXISTE!!!</v>
          </cell>
        </row>
        <row r="914">
          <cell r="B914" t="str">
            <v>EQUIPOS MINICENTRAL PAJARITO</v>
          </cell>
        </row>
        <row r="915">
          <cell r="B915" t="str">
            <v>EQUIPOS MINICENTRAL DOLORES</v>
          </cell>
        </row>
        <row r="916">
          <cell r="B916" t="str">
            <v>INTERVENTORIA PAJARITO DOLORES</v>
          </cell>
        </row>
        <row r="917">
          <cell r="B917" t="str">
            <v>INGEN. Y ADMON. MINICENTRALES</v>
          </cell>
        </row>
        <row r="918">
          <cell r="B918" t="str">
            <v>CENTRO DE ACTIVIDAD NO EXISTE!!!</v>
          </cell>
        </row>
        <row r="919">
          <cell r="B919" t="str">
            <v>ANTICIPO MINICENTRALES PAJARITO DOLORES</v>
          </cell>
        </row>
        <row r="920">
          <cell r="B920" t="str">
            <v>CENTRO DE ACTIVIDAD NO EXISTE!!!</v>
          </cell>
        </row>
        <row r="921">
          <cell r="B921" t="str">
            <v>ANTIC GENERACION Y REPOS. EQ. FUTUROS</v>
          </cell>
        </row>
        <row r="922">
          <cell r="B922" t="str">
            <v>CENTRO DE ACTIVIDAD NO EXISTE!!!</v>
          </cell>
        </row>
        <row r="923">
          <cell r="B923" t="str">
            <v>ING. Y ADMON. GENER. Y REP. EQUIPOS FUT.</v>
          </cell>
        </row>
        <row r="924">
          <cell r="B924" t="str">
            <v>CENTRO DE ACTIVIDAD NO EXISTE!!!</v>
          </cell>
        </row>
        <row r="925">
          <cell r="B925" t="str">
            <v>ING PLAN REDUCC PERDIDAS 95 - 2000</v>
          </cell>
        </row>
        <row r="926">
          <cell r="B926" t="str">
            <v>INSTALACION CONTADORES H.V. PERDIDAS</v>
          </cell>
        </row>
        <row r="927">
          <cell r="B927" t="str">
            <v>CONTADORES SECCION MEDICION</v>
          </cell>
        </row>
        <row r="928">
          <cell r="B928" t="str">
            <v>INSTALACION CONTADORES H.V.</v>
          </cell>
        </row>
        <row r="929">
          <cell r="B929" t="str">
            <v>INSTALACION CONTADORES PRPF</v>
          </cell>
        </row>
        <row r="930">
          <cell r="B930" t="str">
            <v>REDES PRIMARIAS HV</v>
          </cell>
        </row>
        <row r="931">
          <cell r="B931" t="str">
            <v>REDES SECUNDARIAS HV</v>
          </cell>
        </row>
        <row r="932">
          <cell r="B932" t="str">
            <v>TRANSFORMADORES HV</v>
          </cell>
        </row>
        <row r="933">
          <cell r="B933" t="str">
            <v>EXPANSION REDES D.E.N.</v>
          </cell>
        </row>
        <row r="934">
          <cell r="B934" t="str">
            <v>EXPANSION REDES D.E.C.</v>
          </cell>
        </row>
        <row r="935">
          <cell r="B935" t="str">
            <v>EXPANSION REDES D.E.S.</v>
          </cell>
        </row>
        <row r="936">
          <cell r="B936" t="str">
            <v>LEVANT. INFORMACION DISTRIBUCION</v>
          </cell>
        </row>
        <row r="937">
          <cell r="B937" t="str">
            <v>CONTRATOS UNIDAD GESTION Y ANALISIS D.E.</v>
          </cell>
        </row>
        <row r="938">
          <cell r="B938" t="str">
            <v>CONTRATOS DEPTO. CONTROL ENERGIA</v>
          </cell>
        </row>
        <row r="939">
          <cell r="B939" t="str">
            <v>CENTRO DE ACTIVIDAD NO EXISTE!!!</v>
          </cell>
        </row>
        <row r="940">
          <cell r="B940" t="str">
            <v>PILAS PUBLICAS</v>
          </cell>
        </row>
        <row r="941">
          <cell r="B941" t="str">
            <v>RECONSTRUCCION TRANSFORMADOR BARBOSA</v>
          </cell>
        </row>
        <row r="942">
          <cell r="B942" t="str">
            <v>CENTRO DE ACTIVIDAD NO EXISTE!!!</v>
          </cell>
        </row>
        <row r="943">
          <cell r="B943" t="str">
            <v>SISTEMA TELEMEDIDA DISTRIBUCION</v>
          </cell>
        </row>
        <row r="944">
          <cell r="B944" t="str">
            <v>SIST TELEMEDIDA GENERACION</v>
          </cell>
        </row>
        <row r="945">
          <cell r="B945" t="str">
            <v>SUB CENTRO CONTROL TELEMEDIDA D.</v>
          </cell>
        </row>
        <row r="946">
          <cell r="B946" t="str">
            <v>SUB CENTRO CONTROL TELEMEDIDA G.</v>
          </cell>
        </row>
        <row r="947">
          <cell r="B947" t="str">
            <v>CENTRO DE ACTIVIDAD NO EXISTE!!!</v>
          </cell>
        </row>
        <row r="948">
          <cell r="B948" t="str">
            <v>INGENIERIA TELEMEDIDA</v>
          </cell>
        </row>
        <row r="949">
          <cell r="B949" t="str">
            <v>OBRAS CIVILES SIST. TELEMEDIDA DISTRIB</v>
          </cell>
        </row>
        <row r="950">
          <cell r="B950" t="str">
            <v>OBRAS CIVILES SIST. TELEMEDIDA GENERACION</v>
          </cell>
        </row>
        <row r="951">
          <cell r="B951" t="str">
            <v>CENTRO DE ACTIVIDAD NO EXISTE!!!</v>
          </cell>
        </row>
        <row r="952">
          <cell r="B952" t="str">
            <v>CONSULTORIA TELEMEDIDA DISTRIBUCION</v>
          </cell>
        </row>
        <row r="953">
          <cell r="B953" t="str">
            <v>CONSULTORIA TELEMEDIDA GENERACION</v>
          </cell>
        </row>
        <row r="954">
          <cell r="B954" t="str">
            <v>CENTRO DE ACTIVIDAD NO EXISTE!!!</v>
          </cell>
        </row>
        <row r="955">
          <cell r="B955" t="str">
            <v>ANT REDUCCION PERDIDAS FUTURO</v>
          </cell>
        </row>
        <row r="956">
          <cell r="B956" t="str">
            <v>CENTRO DE ACTIVIDAD NO EXISTE!!!</v>
          </cell>
        </row>
        <row r="957">
          <cell r="B957" t="str">
            <v>GASTOS FCIEROS. P.R.P.F.</v>
          </cell>
        </row>
        <row r="958">
          <cell r="B958" t="str">
            <v>CENTRO DE ACTIVIDAD NO EXISTE!!!</v>
          </cell>
        </row>
        <row r="959">
          <cell r="B959" t="str">
            <v>AJ POR INFL PL RED PERD FUT</v>
          </cell>
        </row>
        <row r="960">
          <cell r="B960" t="str">
            <v>CONTR. PRESTACION SERVICIOS REDES</v>
          </cell>
        </row>
        <row r="961">
          <cell r="B961" t="str">
            <v>CENTRO DE ACTIVIDAD NO EXISTE!!!</v>
          </cell>
        </row>
        <row r="962">
          <cell r="B962" t="str">
            <v>OBRA PUBLICA ZONA NORTE</v>
          </cell>
        </row>
        <row r="963">
          <cell r="B963" t="str">
            <v>OBRA PUBLICA ZONA SUR</v>
          </cell>
        </row>
        <row r="964">
          <cell r="B964" t="str">
            <v>CONTRATOS REPARACION DANOS</v>
          </cell>
        </row>
        <row r="965">
          <cell r="B965" t="str">
            <v>OBRA PUBLICA ZONA SUR ALUMBRADO PUBLICO</v>
          </cell>
        </row>
        <row r="966">
          <cell r="B966" t="str">
            <v>CONTRATOS MANTENIMIENTO</v>
          </cell>
        </row>
        <row r="967">
          <cell r="B967" t="str">
            <v>CLIENTES ALUMBRADO PUBLICO</v>
          </cell>
        </row>
        <row r="968">
          <cell r="B968" t="str">
            <v>ATENCION CLIENTE MMTO. PREVENTIVO RURAL</v>
          </cell>
        </row>
        <row r="969">
          <cell r="B969" t="str">
            <v>CONTRATO REDES SUBTERRANEAS</v>
          </cell>
        </row>
        <row r="970">
          <cell r="B970" t="str">
            <v>SERVICIOS EXTERNOS NORTE</v>
          </cell>
        </row>
        <row r="971">
          <cell r="B971" t="str">
            <v>SERVICIOS EXTERNOS SUR</v>
          </cell>
        </row>
        <row r="972">
          <cell r="B972" t="str">
            <v>SERVICIOS EXTERNOS CENTRO</v>
          </cell>
        </row>
        <row r="973">
          <cell r="B973" t="str">
            <v>CENTRO DE ACTIVIDAD NO EXISTE!!!</v>
          </cell>
        </row>
        <row r="974">
          <cell r="B974" t="str">
            <v>PORTAFOLIO SERV. UN. CONTROLES Y PROTEC.</v>
          </cell>
        </row>
        <row r="975">
          <cell r="B975" t="str">
            <v>PORTAFOLIO SERVICIOS DEPTO. MTTO. SUBES.</v>
          </cell>
        </row>
        <row r="976">
          <cell r="B976" t="str">
            <v>PORTAFOLIO SERVICIOS DEPTO MTTO. EQUIPOS</v>
          </cell>
        </row>
        <row r="977">
          <cell r="B977" t="str">
            <v>PORTAFOLIO SERVICIOS EQUIPOS DE MEDIDA</v>
          </cell>
        </row>
        <row r="978">
          <cell r="B978" t="str">
            <v>PORTAFOLIO SERVICIOS LINEA PREFERENCIAL</v>
          </cell>
        </row>
        <row r="979">
          <cell r="B979" t="str">
            <v>PORTAFOLIO SERVICIOS DIVISION MONTALES</v>
          </cell>
        </row>
        <row r="980">
          <cell r="B980" t="str">
            <v>CENTRO DE ACTIVIDAD NO EXISTE!!!</v>
          </cell>
        </row>
        <row r="981">
          <cell r="B981" t="str">
            <v>INTERVENTORIA DISTRIBUCION GAS</v>
          </cell>
        </row>
        <row r="982">
          <cell r="B982" t="str">
            <v>DISENO DISTRIB Y CONTROL GAS</v>
          </cell>
        </row>
        <row r="983">
          <cell r="B983" t="str">
            <v>CENTRO DE ACTIVIDAD NO EXISTE!!!</v>
          </cell>
        </row>
        <row r="984">
          <cell r="B984" t="str">
            <v>INGENIERIA PROYECTO GAS</v>
          </cell>
        </row>
        <row r="985">
          <cell r="B985" t="str">
            <v>CENTRO DE ACTIVIDAD NO EXISTE!!!</v>
          </cell>
        </row>
        <row r="986">
          <cell r="B986" t="str">
            <v>CENTRO CONTROL EQUIPOS</v>
          </cell>
        </row>
        <row r="987">
          <cell r="B987" t="str">
            <v>TUBERIA CENTRAL ACERO ACCESOR</v>
          </cell>
        </row>
        <row r="988">
          <cell r="B988" t="str">
            <v>ESTACION EQUIPOS</v>
          </cell>
        </row>
        <row r="989">
          <cell r="B989" t="str">
            <v>CENTRO DE ACTIVIDAD NO EXISTE!!!</v>
          </cell>
        </row>
        <row r="990">
          <cell r="B990" t="str">
            <v>REDES DISTRIBUCION MEDIA PRESION</v>
          </cell>
        </row>
        <row r="991">
          <cell r="B991" t="str">
            <v>CENTRO DE ACTIVIDAD NO EXISTE!!!</v>
          </cell>
        </row>
        <row r="992">
          <cell r="B992" t="str">
            <v>OBRA CIVIL CENTRO DE CONTROL</v>
          </cell>
        </row>
        <row r="993">
          <cell r="B993" t="str">
            <v>OBRA CIVIL ESTAC TERMINALES</v>
          </cell>
        </row>
        <row r="994">
          <cell r="B994" t="str">
            <v>OBRA CIVIL TUBERIA CENTRAL ACERO</v>
          </cell>
        </row>
        <row r="995">
          <cell r="B995" t="str">
            <v>CENTRO DE ACTIVIDAD NO EXISTE!!!</v>
          </cell>
        </row>
        <row r="996">
          <cell r="B996" t="str">
            <v>REDES PLAN PILOTO GAS HV</v>
          </cell>
        </row>
        <row r="997">
          <cell r="B997" t="str">
            <v>MEDIDORES GAS</v>
          </cell>
        </row>
        <row r="998">
          <cell r="B998" t="str">
            <v>CENTRO DE ACTIVIDAD NO EXISTE!!!</v>
          </cell>
        </row>
        <row r="999">
          <cell r="B999" t="str">
            <v>DESPACHO CUADRILLAS GAS</v>
          </cell>
        </row>
        <row r="1000">
          <cell r="B1000" t="str">
            <v>CENTRO DE ACTIVIDAD NO EXISTE!!!</v>
          </cell>
        </row>
        <row r="1001">
          <cell r="B1001" t="str">
            <v>MASIFICACION GAS</v>
          </cell>
        </row>
        <row r="1002">
          <cell r="B1002" t="str">
            <v>CENTRO DE ACTIVIDAD NO EXISTE!!!</v>
          </cell>
        </row>
        <row r="1003">
          <cell r="B1003" t="str">
            <v>ANTICIPOS PROYECTO GAS</v>
          </cell>
        </row>
        <row r="1004">
          <cell r="B1004" t="str">
            <v>GASTOS FROS FONADE GAS</v>
          </cell>
        </row>
        <row r="1005">
          <cell r="B1005" t="str">
            <v>GASTOS FINANANCIEROS GAS EXIMBANK.</v>
          </cell>
        </row>
        <row r="1006">
          <cell r="B1006" t="str">
            <v>GASTOS FINANCIEROS CITIBANK-GAS</v>
          </cell>
        </row>
        <row r="1007">
          <cell r="B1007" t="str">
            <v>CENTRO DE ACTIVIDAD NO EXISTE!!!</v>
          </cell>
        </row>
        <row r="1008">
          <cell r="B1008" t="str">
            <v>AJ POR INFL PROYECTO GAS</v>
          </cell>
        </row>
        <row r="1009">
          <cell r="B1009" t="str">
            <v>AJUSTES POR DIFERENCIA EN CAMBIO</v>
          </cell>
        </row>
        <row r="1010">
          <cell r="B1010" t="str">
            <v>CENTRO DE ACTIVIDAD NO EXISTE!!!</v>
          </cell>
        </row>
        <row r="1011">
          <cell r="B1011" t="str">
            <v>SUB EL SAALTO 220 KV O. C. EXPANSION</v>
          </cell>
        </row>
        <row r="1012">
          <cell r="B1012" t="str">
            <v>SUB BELLO 220 KV O. C. EXPANSION</v>
          </cell>
        </row>
        <row r="1013">
          <cell r="B1013" t="str">
            <v>SUB BARBOSA 220 KV O. C. AMPLIACION</v>
          </cell>
        </row>
        <row r="1014">
          <cell r="B1014" t="str">
            <v>SUB GUADALUPE IV 220 KV O. C. AMPLIAC.</v>
          </cell>
        </row>
        <row r="1015">
          <cell r="B1015" t="str">
            <v>SUB COLOMBIA 110 KV O.C. AMPLIAC</v>
          </cell>
        </row>
        <row r="1016">
          <cell r="B1016" t="str">
            <v>SUB GIRARDOTA 110 KV O.C. AMPLIAC.</v>
          </cell>
        </row>
        <row r="1017">
          <cell r="B1017" t="str">
            <v>SUB. MALENA 220KV OC RECONFIG.</v>
          </cell>
        </row>
        <row r="1018">
          <cell r="B1018" t="str">
            <v>SUB. MALENA 220KV RECONFIG.</v>
          </cell>
        </row>
        <row r="1019">
          <cell r="B1019" t="str">
            <v>CENTRO DE ACTIVIDAD NO EXISTE!!!</v>
          </cell>
        </row>
        <row r="1020">
          <cell r="B1020" t="str">
            <v>EMPALME BELLO P.BLANCAS VILLA HERMOSA</v>
          </cell>
        </row>
        <row r="1021">
          <cell r="B1021" t="str">
            <v>EMPALME RIOGRANDE GIRARDOTA PL BIENAL</v>
          </cell>
        </row>
        <row r="1022">
          <cell r="B1022" t="str">
            <v>EMPALME OCC COLOMBIA P. BLANCAS</v>
          </cell>
        </row>
        <row r="1023">
          <cell r="B1023" t="str">
            <v>LIN EL SALTO BARBOSA C.T. 220 KV</v>
          </cell>
        </row>
        <row r="1024">
          <cell r="B1024" t="str">
            <v>LINEA TASAJERA BELLO 220 KV</v>
          </cell>
        </row>
        <row r="1025">
          <cell r="B1025" t="str">
            <v>CENTRO DE ACTIVIDAD NO EXISTE!!!</v>
          </cell>
        </row>
        <row r="1026">
          <cell r="B1026" t="str">
            <v>LINEA EL SALTO-YARUMAL I Y II</v>
          </cell>
        </row>
        <row r="1027">
          <cell r="B1027" t="str">
            <v>CENTRO DE ACTIVIDAD NO EXISTE!!!</v>
          </cell>
        </row>
        <row r="1028">
          <cell r="B1028" t="str">
            <v>LINEA GUADALUPE IV-SALTO III REPLANTEO</v>
          </cell>
        </row>
        <row r="1029">
          <cell r="B1029" t="str">
            <v>ING.EXP,TRANS,TRANSF 91-2000</v>
          </cell>
        </row>
        <row r="1030">
          <cell r="B1030" t="str">
            <v>CENTRO DE ACTIVIDAD NO EXISTE!!!</v>
          </cell>
        </row>
        <row r="1031">
          <cell r="B1031" t="str">
            <v>GASTOS FCIEROS EXP,TRAS,TRANSF</v>
          </cell>
        </row>
        <row r="1032">
          <cell r="B1032" t="str">
            <v>CENTRO DE ACTIVIDAD NO EXISTE!!!</v>
          </cell>
        </row>
        <row r="1033">
          <cell r="B1033" t="str">
            <v>SUB EL SALTO 220 KV EXPANSION</v>
          </cell>
        </row>
        <row r="1034">
          <cell r="B1034" t="str">
            <v>SUB BELLO 220 KV EXPANSION</v>
          </cell>
        </row>
        <row r="1035">
          <cell r="B1035" t="str">
            <v>SUB BARBOSA 220 KV AMPLIACION</v>
          </cell>
        </row>
        <row r="1036">
          <cell r="B1036" t="str">
            <v>SUB GUADALUPE IV 220 KV AMPLIACION</v>
          </cell>
        </row>
        <row r="1037">
          <cell r="B1037" t="str">
            <v>SUB COLOMBIA 110 KV AMPLIACION</v>
          </cell>
        </row>
        <row r="1038">
          <cell r="B1038" t="str">
            <v>SUB GIRARDOTA 110 KV AMPLIACION</v>
          </cell>
        </row>
        <row r="1039">
          <cell r="B1039" t="str">
            <v>SUB REP/RESP PARARRAYOS</v>
          </cell>
        </row>
        <row r="1040">
          <cell r="B1040" t="str">
            <v>SUB REP/RESP TRANSFORMAD MEDIDA</v>
          </cell>
        </row>
        <row r="1041">
          <cell r="B1041" t="str">
            <v>SUB REP/RESP TRANSFORMAD POTENCIA</v>
          </cell>
        </row>
        <row r="1042">
          <cell r="B1042" t="str">
            <v>SUB REP/RESP INTERRUPT. SECCIONAD.</v>
          </cell>
        </row>
        <row r="1043">
          <cell r="B1043" t="str">
            <v>SUB REP/RESP VARIOS</v>
          </cell>
        </row>
        <row r="1044">
          <cell r="B1044" t="str">
            <v>SUB REFUERZOS PROTECC. VARIOS</v>
          </cell>
        </row>
        <row r="1045">
          <cell r="B1045" t="str">
            <v>SUB RESPALDO MICROONDAS FIBRA OPTICA</v>
          </cell>
        </row>
        <row r="1046">
          <cell r="B1046" t="str">
            <v>SUB RESPALDO CENETRO DE CONTROL</v>
          </cell>
        </row>
        <row r="1047">
          <cell r="B1047" t="str">
            <v>SUB SISTEMA ANTINCENDIO</v>
          </cell>
        </row>
        <row r="1048">
          <cell r="B1048" t="str">
            <v>OBRAS VARIAS DE TRANSMISION</v>
          </cell>
        </row>
        <row r="1049">
          <cell r="B1049" t="str">
            <v>S/E BELEN BANCO COMPENSACION REACTIVA</v>
          </cell>
        </row>
        <row r="1050">
          <cell r="B1050" t="str">
            <v>S/E MALENA REMODELACION Y AMPLIACION</v>
          </cell>
        </row>
        <row r="1051">
          <cell r="B1051" t="str">
            <v>CENTRO DE ACTIVIDAD NO EXISTE!!!</v>
          </cell>
        </row>
        <row r="1052">
          <cell r="B1052" t="str">
            <v>AJUSTE PRESTAMO</v>
          </cell>
        </row>
        <row r="1053">
          <cell r="B1053" t="str">
            <v>GASTOS FINANCIEROS</v>
          </cell>
        </row>
        <row r="1054">
          <cell r="B1054" t="str">
            <v>AJ POR INFL TRANS Y TRANSF FUTURO</v>
          </cell>
        </row>
        <row r="1055">
          <cell r="B1055" t="str">
            <v>ANTICIPOS TRANSM Y TRANSF FUTURO</v>
          </cell>
        </row>
        <row r="1056">
          <cell r="B1056" t="str">
            <v>CENTRO DE ACTIVIDAD NO EXISTE!!!</v>
          </cell>
        </row>
        <row r="1057">
          <cell r="B1057" t="str">
            <v>ANTICIPOS PLAYAS</v>
          </cell>
        </row>
        <row r="1058">
          <cell r="B1058" t="str">
            <v>CENTRO DE ACTIVIDAD NO EXISTE!!!</v>
          </cell>
        </row>
        <row r="1059">
          <cell r="B1059" t="str">
            <v>DISENOS PORCE II</v>
          </cell>
        </row>
        <row r="1060">
          <cell r="B1060" t="str">
            <v>ESTUDIOS AMBIENTALES PORCE II</v>
          </cell>
        </row>
        <row r="1061">
          <cell r="B1061" t="str">
            <v>INTERVENTORIA PORCE II</v>
          </cell>
        </row>
        <row r="1062">
          <cell r="B1062" t="str">
            <v>CENTRO DE ACTIVIDAD NO EXISTE!!!</v>
          </cell>
        </row>
        <row r="1063">
          <cell r="B1063" t="str">
            <v>ASESORES PORCE II</v>
          </cell>
        </row>
        <row r="1064">
          <cell r="B1064" t="str">
            <v>TIERRAS Y SERVIDUMBRES PORCE II</v>
          </cell>
        </row>
        <row r="1065">
          <cell r="B1065" t="str">
            <v>INGENIERIA Y ADMON. PORCE II</v>
          </cell>
        </row>
        <row r="1066">
          <cell r="B1066" t="str">
            <v>DISENOS TRANSM ASOCIADA PORCE II</v>
          </cell>
        </row>
        <row r="1067">
          <cell r="B1067" t="str">
            <v>PROGRAMA CAPACITACION BID PORCE</v>
          </cell>
        </row>
        <row r="1068">
          <cell r="B1068" t="str">
            <v>INFRAEST CAMPAMENTOS PORCE II</v>
          </cell>
        </row>
        <row r="1069">
          <cell r="B1069" t="str">
            <v>CENTRO DE ACTIVIDAD NO EXISTE!!!</v>
          </cell>
        </row>
        <row r="1070">
          <cell r="B1070" t="str">
            <v>INFRAEST CARRET DE ACC PORCE II</v>
          </cell>
        </row>
        <row r="1071">
          <cell r="B1071" t="str">
            <v>CENTRO DE ACTIVIDAD NO EXISTE!!!</v>
          </cell>
        </row>
        <row r="1072">
          <cell r="B1072" t="str">
            <v>PRESA Y VERT PORCE II</v>
          </cell>
        </row>
        <row r="1073">
          <cell r="B1073" t="str">
            <v>CENTRO DE ACTIVIDAD NO EXISTE!!!</v>
          </cell>
        </row>
        <row r="1074">
          <cell r="B1074" t="str">
            <v>OBRAS SUBTERRANEAS PORCE II</v>
          </cell>
        </row>
        <row r="1075">
          <cell r="B1075" t="str">
            <v>CENTRO DE ACTIVIDAD NO EXISTE!!!</v>
          </cell>
        </row>
        <row r="1076">
          <cell r="B1076" t="str">
            <v>SUBESTACION PORCE II</v>
          </cell>
        </row>
        <row r="1077">
          <cell r="B1077" t="str">
            <v>CENTRO DE ACTIVIDAD NO EXISTE!!!</v>
          </cell>
        </row>
        <row r="1078">
          <cell r="B1078" t="str">
            <v>LINEAS DE TRANSMISION PORCE II</v>
          </cell>
        </row>
        <row r="1079">
          <cell r="B1079" t="str">
            <v>CENTRO DE ACTIVIDAD NO EXISTE!!!</v>
          </cell>
        </row>
        <row r="1080">
          <cell r="B1080" t="str">
            <v>OBRAS SUSTITUTIVAS PORCE II</v>
          </cell>
        </row>
        <row r="1081">
          <cell r="B1081" t="str">
            <v>CENTRO DE ACTIVIDAD NO EXISTE!!!</v>
          </cell>
        </row>
        <row r="1082">
          <cell r="B1082" t="str">
            <v>OB PROTECC MEDIO AMB PORCE II</v>
          </cell>
        </row>
        <row r="1083">
          <cell r="B1083" t="str">
            <v>CENTRO DE ACTIVIDAD NO EXISTE!!!</v>
          </cell>
        </row>
        <row r="1084">
          <cell r="B1084" t="str">
            <v>EQUIPOS INFRAESTRUCTURA PORCE II</v>
          </cell>
        </row>
        <row r="1085">
          <cell r="B1085" t="str">
            <v>TURBINAS Y ASOCIADOS PORCE II</v>
          </cell>
        </row>
        <row r="1086">
          <cell r="B1086" t="str">
            <v>COMPUERTAS PORCE II</v>
          </cell>
        </row>
        <row r="1087">
          <cell r="B1087" t="str">
            <v>GENERADORES Y ASOCIADOS PORCE II</v>
          </cell>
        </row>
        <row r="1088">
          <cell r="B1088" t="str">
            <v>CENTRO DE ACTIVIDAD NO EXISTE!!!</v>
          </cell>
        </row>
        <row r="1089">
          <cell r="B1089" t="str">
            <v>TRANSFORMADORES PORCE II</v>
          </cell>
        </row>
        <row r="1090">
          <cell r="B1090" t="str">
            <v>CENTRO DE ACTIVIDAD NO EXISTE!!!</v>
          </cell>
        </row>
        <row r="1091">
          <cell r="B1091" t="str">
            <v>BLIND TUNEL Y DISTRIBUID PORC II</v>
          </cell>
        </row>
        <row r="1092">
          <cell r="B1092" t="str">
            <v>CENTRO DE ACTIVIDAD NO EXISTE!!!</v>
          </cell>
        </row>
        <row r="1093">
          <cell r="B1093" t="str">
            <v>EQUIP SECUNDARIOS ELECT PORCE II</v>
          </cell>
        </row>
        <row r="1094">
          <cell r="B1094" t="str">
            <v>EQUIPOS SECUND MECAN PORCE II</v>
          </cell>
        </row>
        <row r="1095">
          <cell r="B1095" t="str">
            <v>EQUIPOS SUBESTACION PORCE II</v>
          </cell>
        </row>
        <row r="1096">
          <cell r="B1096" t="str">
            <v>CENTRO DE ACTIVIDAD NO EXISTE!!!</v>
          </cell>
        </row>
        <row r="1097">
          <cell r="B1097" t="str">
            <v>EQ LINEAS TRANSMISION PORCE II</v>
          </cell>
        </row>
        <row r="1098">
          <cell r="B1098" t="str">
            <v>CENTRO DE ACTIVIDAD NO EXISTE!!!</v>
          </cell>
        </row>
        <row r="1099">
          <cell r="B1099" t="str">
            <v>INVERSION DE MERCADO NO REGULADO Y P.</v>
          </cell>
        </row>
        <row r="1100">
          <cell r="B1100" t="str">
            <v>EQUIPOS DE CONTROL PORCE II</v>
          </cell>
        </row>
        <row r="1101">
          <cell r="B1101" t="str">
            <v>PROG REDUCC PERD Y USO RAC ENE</v>
          </cell>
        </row>
        <row r="1102">
          <cell r="B1102" t="str">
            <v>CENTRO DE ACTIVIDAD NO EXISTE!!!</v>
          </cell>
        </row>
        <row r="1103">
          <cell r="B1103" t="str">
            <v>ANTICIPOS PORCE II</v>
          </cell>
        </row>
        <row r="1104">
          <cell r="B1104" t="str">
            <v>PTMO FONADE PORCE II</v>
          </cell>
        </row>
        <row r="1105">
          <cell r="B1105" t="str">
            <v>PRESTAMO BID PORCE II</v>
          </cell>
        </row>
        <row r="1106">
          <cell r="B1106" t="str">
            <v>PRESTAMO BID PORCE DISTRIBUCION</v>
          </cell>
        </row>
        <row r="1107">
          <cell r="B1107" t="str">
            <v>CENTRO DE ACTIVIDAD NO EXISTE!!!</v>
          </cell>
        </row>
        <row r="1108">
          <cell r="B1108" t="str">
            <v>ANTICIPOS PORCE II TRANSMISION</v>
          </cell>
        </row>
        <row r="1109">
          <cell r="B1109" t="str">
            <v>CENTRO DE ACTIVIDAD NO EXISTE!!!</v>
          </cell>
        </row>
        <row r="1110">
          <cell r="B1110" t="str">
            <v>AJUSTE PRESTAMO BID PORCE II</v>
          </cell>
        </row>
        <row r="1111">
          <cell r="B1111" t="str">
            <v>AJUSTE PRESTAMO BID-PORCE II-DISTRIB.</v>
          </cell>
        </row>
        <row r="1112">
          <cell r="B1112" t="str">
            <v>CENTRO DE ACTIVIDAD NO EXISTE!!!</v>
          </cell>
        </row>
        <row r="1113">
          <cell r="B1113" t="str">
            <v>ESTUDIOS EXP TRANSM DISTRIBUCION</v>
          </cell>
        </row>
        <row r="1114">
          <cell r="B1114" t="str">
            <v>CENTRO DE ACTIVIDAD NO EXISTE!!!</v>
          </cell>
        </row>
        <row r="1115">
          <cell r="B1115" t="str">
            <v>SUBESTACION PIEDRAS BLANCAS EQUIPOS</v>
          </cell>
        </row>
        <row r="1116">
          <cell r="B1116" t="str">
            <v>CENTRO DE ACTIVIDAD NO EXISTE!!!</v>
          </cell>
        </row>
        <row r="1117">
          <cell r="B1117" t="str">
            <v>SUBESTACION GIRARDOTA EQUIPOS</v>
          </cell>
        </row>
        <row r="1118">
          <cell r="B1118" t="str">
            <v>CENTRO DE ACTIVIDAD NO EXISTE!!!</v>
          </cell>
        </row>
        <row r="1119">
          <cell r="B1119" t="str">
            <v>ING PLAN REDUCC PERDIDA</v>
          </cell>
        </row>
        <row r="1120">
          <cell r="B1120" t="str">
            <v>CENTRO DE ACTIVIDAD NO EXISTE!!!</v>
          </cell>
        </row>
        <row r="1121">
          <cell r="B1121" t="str">
            <v>SUBESTACIÓN MALENA EQUIPOS</v>
          </cell>
        </row>
        <row r="1122">
          <cell r="B1122" t="str">
            <v>CENTRO DE ACTIVIDAD NO EXISTE!!!</v>
          </cell>
        </row>
        <row r="1123">
          <cell r="B1123" t="str">
            <v>ANTICIPOS EXP TRANSMISION Y DISTRIBUCION</v>
          </cell>
        </row>
        <row r="1124">
          <cell r="B1124" t="str">
            <v>SUBESTACION CALDAS EQUIPOS</v>
          </cell>
        </row>
        <row r="1125">
          <cell r="B1125" t="str">
            <v>CENTRO DE ACTIVIDAD NO EXISTE!!!</v>
          </cell>
        </row>
        <row r="1126">
          <cell r="B1126" t="str">
            <v>ANT REDUCCION PERDIDAS</v>
          </cell>
        </row>
        <row r="1127">
          <cell r="B1127" t="str">
            <v>CENTRO DE ACTIVIDAD NO EXISTE!!!</v>
          </cell>
        </row>
        <row r="1128">
          <cell r="B1128" t="str">
            <v>PRESTAMO FEN-EXIMBANK TRANS Y DISTRIBUC.</v>
          </cell>
        </row>
        <row r="1129">
          <cell r="B1129" t="str">
            <v>CENTRO DE ACTIVIDAD NO EXISTE!!!</v>
          </cell>
        </row>
        <row r="1130">
          <cell r="B1130" t="str">
            <v>AJUSTE PTMO EXIMBANK TRANS Y DISTRIBUCION</v>
          </cell>
        </row>
        <row r="1131">
          <cell r="B1131" t="str">
            <v>AJ POR INFL REDUCCION PERDIDAS</v>
          </cell>
        </row>
        <row r="1132">
          <cell r="B1132" t="str">
            <v>AJ POR INFL PLAN EXP SUBT Y DISTRIBUCION</v>
          </cell>
        </row>
        <row r="1133">
          <cell r="B1133" t="str">
            <v>CENTRO DE ACTIVIDAD NO EXISTE!!!</v>
          </cell>
        </row>
        <row r="1134">
          <cell r="B1134" t="str">
            <v>INGENIERIA Y ADMON TERMICA</v>
          </cell>
        </row>
        <row r="1135">
          <cell r="B1135" t="str">
            <v>INTERVENTORIA TERMICA</v>
          </cell>
        </row>
        <row r="1136">
          <cell r="B1136" t="str">
            <v>CENTRO DE ACTIVIDAD NO EXISTE!!!</v>
          </cell>
        </row>
        <row r="1137">
          <cell r="B1137" t="str">
            <v>ESTUDIOS Y OBRAS CIVILES TERMICA</v>
          </cell>
        </row>
        <row r="1138">
          <cell r="B1138" t="str">
            <v>INGENIERÍA TÉRMICA LA SIERRA</v>
          </cell>
        </row>
        <row r="1139">
          <cell r="B1139" t="str">
            <v>EQUIPOS COMUNICACIONES TERMICA</v>
          </cell>
        </row>
        <row r="1140">
          <cell r="B1140" t="str">
            <v>CENTRO DE ACTIVIDAD NO EXISTE!!!</v>
          </cell>
        </row>
        <row r="1141">
          <cell r="B1141" t="str">
            <v>CONTRATO LLAVE EN MANO TS</v>
          </cell>
        </row>
        <row r="1142">
          <cell r="B1142" t="str">
            <v>TRANSPORTES Y COMBUSTIBLES TERMICA</v>
          </cell>
        </row>
        <row r="1143">
          <cell r="B1143" t="str">
            <v>COMPRA DE TIERRAS TERMICA</v>
          </cell>
        </row>
        <row r="1144">
          <cell r="B1144" t="str">
            <v>CENTRO DE ACTIVIDAD NO EXISTE!!!</v>
          </cell>
        </row>
        <row r="1145">
          <cell r="B1145" t="str">
            <v>AJUSTE DIF. EN CAMBIO TERMICA LA SIERRA</v>
          </cell>
        </row>
        <row r="1146">
          <cell r="B1146" t="str">
            <v>GASTOS FINANCIEROS TERMICA</v>
          </cell>
        </row>
        <row r="1147">
          <cell r="B1147" t="str">
            <v>ANTICIPOS TERMICA</v>
          </cell>
        </row>
        <row r="1148">
          <cell r="B1148" t="str">
            <v>CENTRO DE ACTIVIDAD NO EXISTE!!!</v>
          </cell>
        </row>
        <row r="1149">
          <cell r="B1149" t="str">
            <v>ANTICIPOS NECHI</v>
          </cell>
        </row>
        <row r="1150">
          <cell r="B1150" t="str">
            <v>TERMOELECTRICA LA SIERRA - CICLO COMBIN.</v>
          </cell>
        </row>
        <row r="1151">
          <cell r="B1151" t="str">
            <v>ESTUDIOS CICLO COMBINADO LA SIERRA</v>
          </cell>
        </row>
        <row r="1152">
          <cell r="B1152" t="str">
            <v>OBRAS CIVILES CICLO COMBINADO T.SIERRA</v>
          </cell>
        </row>
        <row r="1153">
          <cell r="B1153" t="str">
            <v>INTERVENTORIA OBRAS C.Y MONTAJE T.SIERRA</v>
          </cell>
        </row>
        <row r="1154">
          <cell r="B1154" t="str">
            <v>CENTRO DE ACTIVIDAD NO EXISTE!!!</v>
          </cell>
        </row>
        <row r="1155">
          <cell r="B1155" t="str">
            <v>DISEÑOS NECHI</v>
          </cell>
        </row>
        <row r="1156">
          <cell r="B1156" t="str">
            <v>INGENIERIA NECHI</v>
          </cell>
        </row>
        <row r="1157">
          <cell r="B1157" t="str">
            <v>TIERRAS Y SERVIDUMBRES NECHI</v>
          </cell>
        </row>
        <row r="1158">
          <cell r="B1158" t="str">
            <v>CENTRO DE ACTIVIDAD NO EXISTE!!!</v>
          </cell>
        </row>
        <row r="1159">
          <cell r="B1159" t="str">
            <v>AJUSTES POR INFL RIOG II</v>
          </cell>
        </row>
        <row r="1160">
          <cell r="B1160" t="str">
            <v>CENTRO DE ACTIVIDAD NO EXISTE!!!</v>
          </cell>
        </row>
        <row r="1161">
          <cell r="B1161" t="str">
            <v>AJUSTES POR INFLACION NECHI</v>
          </cell>
        </row>
        <row r="1162">
          <cell r="B1162" t="str">
            <v>CENTRO DE ACTIVIDAD NO EXISTE!!!</v>
          </cell>
        </row>
        <row r="1163">
          <cell r="B1163" t="str">
            <v>TRAB PART EN DIV CONSERV CONTROL</v>
          </cell>
        </row>
        <row r="1164">
          <cell r="B1164" t="str">
            <v>CENTRO DE ACTIVIDAD NO EXISTE!!!</v>
          </cell>
        </row>
        <row r="1165">
          <cell r="B1165" t="str">
            <v>DIS MIRAFLORES Y TRONERAS</v>
          </cell>
        </row>
        <row r="1166">
          <cell r="B1166" t="str">
            <v>CENTRO DE ACTIVIDAD NO EXISTE!!!</v>
          </cell>
        </row>
        <row r="1167">
          <cell r="B1167" t="str">
            <v>SISTEMAS INFORM. GEREN. DISTRIB. ENERGIA</v>
          </cell>
        </row>
        <row r="1168">
          <cell r="B1168" t="str">
            <v>ALUMBRADO PUBLICO</v>
          </cell>
        </row>
        <row r="1169">
          <cell r="B1169" t="str">
            <v>EST REDISENO TRONERAS</v>
          </cell>
        </row>
        <row r="1170">
          <cell r="B1170" t="str">
            <v>PLANEAMIENTO OPERATIVO ENERGIA</v>
          </cell>
        </row>
        <row r="1171">
          <cell r="B1171" t="str">
            <v>AJ POR INFL GEN Y REP EQUIPOS</v>
          </cell>
        </row>
        <row r="1172">
          <cell r="B1172" t="str">
            <v>CENTRO DE ACTIVIDAD NO EXISTE!!!</v>
          </cell>
        </row>
        <row r="1173">
          <cell r="B1173" t="str">
            <v>SISTEMA DE REFRIGERACIÓN GUATAPÉ O.C.</v>
          </cell>
        </row>
        <row r="1174">
          <cell r="B1174" t="str">
            <v>CENTRO DE ACTIVIDAD NO EXISTE!!!</v>
          </cell>
        </row>
        <row r="1175">
          <cell r="B1175" t="str">
            <v>MODELO EXPANSION GENERACION</v>
          </cell>
        </row>
        <row r="1176">
          <cell r="B1176" t="str">
            <v>CENTRO DE ACTIVIDAD NO EXISTE!!!</v>
          </cell>
        </row>
        <row r="1177">
          <cell r="B1177" t="str">
            <v>MODERNIZACION GUATAPE</v>
          </cell>
        </row>
        <row r="1178">
          <cell r="B1178" t="str">
            <v>PARTICION Y EXPANSION PARRILLA</v>
          </cell>
        </row>
        <row r="1179">
          <cell r="B1179" t="str">
            <v>MTTO PREVENTIVO RURAL</v>
          </cell>
        </row>
        <row r="1180">
          <cell r="B1180" t="str">
            <v>CENTRO DE ACTIVIDAD NO EXISTE!!!</v>
          </cell>
        </row>
        <row r="1181">
          <cell r="B1181" t="str">
            <v>OB VARIAS PROD ENERG DIV TECNICA</v>
          </cell>
        </row>
        <row r="1182">
          <cell r="B1182" t="str">
            <v>OB VARIAS PRODUCC ENERG GTPE</v>
          </cell>
        </row>
        <row r="1183">
          <cell r="B1183" t="str">
            <v>CENTRO DE ACTIVIDAD NO EXISTE!!!</v>
          </cell>
        </row>
        <row r="1184">
          <cell r="B1184" t="str">
            <v>DISENO RIACHON</v>
          </cell>
        </row>
        <row r="1185">
          <cell r="B1185" t="str">
            <v>CENTRO DE ACTIVIDAD NO EXISTE!!!</v>
          </cell>
        </row>
        <row r="1186">
          <cell r="B1186" t="str">
            <v>REALCE VERTEDERO TENCHE</v>
          </cell>
        </row>
        <row r="1187">
          <cell r="B1187" t="str">
            <v>TRASLADO CENTRAL GUADALUPE</v>
          </cell>
        </row>
        <row r="1188">
          <cell r="B1188" t="str">
            <v>CONSULT. GUAD III,TRON, P.BLANC.</v>
          </cell>
        </row>
        <row r="1189">
          <cell r="B1189" t="str">
            <v>CENTRO DE ACTIVIDAD NO EXISTE!!!</v>
          </cell>
        </row>
        <row r="1190">
          <cell r="B1190" t="str">
            <v>OBRA CIVIL MINICENTRAL DOLORES</v>
          </cell>
        </row>
        <row r="1191">
          <cell r="B1191" t="str">
            <v>EQUIPOS MINICENTRAL DOLORES</v>
          </cell>
        </row>
        <row r="1192">
          <cell r="B1192" t="str">
            <v>CENTRO DE ACTIVIDAD NO EXISTE!!!</v>
          </cell>
        </row>
        <row r="1193">
          <cell r="B1193" t="str">
            <v>PLAN INFORMATICO GERENCIA GENER. ENERGIA</v>
          </cell>
        </row>
        <row r="1194">
          <cell r="B1194" t="str">
            <v>CENTRO DE ACTIVIDAD NO EXISTE!!!</v>
          </cell>
        </row>
        <row r="1195">
          <cell r="B1195" t="str">
            <v>CONSERVACIÓN CUENCAS</v>
          </cell>
        </row>
        <row r="1196">
          <cell r="B1196" t="str">
            <v>OBRAS MITIGACIÓN IMPACTOS AMBIENTALES</v>
          </cell>
        </row>
        <row r="1197">
          <cell r="B1197" t="str">
            <v>ESTACIONES HIDROMETEOROLÓGICAS</v>
          </cell>
        </row>
        <row r="1198">
          <cell r="B1198" t="str">
            <v>CENTRO DE ACTIVIDAD NO EXISTE!!!</v>
          </cell>
        </row>
        <row r="1199">
          <cell r="B1199" t="str">
            <v>CONTRATOS U. PLANEACION GENERACIÓN</v>
          </cell>
        </row>
        <row r="1200">
          <cell r="B1200" t="str">
            <v>CENTRO DE ACTIVIDAD NO EXISTE!!!</v>
          </cell>
        </row>
        <row r="1201">
          <cell r="B1201" t="str">
            <v>ANTICIPOS OTROS PROGRAMA GENERACIÓN</v>
          </cell>
        </row>
        <row r="1202">
          <cell r="B1202" t="str">
            <v>ANTICIPOS GENERAC Y REPOSIC EQ</v>
          </cell>
        </row>
        <row r="1203">
          <cell r="B1203" t="str">
            <v>CENTRO DE ACTIVIDAD NO EXISTE!!!</v>
          </cell>
        </row>
        <row r="1204">
          <cell r="B1204" t="str">
            <v>PMO FEN EXIMBANK OTROS PROGR</v>
          </cell>
        </row>
        <row r="1205">
          <cell r="B1205" t="str">
            <v>CENTRO DE ACTIVIDAD NO EXISTE!!!</v>
          </cell>
        </row>
        <row r="1206">
          <cell r="B1206" t="str">
            <v>AJ POR INFL GENER Y REPOSIC EQ</v>
          </cell>
        </row>
        <row r="1207">
          <cell r="B1207" t="str">
            <v>CENTRO DE ACTIVIDAD NO EXISTE!!!</v>
          </cell>
        </row>
        <row r="1208">
          <cell r="B1208" t="str">
            <v>AJTE PTMO EXIMBANK OTROS PROG</v>
          </cell>
        </row>
        <row r="1209">
          <cell r="B1209" t="str">
            <v>INGENIERIA OTROS PROGRAMAS</v>
          </cell>
        </row>
        <row r="1210">
          <cell r="B1210" t="str">
            <v>ANTICIPOS OTROS PROGRAMA DISTRIBUCION</v>
          </cell>
        </row>
        <row r="1211">
          <cell r="B1211" t="str">
            <v>CENTRO DE ACTIVIDAD NO EXISTE!!!</v>
          </cell>
        </row>
        <row r="1212">
          <cell r="B1212" t="str">
            <v>CAPACITACION GENERACIÓN ENERGIA</v>
          </cell>
        </row>
        <row r="1213">
          <cell r="B1213" t="str">
            <v>CAPACITACION DISTRIBUCION ENERGIA</v>
          </cell>
        </row>
        <row r="1214">
          <cell r="B1214" t="str">
            <v>CAPACITACIÓN COMERCIAL</v>
          </cell>
        </row>
        <row r="1215">
          <cell r="B1215" t="str">
            <v>ADECUACION TERRENO PARQUEADERO</v>
          </cell>
        </row>
        <row r="1216">
          <cell r="B1216" t="str">
            <v>EDIFICIO SEDE BOGOTA</v>
          </cell>
        </row>
        <row r="1217">
          <cell r="B1217" t="str">
            <v>CENTRO DE ACTIVIDAD NO EXISTE!!!</v>
          </cell>
        </row>
        <row r="1218">
          <cell r="B1218" t="str">
            <v>REMODELACION ED.MIGUEL DE AGUI</v>
          </cell>
        </row>
        <row r="1219">
          <cell r="B1219" t="str">
            <v>CENTRO DE ACTIVIDAD NO EXISTE!!!</v>
          </cell>
        </row>
        <row r="1220">
          <cell r="B1220" t="str">
            <v>OBRAS SEGURIDAD INSTALAC EPM</v>
          </cell>
        </row>
        <row r="1221">
          <cell r="B1221" t="str">
            <v>CENTRO DE ACTIVIDAD NO EXISTE!!!</v>
          </cell>
        </row>
        <row r="1222">
          <cell r="B1222" t="str">
            <v>PAVIMENTACION</v>
          </cell>
        </row>
        <row r="1223">
          <cell r="B1223" t="str">
            <v>CENTRO DE ACTIVIDAD NO EXISTE!!!</v>
          </cell>
        </row>
        <row r="1224">
          <cell r="B1224" t="str">
            <v>CONSTRUCC Y MTTO DESPACHO CUAD</v>
          </cell>
        </row>
        <row r="1225">
          <cell r="B1225" t="str">
            <v>CENTRO DE ACTIVIDAD NO EXISTE!!!</v>
          </cell>
        </row>
        <row r="1226">
          <cell r="B1226" t="str">
            <v>REMODELACION PALACIO</v>
          </cell>
        </row>
        <row r="1227">
          <cell r="B1227" t="str">
            <v>REFORMA DIV. COMERCIAL</v>
          </cell>
        </row>
        <row r="1228">
          <cell r="B1228" t="str">
            <v>OBRA CIVIL ADECUACION REFORMAS</v>
          </cell>
        </row>
        <row r="1229">
          <cell r="B1229" t="str">
            <v>ADECUACION OFIC ATENCION USUARIO</v>
          </cell>
        </row>
        <row r="1230">
          <cell r="B1230" t="str">
            <v>CENTRO DE ACTIVIDAD NO EXISTE!!!</v>
          </cell>
        </row>
        <row r="1231">
          <cell r="B1231" t="str">
            <v>FACHADA CENTRO DE CONTROL</v>
          </cell>
        </row>
        <row r="1232">
          <cell r="B1232" t="str">
            <v>CENTRO DE ACTIVIDAD NO EXISTE!!!</v>
          </cell>
        </row>
        <row r="1233">
          <cell r="B1233" t="str">
            <v>ANT PLAN MAEST DE INFORMATICA</v>
          </cell>
        </row>
        <row r="1234">
          <cell r="B1234" t="str">
            <v>CENTRO DE ACTIVIDAD NO EXISTE!!!</v>
          </cell>
        </row>
        <row r="1235">
          <cell r="B1235" t="str">
            <v>ADECUACIONES EDIFICIO EE.PP.M.</v>
          </cell>
        </row>
        <row r="1236">
          <cell r="B1236" t="str">
            <v>CENTRO DE ACTIVIDAD NO EXISTE!!!</v>
          </cell>
        </row>
        <row r="1237">
          <cell r="B1237" t="str">
            <v>CENTRO OPERACION MANTENIMIENTO COLOMBIA</v>
          </cell>
        </row>
        <row r="1238">
          <cell r="B1238" t="str">
            <v>VALORIZACION CORPORATIVA EEPPM</v>
          </cell>
        </row>
        <row r="1239">
          <cell r="B1239" t="str">
            <v>BODEGA ALMACEN GENERAL ZONA NORTE</v>
          </cell>
        </row>
        <row r="1240">
          <cell r="B1240" t="str">
            <v>OFICINA SUSCRIPTORES MPIO. BARBOSA</v>
          </cell>
        </row>
        <row r="1241">
          <cell r="B1241" t="str">
            <v>DESPACHO CUADRILLAS ZONA NORTE</v>
          </cell>
        </row>
        <row r="1242">
          <cell r="B1242" t="str">
            <v>CENTRO DE ACTIVIDAD NO EXISTE!!!</v>
          </cell>
        </row>
        <row r="1243">
          <cell r="B1243" t="str">
            <v>ESTUDIOS DE DEMANDA</v>
          </cell>
        </row>
        <row r="1244">
          <cell r="B1244" t="str">
            <v>CENTRO DE ACTIVIDAD NO EXISTE!!!</v>
          </cell>
        </row>
        <row r="1245">
          <cell r="B1245" t="str">
            <v>OBRAS CAROLINA Y GUATAPE</v>
          </cell>
        </row>
        <row r="1246">
          <cell r="B1246" t="str">
            <v>CENTRO DE ACTIVIDAD NO EXISTE!!!</v>
          </cell>
        </row>
        <row r="1247">
          <cell r="B1247" t="str">
            <v>ADECUACION DESPACHOS ENER Y SUSC</v>
          </cell>
        </row>
        <row r="1248">
          <cell r="B1248" t="str">
            <v>PARQUE RECREACIONAL PIEDRAS BLAN</v>
          </cell>
        </row>
        <row r="1249">
          <cell r="B1249" t="str">
            <v>CENTRO DE ACTIVIDAD NO EXISTE!!!</v>
          </cell>
        </row>
        <row r="1250">
          <cell r="B1250" t="str">
            <v>AJ POR INFL PLANTA GENERAL</v>
          </cell>
        </row>
        <row r="1251">
          <cell r="B1251" t="str">
            <v>AJ POR INFL PLANTA GENERAL</v>
          </cell>
        </row>
        <row r="1252">
          <cell r="B1252" t="str">
            <v>AJ X INFL PTA GENERAL</v>
          </cell>
        </row>
        <row r="1253">
          <cell r="B1253" t="str">
            <v>AJ X INFL PTA GENERAL</v>
          </cell>
        </row>
        <row r="1254">
          <cell r="B1254" t="str">
            <v>CENTRO DE ACTIVIDAD NO EXISTE!!!</v>
          </cell>
        </row>
        <row r="1255">
          <cell r="B1255" t="str">
            <v>PLAN PARQUES ECOLOGICOS</v>
          </cell>
        </row>
        <row r="1256">
          <cell r="B1256" t="str">
            <v>PARQUE DE LAS AGUAS</v>
          </cell>
        </row>
        <row r="1257">
          <cell r="B1257" t="str">
            <v>CENTRO DE ACTIVIDAD NO EXISTE!!!</v>
          </cell>
        </row>
        <row r="1258">
          <cell r="B1258" t="str">
            <v>INTERVENTORIA EDIFICIO EPM</v>
          </cell>
        </row>
        <row r="1259">
          <cell r="B1259" t="str">
            <v>CENTRO DE ACTIVIDAD NO EXISTE!!!</v>
          </cell>
        </row>
        <row r="1260">
          <cell r="B1260" t="str">
            <v>COSTOS CONCURRENTES EDIFICIO EPM</v>
          </cell>
        </row>
        <row r="1261">
          <cell r="B1261" t="str">
            <v>INGENIERIA Y ADMON EDIFICIO EPM</v>
          </cell>
        </row>
        <row r="1262">
          <cell r="B1262" t="str">
            <v>CENTRO DE ACTIVIDAD NO EXISTE!!!</v>
          </cell>
        </row>
        <row r="1263">
          <cell r="B1263" t="str">
            <v>ESTRUCTURAS METALICAS EDIF EPM</v>
          </cell>
        </row>
        <row r="1264">
          <cell r="B1264" t="str">
            <v>CENTRO DE ACTIVIDAD NO EXISTE!!!</v>
          </cell>
        </row>
        <row r="1265">
          <cell r="B1265" t="str">
            <v>AMOBLAM Y SENALIZ EDIFICIO EPM</v>
          </cell>
        </row>
        <row r="1266">
          <cell r="B1266" t="str">
            <v>CENTRO DE ACTIVIDAD NO EXISTE!!!</v>
          </cell>
        </row>
        <row r="1267">
          <cell r="B1267" t="str">
            <v>ACABADOS GRALES EDIFICIO EPM</v>
          </cell>
        </row>
        <row r="1268">
          <cell r="B1268" t="str">
            <v>CENTRO DE ACTIVIDAD NO EXISTE!!!</v>
          </cell>
        </row>
        <row r="1269">
          <cell r="B1269" t="str">
            <v>SISTEMA DE AIRE ACOND EDIF EPM</v>
          </cell>
        </row>
        <row r="1270">
          <cell r="B1270" t="str">
            <v>TRANSP VERT E INCLINADO EDIF EPM</v>
          </cell>
        </row>
        <row r="1271">
          <cell r="B1271" t="str">
            <v>CENTRO DE ACTIVIDAD NO EXISTE!!!</v>
          </cell>
        </row>
        <row r="1272">
          <cell r="B1272" t="str">
            <v>RED ELECT Y COMUNICACIONES EDIF EPM</v>
          </cell>
        </row>
        <row r="1273">
          <cell r="B1273" t="str">
            <v>AUTOMATIZACION EDIFICIO EPM</v>
          </cell>
        </row>
        <row r="1274">
          <cell r="B1274" t="str">
            <v>SISTEMAS DE ILUMINACION EDIF EPM</v>
          </cell>
        </row>
        <row r="1275">
          <cell r="B1275" t="str">
            <v>CENTRO DE ACTIVIDAD NO EXISTE!!!</v>
          </cell>
        </row>
        <row r="1276">
          <cell r="B1276" t="str">
            <v>EQ ANTIINCENDIO E HIDR EDIF EPM</v>
          </cell>
        </row>
        <row r="1277">
          <cell r="B1277" t="str">
            <v>SIST DE VOZ DAT Y SONID EDIF EPM</v>
          </cell>
        </row>
        <row r="1278">
          <cell r="B1278" t="str">
            <v>ANTICIPO SEDE</v>
          </cell>
        </row>
        <row r="1279">
          <cell r="B1279" t="str">
            <v>CENTRO DE ACTIVIDAD NO EXISTE!!!</v>
          </cell>
        </row>
        <row r="1280">
          <cell r="B1280" t="str">
            <v>PROYECTO URE EN LA RESIDENCIA</v>
          </cell>
        </row>
        <row r="1281">
          <cell r="B1281" t="str">
            <v>PROYECTO PILOTO URE INDUSTRIA</v>
          </cell>
        </row>
        <row r="1282">
          <cell r="B1282" t="str">
            <v>INVESTIGACION Y DESARROLLO URE</v>
          </cell>
        </row>
        <row r="1283">
          <cell r="B1283" t="str">
            <v>CENTRO DE ACTIVIDAD NO EXISTE!!!</v>
          </cell>
        </row>
        <row r="1284">
          <cell r="B1284" t="str">
            <v>INGENIERIA Y ADMON U.R.E.</v>
          </cell>
        </row>
        <row r="1285">
          <cell r="B1285" t="str">
            <v>ALUMBRADO PUBLICO EFICIENTE</v>
          </cell>
        </row>
        <row r="1286">
          <cell r="B1286" t="str">
            <v>CENTRO DE ACTIVIDAD NO EXISTE!!!</v>
          </cell>
        </row>
        <row r="1287">
          <cell r="B1287" t="str">
            <v>PROYECTO ALURE</v>
          </cell>
        </row>
        <row r="1288">
          <cell r="B1288" t="str">
            <v>CENTRO DE ACTIVIDAD NO EXISTE!!!</v>
          </cell>
        </row>
        <row r="1289">
          <cell r="B1289" t="str">
            <v>CAMPANA NACIONAL URE</v>
          </cell>
        </row>
        <row r="1290">
          <cell r="B1290" t="str">
            <v>CENTRO DE ACTIVIDAD NO EXISTE!!!</v>
          </cell>
        </row>
        <row r="1291">
          <cell r="B1291" t="str">
            <v>ANTICIPOS U.R.E.</v>
          </cell>
        </row>
        <row r="1292">
          <cell r="B1292" t="str">
            <v>CENTRO DE ACTIVIDAD NO EXISTE!!!</v>
          </cell>
        </row>
        <row r="1293">
          <cell r="B1293" t="str">
            <v>AJ POR INFL USO RACIONAL ENERGIA</v>
          </cell>
        </row>
        <row r="1294">
          <cell r="B1294" t="str">
            <v>CENTRO DE ACTIVIDAD NO EXISTE!!!</v>
          </cell>
        </row>
        <row r="1295">
          <cell r="B1295" t="str">
            <v>ANTICIPOS PROGRAMAS GENERALES</v>
          </cell>
        </row>
        <row r="1296">
          <cell r="B1296" t="str">
            <v>DIRECCION DE INFORMATICA</v>
          </cell>
        </row>
        <row r="1297">
          <cell r="B1297" t="str">
            <v>CAPACIDAD EQUIPOS CORPORATIVOS</v>
          </cell>
        </row>
        <row r="1298">
          <cell r="B1298" t="str">
            <v>PROYECTO GACELA</v>
          </cell>
        </row>
        <row r="1299">
          <cell r="B1299" t="str">
            <v>RED COMUNICACION DE DATOS</v>
          </cell>
        </row>
        <row r="1300">
          <cell r="B1300" t="str">
            <v>METODOLOGIA PARA DRROLLO SIST.</v>
          </cell>
        </row>
        <row r="1301">
          <cell r="B1301" t="str">
            <v>CENTRO DE ACTIVIDAD NO EXISTE!!!</v>
          </cell>
        </row>
        <row r="1302">
          <cell r="B1302" t="str">
            <v>UNIDAD PLANEACION INFORMATICA</v>
          </cell>
        </row>
        <row r="1303">
          <cell r="B1303" t="str">
            <v>CENTRO DE ACTIVIDAD NO EXISTE!!!</v>
          </cell>
        </row>
        <row r="1304">
          <cell r="B1304" t="str">
            <v>UNIDAD DE GESTION INFORMATICA</v>
          </cell>
        </row>
        <row r="1305">
          <cell r="B1305" t="str">
            <v>CENTRO DE ACTIVIDAD NO EXISTE!!!</v>
          </cell>
        </row>
        <row r="1306">
          <cell r="B1306" t="str">
            <v>UNIDAD INGENIERÍA Y TECNOLOGÍA INFORMÁTICA</v>
          </cell>
        </row>
        <row r="1307">
          <cell r="B1307" t="str">
            <v>CENTRO DE ACTIVIDAD NO EXISTE!!!</v>
          </cell>
        </row>
        <row r="1308">
          <cell r="B1308" t="str">
            <v>UNIDAD SISTEMAS DE INFORMACIÓN</v>
          </cell>
        </row>
        <row r="1309">
          <cell r="B1309" t="str">
            <v>EQUIPO SIGMA</v>
          </cell>
        </row>
        <row r="1310">
          <cell r="B1310" t="str">
            <v>MANTENIMIENTO SISTEMAS DE INFORMACIÓN</v>
          </cell>
        </row>
        <row r="1311">
          <cell r="B1311" t="str">
            <v>CENTRO DE ACTIVIDAD NO EXISTE!!!</v>
          </cell>
        </row>
        <row r="1312">
          <cell r="B1312" t="str">
            <v>UNIDAD OPERACIONES INFORMÁTICAS</v>
          </cell>
        </row>
        <row r="1313">
          <cell r="B1313" t="str">
            <v>CENTRO DE ACTIVIDAD NO EXISTE!!!</v>
          </cell>
        </row>
        <row r="1314">
          <cell r="B1314" t="str">
            <v>AJ POR INFL PLAN M INFORMATICA</v>
          </cell>
        </row>
        <row r="1315">
          <cell r="B1315" t="str">
            <v>AJ POR INFL PLAN M INFORMATICA</v>
          </cell>
        </row>
        <row r="1316">
          <cell r="B1316" t="str">
            <v>AJ X INFL PLAN MAEST INFORMATC</v>
          </cell>
        </row>
        <row r="1317">
          <cell r="B1317" t="str">
            <v>AJ POR INFL P MAEST INFORMATIC</v>
          </cell>
        </row>
        <row r="1318">
          <cell r="B1318" t="str">
            <v>CENTRO DE ACTIVIDAD NO EXISTE!!!</v>
          </cell>
        </row>
        <row r="1319">
          <cell r="B1319" t="str">
            <v>DLLO PROY INTERNOS INFORMATICA</v>
          </cell>
        </row>
        <row r="1320">
          <cell r="B1320" t="str">
            <v>CENTRO DE ACTIVIDAD NO EXISTE!!!</v>
          </cell>
        </row>
        <row r="1321">
          <cell r="B1321" t="str">
            <v>CAPACITACION INFORMATICA</v>
          </cell>
        </row>
        <row r="1322">
          <cell r="B1322" t="str">
            <v>SISTEMA INFORMACION ADMON CONT</v>
          </cell>
        </row>
        <row r="1323">
          <cell r="B1323" t="str">
            <v>BASE DE DATOS HIDROMETEOROLOGI</v>
          </cell>
        </row>
        <row r="1324">
          <cell r="B1324" t="str">
            <v>CENTRO DE ACTIVIDAD NO EXISTE!!!</v>
          </cell>
        </row>
        <row r="1325">
          <cell r="B1325" t="str">
            <v>GEST AUTOMATIZ MAT Y MTTO GAMMA</v>
          </cell>
        </row>
        <row r="1326">
          <cell r="B1326" t="str">
            <v>SIST.INFORM. DEL CIGAT</v>
          </cell>
        </row>
        <row r="1327">
          <cell r="B1327" t="str">
            <v>CENTRO DE ACTIVIDAD NO EXISTE!!!</v>
          </cell>
        </row>
        <row r="1328">
          <cell r="B1328" t="str">
            <v>SIST.INFORM.CONTROL PERD.TCAS</v>
          </cell>
        </row>
        <row r="1329">
          <cell r="B1329" t="str">
            <v>CENTRO DE ACTIVIDAD NO EXISTE!!!</v>
          </cell>
        </row>
        <row r="1330">
          <cell r="B1330" t="str">
            <v>DIS DE RED ASIST POR COMP</v>
          </cell>
        </row>
        <row r="1331">
          <cell r="B1331" t="str">
            <v>CENTRO DE ACTIVIDAD NO EXISTE!!!</v>
          </cell>
        </row>
        <row r="1332">
          <cell r="B1332" t="str">
            <v>PROYECTO GESTAR</v>
          </cell>
        </row>
        <row r="1333">
          <cell r="B1333" t="str">
            <v>PROYECTO MULTIMEDIA</v>
          </cell>
        </row>
        <row r="1334">
          <cell r="B1334" t="str">
            <v>CENTRO DE ACTIVIDAD NO EXISTE!!!</v>
          </cell>
        </row>
        <row r="1335">
          <cell r="B1335" t="str">
            <v>ADQUISICION PAQUETE MANEJO GESTION</v>
          </cell>
        </row>
        <row r="1336">
          <cell r="B1336" t="str">
            <v>DESARROLLO COMUNICACIÓN DE DATOS</v>
          </cell>
        </row>
        <row r="1337">
          <cell r="B1337" t="str">
            <v>SOPORTE MANTENIMIENTO  D.R.C.</v>
          </cell>
        </row>
        <row r="1338">
          <cell r="B1338" t="str">
            <v>GROUPWARE</v>
          </cell>
        </row>
        <row r="1339">
          <cell r="B1339" t="str">
            <v>PROYECTO PIBOT CORPORATIVO</v>
          </cell>
        </row>
        <row r="1340">
          <cell r="B1340" t="str">
            <v>PAQUETE PRONOSTICO DE CAUDALES</v>
          </cell>
        </row>
        <row r="1341">
          <cell r="B1341" t="str">
            <v>CENTRO DE ACTIVIDAD NO EXISTE!!!</v>
          </cell>
        </row>
        <row r="1342">
          <cell r="B1342" t="str">
            <v>PROYECTO METODOLOGIA FASE II</v>
          </cell>
        </row>
        <row r="1343">
          <cell r="B1343" t="str">
            <v>HW PROYECTOS DE TECNOLOGIA</v>
          </cell>
        </row>
        <row r="1344">
          <cell r="B1344" t="str">
            <v>CENTRO DE ACTIVIDAD NO EXISTE!!!</v>
          </cell>
        </row>
        <row r="1345">
          <cell r="B1345" t="str">
            <v>PLAN DES. INF. GEREN. DISTRIB. ENERGIA</v>
          </cell>
        </row>
        <row r="1346">
          <cell r="B1346" t="str">
            <v>CENTRO DE ACTIVIDAD NO EXISTE!!!</v>
          </cell>
        </row>
        <row r="1347">
          <cell r="B1347" t="str">
            <v>SW MICROS SERVIDORES Y EQ.DPTL</v>
          </cell>
        </row>
        <row r="1348">
          <cell r="B1348" t="str">
            <v>CENTRO DE ACTIVIDAD NO EXISTE!!!</v>
          </cell>
        </row>
        <row r="1349">
          <cell r="B1349" t="str">
            <v>PROYECTO SIGMA CON RECURSOS PROP.</v>
          </cell>
        </row>
        <row r="1350">
          <cell r="B1350" t="str">
            <v>ASESORIA Y SOPORTE TECN. SIGMA</v>
          </cell>
        </row>
        <row r="1351">
          <cell r="B1351" t="str">
            <v>CAPACITACION SIGMA</v>
          </cell>
        </row>
        <row r="1352">
          <cell r="B1352" t="str">
            <v>DESARROLLO APLICACIONES SIGMA</v>
          </cell>
        </row>
        <row r="1353">
          <cell r="B1353" t="str">
            <v>CONVERSION BASE GEOGRAFICA SIGMA</v>
          </cell>
        </row>
        <row r="1354">
          <cell r="B1354" t="str">
            <v>PROY. PILOTO SIGMA BIRF 2449</v>
          </cell>
        </row>
        <row r="1355">
          <cell r="B1355" t="str">
            <v>CONVERSION REDES ACUEDUCTO</v>
          </cell>
        </row>
        <row r="1356">
          <cell r="B1356" t="str">
            <v>CONVERSION REDES ALCANTARILLADO</v>
          </cell>
        </row>
        <row r="1357">
          <cell r="B1357" t="str">
            <v>CONVERSION REDES DISTRIBUCION</v>
          </cell>
        </row>
        <row r="1358">
          <cell r="B1358" t="str">
            <v>CONVERSION REDES TELEFONOS</v>
          </cell>
        </row>
        <row r="1359">
          <cell r="B1359" t="str">
            <v>HW SW Y APLICATIVOS ACUEDUCTO</v>
          </cell>
        </row>
        <row r="1360">
          <cell r="B1360" t="str">
            <v>HW SW Y APLICATIVOS SANEAMIENTO</v>
          </cell>
        </row>
        <row r="1361">
          <cell r="B1361" t="str">
            <v>HW SW Y APLICATIVOS ENERGIA</v>
          </cell>
        </row>
        <row r="1362">
          <cell r="B1362" t="str">
            <v>HW SW Y APLICATIVOS TELECOMUN.</v>
          </cell>
        </row>
        <row r="1363">
          <cell r="B1363" t="str">
            <v>POLIGONO</v>
          </cell>
        </row>
        <row r="1364">
          <cell r="B1364" t="str">
            <v>HW SW Y APLICATIVOS GAS</v>
          </cell>
        </row>
        <row r="1365">
          <cell r="B1365" t="str">
            <v>CONVERSION REDES GAS</v>
          </cell>
        </row>
        <row r="1366">
          <cell r="B1366" t="str">
            <v>CENTRO DE ACTIVIDAD NO EXISTE!!!</v>
          </cell>
        </row>
        <row r="1367">
          <cell r="B1367" t="str">
            <v>SIGA</v>
          </cell>
        </row>
        <row r="1368">
          <cell r="B1368" t="str">
            <v>CENTRO DE ACTIVIDAD NO EXISTE!!!</v>
          </cell>
        </row>
        <row r="1369">
          <cell r="B1369" t="str">
            <v>EVOLUCION SISTEMA DANOS ACUEDUCTO</v>
          </cell>
        </row>
        <row r="1370">
          <cell r="B1370" t="str">
            <v>CENTRO DE ACTIVIDAD NO EXISTE!!!</v>
          </cell>
        </row>
        <row r="1371">
          <cell r="B1371" t="str">
            <v>ALURE PERDIDAS</v>
          </cell>
        </row>
        <row r="1372">
          <cell r="B1372" t="str">
            <v>PROYECTO ALURE COSTOS</v>
          </cell>
        </row>
        <row r="1373">
          <cell r="B1373" t="str">
            <v>SISTEMA INFORM. COMERCIALIZACION ENERGIA</v>
          </cell>
        </row>
        <row r="1374">
          <cell r="B1374" t="str">
            <v>CENTRO DE ACTIVIDAD NO EXISTE!!!</v>
          </cell>
        </row>
        <row r="1375">
          <cell r="B1375" t="str">
            <v>SISTEMA INFORM. PARA LA BOLSA DE ENERGIA</v>
          </cell>
        </row>
        <row r="1376">
          <cell r="B1376" t="str">
            <v>SIST. INFORM. STO. GESTION GCIA. GENERAC</v>
          </cell>
        </row>
        <row r="1377">
          <cell r="B1377" t="str">
            <v>SISTEMA INFORM. PARA GESTION MERCADEO</v>
          </cell>
        </row>
        <row r="1378">
          <cell r="B1378" t="str">
            <v>SIST. INFORM. GESTION FIN. GCIA. GENERAC</v>
          </cell>
        </row>
        <row r="1379">
          <cell r="B1379" t="str">
            <v>CENTRO DE ACTIVIDAD NO EXISTE!!!</v>
          </cell>
        </row>
        <row r="1380">
          <cell r="B1380" t="str">
            <v>EPM BOGOTA S.A. E.S.P.</v>
          </cell>
        </row>
        <row r="1381">
          <cell r="B1381" t="str">
            <v>CENTRO DE ACTIVIDAD NO EXISTE!!!</v>
          </cell>
        </row>
        <row r="1382">
          <cell r="B1382" t="str">
            <v>SISTEMA DE INFORMACION TESORERIA</v>
          </cell>
        </row>
        <row r="1383">
          <cell r="B1383" t="str">
            <v>SISTEMA DE INFORMACION REVISIONES</v>
          </cell>
        </row>
        <row r="1384">
          <cell r="B1384" t="str">
            <v>SISTEMA DE INFORMACION FINANCIERO</v>
          </cell>
        </row>
        <row r="1385">
          <cell r="B1385" t="str">
            <v>SISTEMA DE INFORMACION SEGUROS</v>
          </cell>
        </row>
        <row r="1386">
          <cell r="B1386" t="str">
            <v>PROYECTO SOLUCIONES ANO 2000</v>
          </cell>
        </row>
        <row r="1387">
          <cell r="B1387" t="str">
            <v>CENTRO DE ACTIVIDAD NO EXISTE!!!</v>
          </cell>
        </row>
        <row r="1388">
          <cell r="B1388" t="str">
            <v>SIST. INF. INVENTARIOS (CARTERA, LOTES)</v>
          </cell>
        </row>
        <row r="1389">
          <cell r="B1389" t="str">
            <v>SISTEMA INTEGRADO INFORMACION BIBLIOTECA</v>
          </cell>
        </row>
        <row r="1390">
          <cell r="B1390" t="str">
            <v>SISTEMA POS-PROVEEDURIA</v>
          </cell>
        </row>
        <row r="1391">
          <cell r="B1391" t="str">
            <v>AMPLIACION RED CORPORATIVA EEPPM</v>
          </cell>
        </row>
        <row r="1392">
          <cell r="B1392" t="str">
            <v>SEGURIDAD DE LA INFRAESTRUCTURA INFORM.</v>
          </cell>
        </row>
        <row r="1393">
          <cell r="B1393" t="str">
            <v>ADMINISTRACION DE LA INFRAESTRUCTURA INF</v>
          </cell>
        </row>
        <row r="1394">
          <cell r="B1394" t="str">
            <v>COMUNICACION ORGANIZACIONAL ELECTRONICA</v>
          </cell>
        </row>
        <row r="1395">
          <cell r="B1395" t="str">
            <v>PROYECTO SISIE</v>
          </cell>
        </row>
        <row r="1396">
          <cell r="B1396" t="str">
            <v>CENTRO DE ACTIVIDAD NO EXISTE!!!</v>
          </cell>
        </row>
        <row r="1397">
          <cell r="B1397" t="str">
            <v>PROYECTO TRIPLE-E</v>
          </cell>
        </row>
        <row r="1398">
          <cell r="B1398" t="str">
            <v>PROYECTO INFRAGAS</v>
          </cell>
        </row>
        <row r="1399">
          <cell r="B1399" t="str">
            <v>PROYECTO COM-GAS</v>
          </cell>
        </row>
        <row r="1400">
          <cell r="B1400" t="str">
            <v>PROYECTO DISGAS</v>
          </cell>
        </row>
        <row r="1401">
          <cell r="B1401" t="str">
            <v>PROYECTO CONTRATAR</v>
          </cell>
        </row>
        <row r="1402">
          <cell r="B1402" t="str">
            <v>CENTRO DE ACTIVIDAD NO EXISTE!!!</v>
          </cell>
        </row>
        <row r="1403">
          <cell r="B1403" t="str">
            <v>ANTICIPOS ESTUDIOS</v>
          </cell>
        </row>
        <row r="1404">
          <cell r="B1404" t="str">
            <v>CENTRO DE ACTIVIDAD NO EXISTE!!!</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ARC03"/>
      <sheetName val="Listado"/>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ARC03"/>
      <sheetName val="evento pte dic 2015"/>
      <sheetName val="Listado"/>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Documento_de_Microsoft_Word_97-20032.doc"/><Relationship Id="rId5" Type="http://schemas.openxmlformats.org/officeDocument/2006/relationships/image" Target="../media/image1.emf"/><Relationship Id="rId4" Type="http://schemas.openxmlformats.org/officeDocument/2006/relationships/oleObject" Target="../embeddings/Documento_de_Microsoft_Word_97-20031.doc"/></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image" Target="../media/image5.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Documento_de_Microsoft_Word_97-20034.doc"/><Relationship Id="rId5" Type="http://schemas.openxmlformats.org/officeDocument/2006/relationships/image" Target="../media/image4.emf"/><Relationship Id="rId4" Type="http://schemas.openxmlformats.org/officeDocument/2006/relationships/oleObject" Target="../embeddings/Documento_de_Microsoft_Word_97-20033.doc"/></Relationships>
</file>

<file path=xl/worksheets/_rels/sheet4.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3.vml"/><Relationship Id="rId7" Type="http://schemas.openxmlformats.org/officeDocument/2006/relationships/image" Target="../media/image7.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oleObject" Target="../embeddings/Documento_de_Microsoft_Word_97-20036.doc"/><Relationship Id="rId5" Type="http://schemas.openxmlformats.org/officeDocument/2006/relationships/image" Target="../media/image6.emf"/><Relationship Id="rId4" Type="http://schemas.openxmlformats.org/officeDocument/2006/relationships/oleObject" Target="../embeddings/Documento_de_Microsoft_Word_97-20035.doc"/></Relationships>
</file>

<file path=xl/worksheets/_rels/sheet5.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4.vml"/><Relationship Id="rId7" Type="http://schemas.openxmlformats.org/officeDocument/2006/relationships/image" Target="../media/image9.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oleObject" Target="../embeddings/Documento_de_Microsoft_Word_97-20038.doc"/><Relationship Id="rId5" Type="http://schemas.openxmlformats.org/officeDocument/2006/relationships/image" Target="../media/image8.emf"/><Relationship Id="rId4" Type="http://schemas.openxmlformats.org/officeDocument/2006/relationships/oleObject" Target="../embeddings/Documento_de_Microsoft_Word_97-20037.doc"/></Relationships>
</file>

<file path=xl/worksheets/_rels/sheet6.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vmlDrawing" Target="../drawings/vmlDrawing5.vml"/><Relationship Id="rId7" Type="http://schemas.openxmlformats.org/officeDocument/2006/relationships/image" Target="../media/image7.emf"/><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oleObject" Target="../embeddings/Documento_de_Microsoft_Word_97-200310.doc"/><Relationship Id="rId5" Type="http://schemas.openxmlformats.org/officeDocument/2006/relationships/image" Target="../media/image6.emf"/><Relationship Id="rId4" Type="http://schemas.openxmlformats.org/officeDocument/2006/relationships/oleObject" Target="../embeddings/Documento_de_Microsoft_Word_97-20039.doc"/></Relationships>
</file>

<file path=xl/worksheets/_rels/sheet7.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vmlDrawing" Target="../drawings/vmlDrawing6.vml"/><Relationship Id="rId7" Type="http://schemas.openxmlformats.org/officeDocument/2006/relationships/image" Target="../media/image7.emf"/><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oleObject" Target="../embeddings/Documento_de_Microsoft_Word_97-200312.doc"/><Relationship Id="rId5" Type="http://schemas.openxmlformats.org/officeDocument/2006/relationships/image" Target="../media/image6.emf"/><Relationship Id="rId4" Type="http://schemas.openxmlformats.org/officeDocument/2006/relationships/oleObject" Target="../embeddings/Documento_de_Microsoft_Word_97-200311.doc"/></Relationships>
</file>

<file path=xl/worksheets/_rels/sheet8.xml.rels><?xml version="1.0" encoding="UTF-8" standalone="yes"?>
<Relationships xmlns="http://schemas.openxmlformats.org/package/2006/relationships"><Relationship Id="rId8" Type="http://schemas.openxmlformats.org/officeDocument/2006/relationships/comments" Target="../comments7.xml"/><Relationship Id="rId3" Type="http://schemas.openxmlformats.org/officeDocument/2006/relationships/vmlDrawing" Target="../drawings/vmlDrawing7.vml"/><Relationship Id="rId7" Type="http://schemas.openxmlformats.org/officeDocument/2006/relationships/image" Target="../media/image11.emf"/><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oleObject" Target="../embeddings/Documento_de_Microsoft_Word_97-200314.doc"/><Relationship Id="rId5" Type="http://schemas.openxmlformats.org/officeDocument/2006/relationships/image" Target="../media/image10.emf"/><Relationship Id="rId4" Type="http://schemas.openxmlformats.org/officeDocument/2006/relationships/oleObject" Target="../embeddings/Documento_de_Microsoft_Word_97-200313.doc"/></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78"/>
  <sheetViews>
    <sheetView view="pageBreakPreview" topLeftCell="A4" zoomScale="120" zoomScaleNormal="75" zoomScaleSheetLayoutView="120" workbookViewId="0">
      <selection activeCell="A4" sqref="A4:A5"/>
    </sheetView>
  </sheetViews>
  <sheetFormatPr baseColWidth="10" defaultColWidth="11.42578125" defaultRowHeight="12.75" x14ac:dyDescent="0.2"/>
  <cols>
    <col min="1" max="1" width="20.7109375" style="297" customWidth="1"/>
    <col min="2" max="2" width="14.85546875" style="297" customWidth="1"/>
    <col min="3" max="3" width="3.85546875" style="297" customWidth="1"/>
    <col min="4" max="4" width="51" style="297" customWidth="1"/>
    <col min="5" max="5" width="18" style="297" hidden="1" customWidth="1"/>
    <col min="6" max="6" width="38.7109375" style="297" customWidth="1"/>
    <col min="7" max="7" width="12.140625" style="297" customWidth="1"/>
    <col min="8" max="8" width="12" style="297" customWidth="1"/>
    <col min="9" max="9" width="30.85546875" style="297" customWidth="1"/>
    <col min="10" max="11" width="15.140625" style="297" customWidth="1"/>
    <col min="12" max="12" width="17.5703125" style="297" customWidth="1"/>
    <col min="13" max="13" width="19.5703125" style="297" customWidth="1"/>
    <col min="14" max="14" width="16" style="297" hidden="1" customWidth="1"/>
    <col min="15" max="15" width="15" style="297" hidden="1" customWidth="1"/>
    <col min="16" max="16" width="56.42578125" style="297" hidden="1" customWidth="1"/>
    <col min="17" max="17" width="16" style="297" hidden="1" customWidth="1"/>
    <col min="18" max="18" width="15" style="297" hidden="1" customWidth="1"/>
    <col min="19" max="19" width="56.42578125" style="297" hidden="1" customWidth="1"/>
    <col min="20" max="20" width="13.28515625" style="297" hidden="1" customWidth="1"/>
    <col min="21" max="21" width="14.140625" style="297" hidden="1" customWidth="1"/>
    <col min="22" max="22" width="48" style="297" hidden="1" customWidth="1"/>
    <col min="23" max="23" width="13.28515625" style="297" hidden="1" customWidth="1"/>
    <col min="24" max="24" width="14.140625" style="297" hidden="1" customWidth="1"/>
    <col min="25" max="25" width="65.5703125" style="297" hidden="1" customWidth="1"/>
    <col min="26" max="26" width="13.28515625" style="297" customWidth="1"/>
    <col min="27" max="27" width="14.140625" style="297" customWidth="1"/>
    <col min="28" max="28" width="76.85546875" style="297" customWidth="1"/>
    <col min="29" max="16384" width="11.42578125" style="297"/>
  </cols>
  <sheetData>
    <row r="1" spans="1:28" s="2" customFormat="1" ht="82.5" customHeight="1" x14ac:dyDescent="0.2">
      <c r="A1" s="553" t="s">
        <v>0</v>
      </c>
      <c r="B1" s="554"/>
      <c r="C1" s="555"/>
      <c r="D1" s="557" t="s">
        <v>1</v>
      </c>
      <c r="E1" s="558"/>
      <c r="F1" s="558"/>
      <c r="G1" s="558"/>
      <c r="H1" s="558"/>
      <c r="I1" s="558"/>
      <c r="J1" s="558"/>
      <c r="K1" s="558"/>
      <c r="L1" s="558"/>
      <c r="M1" s="558"/>
      <c r="N1" s="559"/>
      <c r="O1" s="549"/>
      <c r="P1" s="549"/>
      <c r="Q1" s="1"/>
      <c r="R1" s="549"/>
      <c r="S1" s="549"/>
      <c r="T1" s="1"/>
      <c r="U1" s="549"/>
      <c r="V1" s="549"/>
      <c r="W1" s="1"/>
      <c r="X1" s="549"/>
      <c r="Y1" s="549"/>
      <c r="Z1" s="1"/>
      <c r="AA1" s="549"/>
      <c r="AB1" s="549"/>
    </row>
    <row r="2" spans="1:28" s="2" customFormat="1" ht="33" customHeight="1" x14ac:dyDescent="0.2">
      <c r="A2" s="550" t="s">
        <v>2</v>
      </c>
      <c r="B2" s="551"/>
      <c r="C2" s="552"/>
      <c r="D2" s="553" t="s">
        <v>3</v>
      </c>
      <c r="E2" s="554"/>
      <c r="F2" s="554"/>
      <c r="G2" s="554"/>
      <c r="H2" s="554"/>
      <c r="I2" s="554"/>
      <c r="J2" s="554"/>
      <c r="K2" s="554"/>
      <c r="L2" s="554"/>
      <c r="M2" s="555"/>
      <c r="N2" s="556" t="s">
        <v>4</v>
      </c>
      <c r="O2" s="556"/>
      <c r="P2" s="556"/>
      <c r="Q2" s="556" t="s">
        <v>599</v>
      </c>
      <c r="R2" s="556"/>
      <c r="S2" s="556"/>
      <c r="T2" s="556" t="s">
        <v>600</v>
      </c>
      <c r="U2" s="556"/>
      <c r="V2" s="556"/>
      <c r="W2" s="556" t="s">
        <v>601</v>
      </c>
      <c r="X2" s="556"/>
      <c r="Y2" s="556"/>
      <c r="Z2" s="556" t="s">
        <v>602</v>
      </c>
      <c r="AA2" s="556"/>
      <c r="AB2" s="556"/>
    </row>
    <row r="3" spans="1:28" s="306" customFormat="1" ht="32.25" customHeight="1" x14ac:dyDescent="0.2">
      <c r="A3" s="567" t="s">
        <v>7</v>
      </c>
      <c r="B3" s="567"/>
      <c r="C3" s="567"/>
      <c r="D3" s="567"/>
      <c r="E3" s="567"/>
      <c r="F3" s="567"/>
      <c r="G3" s="567"/>
      <c r="H3" s="567"/>
      <c r="I3" s="567"/>
      <c r="J3" s="567"/>
      <c r="K3" s="567"/>
      <c r="L3" s="567"/>
      <c r="M3" s="567"/>
      <c r="N3" s="560" t="s">
        <v>8</v>
      </c>
      <c r="O3" s="561"/>
      <c r="P3" s="567" t="s">
        <v>9</v>
      </c>
      <c r="Q3" s="560" t="s">
        <v>8</v>
      </c>
      <c r="R3" s="561"/>
      <c r="S3" s="567" t="s">
        <v>9</v>
      </c>
      <c r="T3" s="560" t="s">
        <v>8</v>
      </c>
      <c r="U3" s="561"/>
      <c r="V3" s="567" t="s">
        <v>9</v>
      </c>
      <c r="W3" s="560" t="s">
        <v>8</v>
      </c>
      <c r="X3" s="561"/>
      <c r="Y3" s="567" t="s">
        <v>9</v>
      </c>
      <c r="Z3" s="560" t="s">
        <v>8</v>
      </c>
      <c r="AA3" s="561"/>
      <c r="AB3" s="567" t="s">
        <v>9</v>
      </c>
    </row>
    <row r="4" spans="1:28" s="306" customFormat="1" ht="33.75" customHeight="1" x14ac:dyDescent="0.2">
      <c r="A4" s="564" t="s">
        <v>10</v>
      </c>
      <c r="B4" s="564" t="s">
        <v>11</v>
      </c>
      <c r="C4" s="568" t="s">
        <v>12</v>
      </c>
      <c r="D4" s="567" t="s">
        <v>13</v>
      </c>
      <c r="E4" s="361" t="s">
        <v>14</v>
      </c>
      <c r="F4" s="564" t="s">
        <v>15</v>
      </c>
      <c r="G4" s="562" t="s">
        <v>16</v>
      </c>
      <c r="H4" s="563"/>
      <c r="I4" s="564" t="s">
        <v>17</v>
      </c>
      <c r="J4" s="564" t="s">
        <v>18</v>
      </c>
      <c r="K4" s="104"/>
      <c r="L4" s="562" t="s">
        <v>19</v>
      </c>
      <c r="M4" s="566"/>
      <c r="N4" s="564" t="s">
        <v>20</v>
      </c>
      <c r="O4" s="564" t="s">
        <v>21</v>
      </c>
      <c r="P4" s="567"/>
      <c r="Q4" s="564" t="s">
        <v>20</v>
      </c>
      <c r="R4" s="564" t="s">
        <v>21</v>
      </c>
      <c r="S4" s="567"/>
      <c r="T4" s="564" t="s">
        <v>20</v>
      </c>
      <c r="U4" s="564" t="s">
        <v>21</v>
      </c>
      <c r="V4" s="567"/>
      <c r="W4" s="564" t="s">
        <v>20</v>
      </c>
      <c r="X4" s="564" t="s">
        <v>21</v>
      </c>
      <c r="Y4" s="567"/>
      <c r="Z4" s="564" t="s">
        <v>20</v>
      </c>
      <c r="AA4" s="564" t="s">
        <v>21</v>
      </c>
      <c r="AB4" s="567"/>
    </row>
    <row r="5" spans="1:28" s="306" customFormat="1" ht="57.75" customHeight="1" x14ac:dyDescent="0.2">
      <c r="A5" s="565"/>
      <c r="B5" s="565"/>
      <c r="C5" s="569"/>
      <c r="D5" s="567"/>
      <c r="E5" s="300" t="s">
        <v>22</v>
      </c>
      <c r="F5" s="565"/>
      <c r="G5" s="361" t="s">
        <v>23</v>
      </c>
      <c r="H5" s="361" t="s">
        <v>24</v>
      </c>
      <c r="I5" s="565"/>
      <c r="J5" s="565"/>
      <c r="K5" s="360" t="s">
        <v>25</v>
      </c>
      <c r="L5" s="360" t="s">
        <v>26</v>
      </c>
      <c r="M5" s="360" t="s">
        <v>27</v>
      </c>
      <c r="N5" s="565"/>
      <c r="O5" s="565"/>
      <c r="P5" s="567"/>
      <c r="Q5" s="565"/>
      <c r="R5" s="565"/>
      <c r="S5" s="567"/>
      <c r="T5" s="565"/>
      <c r="U5" s="565"/>
      <c r="V5" s="567"/>
      <c r="W5" s="565"/>
      <c r="X5" s="565"/>
      <c r="Y5" s="567"/>
      <c r="Z5" s="565"/>
      <c r="AA5" s="565"/>
      <c r="AB5" s="567"/>
    </row>
    <row r="6" spans="1:28" s="306" customFormat="1" ht="12" x14ac:dyDescent="0.2">
      <c r="A6" s="360">
        <v>1</v>
      </c>
      <c r="B6" s="360">
        <v>2</v>
      </c>
      <c r="C6" s="362">
        <v>3</v>
      </c>
      <c r="D6" s="360">
        <v>4</v>
      </c>
      <c r="E6" s="360">
        <v>5</v>
      </c>
      <c r="F6" s="362">
        <v>6</v>
      </c>
      <c r="G6" s="360">
        <v>7</v>
      </c>
      <c r="H6" s="360">
        <v>8</v>
      </c>
      <c r="I6" s="362">
        <v>9</v>
      </c>
      <c r="J6" s="360">
        <v>10</v>
      </c>
      <c r="K6" s="360"/>
      <c r="L6" s="360">
        <v>11</v>
      </c>
      <c r="M6" s="362">
        <v>12</v>
      </c>
      <c r="N6" s="360">
        <v>13</v>
      </c>
      <c r="O6" s="360">
        <v>14</v>
      </c>
      <c r="P6" s="362">
        <v>15</v>
      </c>
      <c r="Q6" s="360">
        <v>13</v>
      </c>
      <c r="R6" s="360">
        <v>14</v>
      </c>
      <c r="S6" s="362">
        <v>15</v>
      </c>
      <c r="T6" s="360">
        <v>13</v>
      </c>
      <c r="U6" s="360">
        <v>14</v>
      </c>
      <c r="V6" s="362">
        <v>15</v>
      </c>
      <c r="W6" s="360">
        <v>13</v>
      </c>
      <c r="X6" s="360">
        <v>14</v>
      </c>
      <c r="Y6" s="362">
        <v>15</v>
      </c>
      <c r="Z6" s="360">
        <v>13</v>
      </c>
      <c r="AA6" s="360">
        <v>14</v>
      </c>
      <c r="AB6" s="362">
        <v>15</v>
      </c>
    </row>
    <row r="7" spans="1:28" s="306" customFormat="1" ht="136.5" customHeight="1" x14ac:dyDescent="0.2">
      <c r="A7" s="8" t="s">
        <v>28</v>
      </c>
      <c r="B7" s="9">
        <v>41031</v>
      </c>
      <c r="C7" s="10">
        <v>11</v>
      </c>
      <c r="D7" s="20" t="s">
        <v>603</v>
      </c>
      <c r="E7" s="10" t="s">
        <v>30</v>
      </c>
      <c r="F7" s="20" t="s">
        <v>124</v>
      </c>
      <c r="G7" s="33">
        <v>41061</v>
      </c>
      <c r="H7" s="33">
        <v>41274</v>
      </c>
      <c r="I7" s="13"/>
      <c r="J7" s="14"/>
      <c r="K7" s="14" t="s">
        <v>604</v>
      </c>
      <c r="L7" s="8" t="s">
        <v>125</v>
      </c>
      <c r="M7" s="24" t="s">
        <v>126</v>
      </c>
      <c r="N7" s="15">
        <v>0.25</v>
      </c>
      <c r="O7" s="15">
        <v>0.25</v>
      </c>
      <c r="P7" s="16" t="s">
        <v>605</v>
      </c>
      <c r="Q7" s="15">
        <v>0.25</v>
      </c>
      <c r="R7" s="15">
        <v>0.25</v>
      </c>
      <c r="S7" s="16" t="s">
        <v>128</v>
      </c>
      <c r="T7" s="15">
        <v>0.25</v>
      </c>
      <c r="U7" s="15">
        <v>0.25</v>
      </c>
      <c r="V7" s="16" t="s">
        <v>606</v>
      </c>
      <c r="W7" s="46">
        <v>0.5</v>
      </c>
      <c r="X7" s="241">
        <v>0.5</v>
      </c>
      <c r="Y7" s="25" t="s">
        <v>543</v>
      </c>
      <c r="Z7" s="46">
        <v>1</v>
      </c>
      <c r="AA7" s="241">
        <v>0.5</v>
      </c>
      <c r="AB7" s="25" t="s">
        <v>607</v>
      </c>
    </row>
    <row r="8" spans="1:28" s="306" customFormat="1" ht="193.5" customHeight="1" x14ac:dyDescent="0.2">
      <c r="A8" s="368" t="s">
        <v>195</v>
      </c>
      <c r="B8" s="39">
        <v>41547</v>
      </c>
      <c r="C8" s="40">
        <v>7</v>
      </c>
      <c r="D8" s="368" t="s">
        <v>227</v>
      </c>
      <c r="E8" s="371" t="s">
        <v>30</v>
      </c>
      <c r="F8" s="368" t="s">
        <v>608</v>
      </c>
      <c r="G8" s="369">
        <v>41548</v>
      </c>
      <c r="H8" s="39">
        <v>41820</v>
      </c>
      <c r="I8" s="303"/>
      <c r="J8" s="14"/>
      <c r="K8" s="14" t="s">
        <v>609</v>
      </c>
      <c r="L8" s="42" t="s">
        <v>65</v>
      </c>
      <c r="M8" s="42" t="s">
        <v>229</v>
      </c>
      <c r="N8" s="15" t="s">
        <v>207</v>
      </c>
      <c r="O8" s="305" t="s">
        <v>208</v>
      </c>
      <c r="P8" s="37" t="s">
        <v>610</v>
      </c>
      <c r="Q8" s="15">
        <v>0.75</v>
      </c>
      <c r="R8" s="305"/>
      <c r="S8" s="37" t="s">
        <v>611</v>
      </c>
      <c r="T8" s="46">
        <v>0.75</v>
      </c>
      <c r="U8" s="31"/>
      <c r="V8" s="37" t="s">
        <v>612</v>
      </c>
      <c r="W8" s="46">
        <v>0.75</v>
      </c>
      <c r="X8" s="46">
        <v>0.75</v>
      </c>
      <c r="Y8" s="37" t="s">
        <v>613</v>
      </c>
      <c r="Z8" s="46">
        <v>1</v>
      </c>
      <c r="AA8" s="46">
        <v>1</v>
      </c>
      <c r="AB8" s="37" t="s">
        <v>614</v>
      </c>
    </row>
    <row r="9" spans="1:28" s="306" customFormat="1" ht="93.75" customHeight="1" x14ac:dyDescent="0.2">
      <c r="A9" s="365" t="s">
        <v>322</v>
      </c>
      <c r="B9" s="58">
        <v>41614</v>
      </c>
      <c r="C9" s="59">
        <v>1</v>
      </c>
      <c r="D9" s="60" t="s">
        <v>323</v>
      </c>
      <c r="E9" s="304" t="s">
        <v>30</v>
      </c>
      <c r="F9" s="303" t="s">
        <v>615</v>
      </c>
      <c r="G9" s="58">
        <v>41628</v>
      </c>
      <c r="H9" s="58">
        <v>41820</v>
      </c>
      <c r="I9" s="303" t="s">
        <v>615</v>
      </c>
      <c r="J9" s="14"/>
      <c r="K9" s="105" t="s">
        <v>604</v>
      </c>
      <c r="L9" s="303" t="s">
        <v>153</v>
      </c>
      <c r="M9" s="303" t="s">
        <v>616</v>
      </c>
      <c r="N9" s="15" t="s">
        <v>207</v>
      </c>
      <c r="O9" s="15" t="s">
        <v>207</v>
      </c>
      <c r="P9" s="16" t="s">
        <v>617</v>
      </c>
      <c r="Q9" s="15">
        <v>0.75</v>
      </c>
      <c r="R9" s="15">
        <v>0.75</v>
      </c>
      <c r="S9" s="16" t="s">
        <v>327</v>
      </c>
      <c r="T9" s="15">
        <v>0.75</v>
      </c>
      <c r="U9" s="15">
        <v>0.75</v>
      </c>
      <c r="V9" s="16" t="s">
        <v>328</v>
      </c>
      <c r="W9" s="15">
        <v>0.98</v>
      </c>
      <c r="X9" s="15">
        <v>0.98</v>
      </c>
      <c r="Y9" s="16" t="s">
        <v>545</v>
      </c>
      <c r="Z9" s="15">
        <v>1</v>
      </c>
      <c r="AA9" s="15">
        <v>1</v>
      </c>
      <c r="AB9" s="37" t="s">
        <v>589</v>
      </c>
    </row>
    <row r="10" spans="1:28" s="306" customFormat="1" ht="93" customHeight="1" x14ac:dyDescent="0.2">
      <c r="A10" s="365" t="s">
        <v>322</v>
      </c>
      <c r="B10" s="58">
        <v>41614</v>
      </c>
      <c r="C10" s="370">
        <v>2</v>
      </c>
      <c r="D10" s="60" t="s">
        <v>618</v>
      </c>
      <c r="E10" s="304" t="s">
        <v>30</v>
      </c>
      <c r="F10" s="303" t="s">
        <v>615</v>
      </c>
      <c r="G10" s="58">
        <v>41628</v>
      </c>
      <c r="H10" s="58">
        <v>41820</v>
      </c>
      <c r="I10" s="303" t="s">
        <v>615</v>
      </c>
      <c r="J10" s="14"/>
      <c r="K10" s="105" t="s">
        <v>604</v>
      </c>
      <c r="L10" s="303" t="s">
        <v>153</v>
      </c>
      <c r="M10" s="303" t="s">
        <v>616</v>
      </c>
      <c r="N10" s="15" t="s">
        <v>207</v>
      </c>
      <c r="O10" s="15" t="s">
        <v>207</v>
      </c>
      <c r="P10" s="16" t="s">
        <v>619</v>
      </c>
      <c r="Q10" s="15">
        <v>0.75</v>
      </c>
      <c r="R10" s="15">
        <v>0.75</v>
      </c>
      <c r="S10" s="16" t="s">
        <v>327</v>
      </c>
      <c r="T10" s="15">
        <v>0.75</v>
      </c>
      <c r="U10" s="15">
        <v>0.75</v>
      </c>
      <c r="V10" s="16" t="s">
        <v>328</v>
      </c>
      <c r="W10" s="15">
        <v>0.98</v>
      </c>
      <c r="X10" s="15">
        <v>0.98</v>
      </c>
      <c r="Y10" s="16" t="s">
        <v>545</v>
      </c>
      <c r="Z10" s="15">
        <v>1</v>
      </c>
      <c r="AA10" s="15">
        <v>1</v>
      </c>
      <c r="AB10" s="37" t="s">
        <v>590</v>
      </c>
    </row>
    <row r="11" spans="1:28" s="306" customFormat="1" ht="107.25" customHeight="1" x14ac:dyDescent="0.2">
      <c r="A11" s="365" t="s">
        <v>322</v>
      </c>
      <c r="B11" s="58">
        <v>41614</v>
      </c>
      <c r="C11" s="370">
        <v>3</v>
      </c>
      <c r="D11" s="60" t="s">
        <v>620</v>
      </c>
      <c r="E11" s="304" t="s">
        <v>30</v>
      </c>
      <c r="F11" s="303" t="s">
        <v>332</v>
      </c>
      <c r="G11" s="58">
        <v>41654</v>
      </c>
      <c r="H11" s="58">
        <v>42004</v>
      </c>
      <c r="I11" s="303" t="s">
        <v>332</v>
      </c>
      <c r="J11" s="14"/>
      <c r="K11" s="105" t="s">
        <v>604</v>
      </c>
      <c r="L11" s="303" t="s">
        <v>153</v>
      </c>
      <c r="M11" s="303" t="s">
        <v>333</v>
      </c>
      <c r="N11" s="15" t="s">
        <v>207</v>
      </c>
      <c r="O11" s="15" t="s">
        <v>207</v>
      </c>
      <c r="P11" s="16" t="s">
        <v>334</v>
      </c>
      <c r="Q11" s="15" t="s">
        <v>207</v>
      </c>
      <c r="R11" s="15" t="s">
        <v>207</v>
      </c>
      <c r="S11" s="16" t="s">
        <v>334</v>
      </c>
      <c r="T11" s="15">
        <v>0.75</v>
      </c>
      <c r="U11" s="15">
        <v>0.75</v>
      </c>
      <c r="V11" s="16" t="s">
        <v>335</v>
      </c>
      <c r="W11" s="15">
        <v>0.98</v>
      </c>
      <c r="X11" s="15">
        <v>0.98</v>
      </c>
      <c r="Y11" s="16" t="s">
        <v>621</v>
      </c>
      <c r="Z11" s="15">
        <v>1</v>
      </c>
      <c r="AA11" s="15">
        <v>1</v>
      </c>
      <c r="AB11" s="37" t="s">
        <v>622</v>
      </c>
    </row>
    <row r="12" spans="1:28" s="306" customFormat="1" ht="126" customHeight="1" x14ac:dyDescent="0.2">
      <c r="A12" s="365" t="s">
        <v>322</v>
      </c>
      <c r="B12" s="58">
        <v>41614</v>
      </c>
      <c r="C12" s="370">
        <v>5</v>
      </c>
      <c r="D12" s="303" t="s">
        <v>623</v>
      </c>
      <c r="E12" s="304" t="s">
        <v>30</v>
      </c>
      <c r="F12" s="303" t="s">
        <v>343</v>
      </c>
      <c r="G12" s="58">
        <v>41640</v>
      </c>
      <c r="H12" s="58">
        <v>42004</v>
      </c>
      <c r="I12" s="303" t="s">
        <v>343</v>
      </c>
      <c r="J12" s="14"/>
      <c r="K12" s="105" t="s">
        <v>604</v>
      </c>
      <c r="L12" s="303" t="s">
        <v>153</v>
      </c>
      <c r="M12" s="303" t="s">
        <v>344</v>
      </c>
      <c r="N12" s="15" t="s">
        <v>207</v>
      </c>
      <c r="O12" s="15" t="s">
        <v>207</v>
      </c>
      <c r="P12" s="16" t="s">
        <v>345</v>
      </c>
      <c r="Q12" s="15" t="s">
        <v>207</v>
      </c>
      <c r="R12" s="15" t="s">
        <v>207</v>
      </c>
      <c r="S12" s="16" t="s">
        <v>345</v>
      </c>
      <c r="T12" s="15">
        <v>0.25</v>
      </c>
      <c r="U12" s="15">
        <v>0.25</v>
      </c>
      <c r="V12" s="16" t="s">
        <v>624</v>
      </c>
      <c r="W12" s="15">
        <v>0.25</v>
      </c>
      <c r="X12" s="15">
        <v>0.25</v>
      </c>
      <c r="Y12" s="16" t="s">
        <v>625</v>
      </c>
      <c r="Z12" s="15">
        <v>0.5</v>
      </c>
      <c r="AA12" s="15">
        <v>0.5</v>
      </c>
      <c r="AB12" s="37" t="s">
        <v>626</v>
      </c>
    </row>
    <row r="13" spans="1:28" s="306" customFormat="1" ht="294" customHeight="1" x14ac:dyDescent="0.2">
      <c r="A13" s="63" t="s">
        <v>391</v>
      </c>
      <c r="B13" s="58">
        <v>41878</v>
      </c>
      <c r="C13" s="64">
        <v>1</v>
      </c>
      <c r="D13" s="37" t="s">
        <v>392</v>
      </c>
      <c r="E13" s="65" t="s">
        <v>30</v>
      </c>
      <c r="F13" s="37" t="s">
        <v>393</v>
      </c>
      <c r="G13" s="14">
        <v>41912</v>
      </c>
      <c r="H13" s="14">
        <v>42004</v>
      </c>
      <c r="I13" s="66" t="s">
        <v>394</v>
      </c>
      <c r="J13" s="14">
        <v>42004</v>
      </c>
      <c r="K13" s="105" t="s">
        <v>627</v>
      </c>
      <c r="L13" s="65" t="s">
        <v>203</v>
      </c>
      <c r="M13" s="65" t="s">
        <v>628</v>
      </c>
      <c r="N13" s="305"/>
      <c r="O13" s="305"/>
      <c r="P13" s="66"/>
      <c r="Q13" s="305"/>
      <c r="R13" s="305"/>
      <c r="S13" s="66"/>
      <c r="T13" s="305">
        <v>0</v>
      </c>
      <c r="U13" s="305">
        <v>0</v>
      </c>
      <c r="V13" s="66"/>
      <c r="W13" s="305"/>
      <c r="X13" s="305"/>
      <c r="Y13" s="66"/>
      <c r="Z13" s="305">
        <v>1</v>
      </c>
      <c r="AA13" s="305">
        <v>1</v>
      </c>
      <c r="AB13" s="66" t="s">
        <v>629</v>
      </c>
    </row>
    <row r="14" spans="1:28" s="306" customFormat="1" ht="252" x14ac:dyDescent="0.2">
      <c r="A14" s="63" t="s">
        <v>391</v>
      </c>
      <c r="B14" s="58">
        <v>41878</v>
      </c>
      <c r="C14" s="64">
        <v>5</v>
      </c>
      <c r="D14" s="37" t="s">
        <v>412</v>
      </c>
      <c r="E14" s="65" t="s">
        <v>30</v>
      </c>
      <c r="F14" s="66" t="s">
        <v>393</v>
      </c>
      <c r="G14" s="14">
        <v>41912</v>
      </c>
      <c r="H14" s="14">
        <v>42004</v>
      </c>
      <c r="I14" s="66" t="s">
        <v>394</v>
      </c>
      <c r="J14" s="14">
        <v>42004</v>
      </c>
      <c r="K14" s="105" t="s">
        <v>627</v>
      </c>
      <c r="L14" s="65" t="s">
        <v>203</v>
      </c>
      <c r="M14" s="65" t="s">
        <v>628</v>
      </c>
      <c r="N14" s="305"/>
      <c r="O14" s="305"/>
      <c r="P14" s="66"/>
      <c r="Q14" s="305"/>
      <c r="R14" s="305"/>
      <c r="S14" s="66"/>
      <c r="T14" s="305">
        <v>0</v>
      </c>
      <c r="U14" s="305">
        <v>0</v>
      </c>
      <c r="V14" s="66"/>
      <c r="W14" s="305"/>
      <c r="X14" s="305"/>
      <c r="Y14" s="66"/>
      <c r="Z14" s="305">
        <v>1</v>
      </c>
      <c r="AA14" s="305">
        <v>1</v>
      </c>
      <c r="AB14" s="66" t="s">
        <v>630</v>
      </c>
    </row>
    <row r="15" spans="1:28" s="306" customFormat="1" ht="216.75" customHeight="1" x14ac:dyDescent="0.2">
      <c r="A15" s="63" t="s">
        <v>391</v>
      </c>
      <c r="B15" s="58">
        <v>41878</v>
      </c>
      <c r="C15" s="64">
        <v>9</v>
      </c>
      <c r="D15" s="37" t="s">
        <v>429</v>
      </c>
      <c r="E15" s="65" t="s">
        <v>30</v>
      </c>
      <c r="F15" s="37" t="s">
        <v>430</v>
      </c>
      <c r="G15" s="14">
        <v>41884</v>
      </c>
      <c r="H15" s="14">
        <v>41943</v>
      </c>
      <c r="I15" s="66" t="s">
        <v>631</v>
      </c>
      <c r="J15" s="14">
        <v>42004</v>
      </c>
      <c r="K15" s="105" t="s">
        <v>609</v>
      </c>
      <c r="L15" s="65" t="s">
        <v>65</v>
      </c>
      <c r="M15" s="66" t="s">
        <v>229</v>
      </c>
      <c r="N15" s="305"/>
      <c r="O15" s="305"/>
      <c r="P15" s="66"/>
      <c r="Q15" s="305">
        <v>0.5</v>
      </c>
      <c r="R15" s="305">
        <v>0.5</v>
      </c>
      <c r="S15" s="25" t="s">
        <v>431</v>
      </c>
      <c r="T15" s="305">
        <v>0.75</v>
      </c>
      <c r="U15" s="305"/>
      <c r="V15" s="25" t="s">
        <v>632</v>
      </c>
      <c r="W15" s="305">
        <v>0.75</v>
      </c>
      <c r="X15" s="305">
        <v>0.75</v>
      </c>
      <c r="Y15" s="25" t="s">
        <v>633</v>
      </c>
      <c r="Z15" s="305">
        <v>1</v>
      </c>
      <c r="AA15" s="305">
        <v>1</v>
      </c>
      <c r="AB15" s="37" t="s">
        <v>634</v>
      </c>
    </row>
    <row r="16" spans="1:28" s="306" customFormat="1" ht="86.25" customHeight="1" x14ac:dyDescent="0.2">
      <c r="A16" s="8" t="s">
        <v>438</v>
      </c>
      <c r="B16" s="9">
        <v>41988</v>
      </c>
      <c r="C16" s="10">
        <v>1</v>
      </c>
      <c r="D16" s="11" t="s">
        <v>439</v>
      </c>
      <c r="E16" s="55" t="s">
        <v>440</v>
      </c>
      <c r="F16" s="8" t="s">
        <v>441</v>
      </c>
      <c r="G16" s="67">
        <v>42050</v>
      </c>
      <c r="H16" s="67">
        <v>42079</v>
      </c>
      <c r="I16" s="68" t="s">
        <v>442</v>
      </c>
      <c r="J16" s="69">
        <v>42079</v>
      </c>
      <c r="K16" s="8" t="s">
        <v>443</v>
      </c>
      <c r="L16" s="8" t="s">
        <v>444</v>
      </c>
      <c r="M16" s="35"/>
      <c r="N16" s="35"/>
      <c r="O16" s="16"/>
      <c r="P16" s="66"/>
      <c r="Q16" s="305"/>
      <c r="R16" s="305"/>
      <c r="S16" s="66"/>
      <c r="T16" s="305"/>
      <c r="U16" s="305"/>
      <c r="V16" s="66"/>
      <c r="W16" s="305">
        <v>0.25</v>
      </c>
      <c r="X16" s="305">
        <v>0.25</v>
      </c>
      <c r="Y16" s="8" t="s">
        <v>537</v>
      </c>
      <c r="Z16" s="305">
        <v>1</v>
      </c>
      <c r="AA16" s="305">
        <v>1</v>
      </c>
      <c r="AB16" s="340" t="s">
        <v>668</v>
      </c>
    </row>
    <row r="17" spans="1:28" s="306" customFormat="1" ht="160.5" customHeight="1" x14ac:dyDescent="0.2">
      <c r="A17" s="8" t="s">
        <v>438</v>
      </c>
      <c r="B17" s="9">
        <v>41988</v>
      </c>
      <c r="C17" s="10">
        <v>2</v>
      </c>
      <c r="D17" s="112" t="s">
        <v>445</v>
      </c>
      <c r="E17" s="10" t="s">
        <v>446</v>
      </c>
      <c r="F17" s="8" t="s">
        <v>447</v>
      </c>
      <c r="G17" s="67">
        <v>42030</v>
      </c>
      <c r="H17" s="67">
        <v>42093</v>
      </c>
      <c r="I17" s="68" t="s">
        <v>448</v>
      </c>
      <c r="J17" s="69">
        <v>41778</v>
      </c>
      <c r="K17" s="8" t="s">
        <v>443</v>
      </c>
      <c r="L17" s="8" t="s">
        <v>449</v>
      </c>
      <c r="M17" s="35"/>
      <c r="N17" s="35"/>
      <c r="O17" s="16"/>
      <c r="P17" s="66"/>
      <c r="Q17" s="305"/>
      <c r="R17" s="305"/>
      <c r="S17" s="66"/>
      <c r="T17" s="305"/>
      <c r="U17" s="305"/>
      <c r="V17" s="66"/>
      <c r="W17" s="305">
        <v>0</v>
      </c>
      <c r="X17" s="305"/>
      <c r="Y17" s="8" t="s">
        <v>538</v>
      </c>
      <c r="Z17" s="305">
        <v>1</v>
      </c>
      <c r="AA17" s="305">
        <v>1</v>
      </c>
      <c r="AB17" s="341" t="s">
        <v>635</v>
      </c>
    </row>
    <row r="18" spans="1:28" s="306" customFormat="1" ht="224.25" customHeight="1" x14ac:dyDescent="0.2">
      <c r="A18" s="354" t="s">
        <v>438</v>
      </c>
      <c r="B18" s="356">
        <v>41988</v>
      </c>
      <c r="C18" s="357">
        <v>3</v>
      </c>
      <c r="D18" s="70" t="s">
        <v>636</v>
      </c>
      <c r="E18" s="357" t="s">
        <v>446</v>
      </c>
      <c r="F18" s="36" t="s">
        <v>451</v>
      </c>
      <c r="G18" s="67">
        <v>42051</v>
      </c>
      <c r="H18" s="67">
        <v>42079</v>
      </c>
      <c r="I18" s="349" t="s">
        <v>452</v>
      </c>
      <c r="J18" s="350">
        <v>41749</v>
      </c>
      <c r="K18" s="351" t="s">
        <v>443</v>
      </c>
      <c r="L18" s="351" t="s">
        <v>453</v>
      </c>
      <c r="M18" s="353"/>
      <c r="N18" s="353"/>
      <c r="O18" s="348"/>
      <c r="P18" s="66"/>
      <c r="Q18" s="305"/>
      <c r="R18" s="305"/>
      <c r="S18" s="66"/>
      <c r="T18" s="305"/>
      <c r="U18" s="305"/>
      <c r="V18" s="66"/>
      <c r="W18" s="305">
        <v>0.75</v>
      </c>
      <c r="X18" s="305">
        <v>0.25</v>
      </c>
      <c r="Y18" s="8" t="s">
        <v>670</v>
      </c>
      <c r="Z18" s="305">
        <v>0.75</v>
      </c>
      <c r="AA18" s="305">
        <v>0.25</v>
      </c>
      <c r="AB18" s="317" t="s">
        <v>637</v>
      </c>
    </row>
    <row r="19" spans="1:28" s="306" customFormat="1" ht="195" customHeight="1" x14ac:dyDescent="0.2">
      <c r="A19" s="354" t="s">
        <v>438</v>
      </c>
      <c r="B19" s="356">
        <v>41988</v>
      </c>
      <c r="C19" s="366">
        <v>4</v>
      </c>
      <c r="D19" s="354" t="s">
        <v>454</v>
      </c>
      <c r="E19" s="357" t="s">
        <v>446</v>
      </c>
      <c r="F19" s="351" t="s">
        <v>638</v>
      </c>
      <c r="G19" s="359">
        <v>42006</v>
      </c>
      <c r="H19" s="359">
        <v>42369</v>
      </c>
      <c r="I19" s="349" t="s">
        <v>639</v>
      </c>
      <c r="J19" s="350">
        <v>42369</v>
      </c>
      <c r="K19" s="351" t="s">
        <v>640</v>
      </c>
      <c r="L19" s="351"/>
      <c r="M19" s="353"/>
      <c r="N19" s="353"/>
      <c r="O19" s="348"/>
      <c r="P19" s="66"/>
      <c r="Q19" s="305"/>
      <c r="R19" s="305"/>
      <c r="S19" s="66"/>
      <c r="T19" s="305"/>
      <c r="U19" s="305"/>
      <c r="V19" s="66"/>
      <c r="W19" s="305">
        <v>0.5</v>
      </c>
      <c r="X19" s="305">
        <v>0.25</v>
      </c>
      <c r="Y19" s="238" t="s">
        <v>641</v>
      </c>
      <c r="Z19" s="305">
        <v>0.5</v>
      </c>
      <c r="AA19" s="305">
        <v>0.25</v>
      </c>
      <c r="AB19" s="340" t="s">
        <v>669</v>
      </c>
    </row>
    <row r="20" spans="1:28" s="306" customFormat="1" ht="168" x14ac:dyDescent="0.2">
      <c r="A20" s="570" t="s">
        <v>438</v>
      </c>
      <c r="B20" s="573">
        <v>41988</v>
      </c>
      <c r="C20" s="575">
        <v>5</v>
      </c>
      <c r="D20" s="570" t="s">
        <v>458</v>
      </c>
      <c r="E20" s="575" t="s">
        <v>446</v>
      </c>
      <c r="F20" s="22" t="s">
        <v>642</v>
      </c>
      <c r="G20" s="586">
        <v>42019</v>
      </c>
      <c r="H20" s="586">
        <v>42369</v>
      </c>
      <c r="I20" s="589" t="s">
        <v>643</v>
      </c>
      <c r="J20" s="591">
        <v>42369</v>
      </c>
      <c r="K20" s="593" t="s">
        <v>461</v>
      </c>
      <c r="L20" s="593" t="s">
        <v>462</v>
      </c>
      <c r="M20" s="578"/>
      <c r="N20" s="578"/>
      <c r="O20" s="580"/>
      <c r="P20" s="66"/>
      <c r="Q20" s="305"/>
      <c r="R20" s="305"/>
      <c r="S20" s="66"/>
      <c r="T20" s="305"/>
      <c r="U20" s="305"/>
      <c r="V20" s="66"/>
      <c r="W20" s="305">
        <v>0</v>
      </c>
      <c r="X20" s="305"/>
      <c r="Y20" s="238" t="s">
        <v>534</v>
      </c>
      <c r="Z20" s="305">
        <v>1</v>
      </c>
      <c r="AA20" s="305">
        <v>0.5</v>
      </c>
      <c r="AB20" s="341" t="s">
        <v>644</v>
      </c>
    </row>
    <row r="21" spans="1:28" s="306" customFormat="1" ht="36" x14ac:dyDescent="0.2">
      <c r="A21" s="571"/>
      <c r="B21" s="574"/>
      <c r="C21" s="576"/>
      <c r="D21" s="577"/>
      <c r="E21" s="576"/>
      <c r="F21" s="77" t="s">
        <v>645</v>
      </c>
      <c r="G21" s="587"/>
      <c r="H21" s="587"/>
      <c r="I21" s="590"/>
      <c r="J21" s="592"/>
      <c r="K21" s="594"/>
      <c r="L21" s="594"/>
      <c r="M21" s="579"/>
      <c r="N21" s="579"/>
      <c r="O21" s="581"/>
      <c r="P21" s="66"/>
      <c r="Q21" s="305"/>
      <c r="R21" s="305"/>
      <c r="S21" s="66"/>
      <c r="T21" s="305"/>
      <c r="U21" s="305"/>
      <c r="V21" s="66"/>
      <c r="W21" s="305">
        <v>1</v>
      </c>
      <c r="X21" s="305"/>
      <c r="Y21" s="238" t="s">
        <v>535</v>
      </c>
      <c r="Z21" s="305">
        <v>1</v>
      </c>
      <c r="AA21" s="305">
        <v>1</v>
      </c>
      <c r="AB21" s="342" t="s">
        <v>535</v>
      </c>
    </row>
    <row r="22" spans="1:28" s="306" customFormat="1" ht="58.5" customHeight="1" x14ac:dyDescent="0.2">
      <c r="A22" s="571"/>
      <c r="B22" s="574"/>
      <c r="C22" s="576"/>
      <c r="D22" s="577"/>
      <c r="E22" s="576"/>
      <c r="F22" s="77" t="s">
        <v>646</v>
      </c>
      <c r="G22" s="587"/>
      <c r="H22" s="587"/>
      <c r="I22" s="590"/>
      <c r="J22" s="592"/>
      <c r="K22" s="594"/>
      <c r="L22" s="594"/>
      <c r="M22" s="579"/>
      <c r="N22" s="579"/>
      <c r="O22" s="581"/>
      <c r="P22" s="66"/>
      <c r="Q22" s="305"/>
      <c r="R22" s="305"/>
      <c r="S22" s="66"/>
      <c r="T22" s="305"/>
      <c r="U22" s="305"/>
      <c r="V22" s="66"/>
      <c r="W22" s="305">
        <v>1</v>
      </c>
      <c r="X22" s="305"/>
      <c r="Y22" s="238" t="s">
        <v>535</v>
      </c>
      <c r="Z22" s="305">
        <v>1</v>
      </c>
      <c r="AA22" s="305">
        <v>1</v>
      </c>
      <c r="AB22" s="342" t="s">
        <v>535</v>
      </c>
    </row>
    <row r="23" spans="1:28" s="306" customFormat="1" ht="154.5" customHeight="1" x14ac:dyDescent="0.2">
      <c r="A23" s="572"/>
      <c r="B23" s="574"/>
      <c r="C23" s="576"/>
      <c r="D23" s="577"/>
      <c r="E23" s="576"/>
      <c r="F23" s="22" t="s">
        <v>647</v>
      </c>
      <c r="G23" s="588"/>
      <c r="H23" s="588"/>
      <c r="I23" s="590"/>
      <c r="J23" s="592"/>
      <c r="K23" s="595"/>
      <c r="L23" s="594"/>
      <c r="M23" s="579"/>
      <c r="N23" s="579"/>
      <c r="O23" s="581"/>
      <c r="P23" s="66"/>
      <c r="Q23" s="305"/>
      <c r="R23" s="305"/>
      <c r="S23" s="66"/>
      <c r="T23" s="305"/>
      <c r="U23" s="305"/>
      <c r="V23" s="66"/>
      <c r="W23" s="305">
        <v>0.5</v>
      </c>
      <c r="X23" s="305"/>
      <c r="Y23" s="238" t="s">
        <v>536</v>
      </c>
      <c r="Z23" s="305">
        <v>0.5</v>
      </c>
      <c r="AA23" s="305">
        <v>0.25</v>
      </c>
      <c r="AB23" s="342" t="s">
        <v>648</v>
      </c>
    </row>
    <row r="24" spans="1:28" s="306" customFormat="1" ht="153" customHeight="1" x14ac:dyDescent="0.2">
      <c r="A24" s="8" t="s">
        <v>438</v>
      </c>
      <c r="B24" s="9">
        <v>41988</v>
      </c>
      <c r="C24" s="10">
        <v>6</v>
      </c>
      <c r="D24" s="36" t="s">
        <v>466</v>
      </c>
      <c r="E24" s="78" t="s">
        <v>446</v>
      </c>
      <c r="F24" s="22" t="s">
        <v>467</v>
      </c>
      <c r="G24" s="67">
        <v>42051</v>
      </c>
      <c r="H24" s="67">
        <v>42368</v>
      </c>
      <c r="I24" s="68" t="s">
        <v>649</v>
      </c>
      <c r="J24" s="69">
        <v>42384</v>
      </c>
      <c r="K24" s="21" t="s">
        <v>461</v>
      </c>
      <c r="L24" s="21" t="s">
        <v>469</v>
      </c>
      <c r="M24" s="35"/>
      <c r="N24" s="35"/>
      <c r="O24" s="79"/>
      <c r="P24" s="66"/>
      <c r="Q24" s="305"/>
      <c r="R24" s="305"/>
      <c r="S24" s="66"/>
      <c r="T24" s="305"/>
      <c r="U24" s="305"/>
      <c r="V24" s="66"/>
      <c r="W24" s="305">
        <v>0.5</v>
      </c>
      <c r="X24" s="305">
        <v>0.25</v>
      </c>
      <c r="Y24" s="8" t="s">
        <v>650</v>
      </c>
      <c r="Z24" s="305">
        <v>0.5</v>
      </c>
      <c r="AA24" s="305">
        <v>0.5</v>
      </c>
      <c r="AB24" s="341" t="s">
        <v>651</v>
      </c>
    </row>
    <row r="25" spans="1:28" s="306" customFormat="1" ht="123.75" customHeight="1" x14ac:dyDescent="0.2">
      <c r="A25" s="301" t="s">
        <v>490</v>
      </c>
      <c r="B25" s="14">
        <v>42125</v>
      </c>
      <c r="C25" s="148">
        <v>1</v>
      </c>
      <c r="D25" s="8" t="s">
        <v>491</v>
      </c>
      <c r="E25" s="304" t="s">
        <v>446</v>
      </c>
      <c r="F25" s="303" t="s">
        <v>492</v>
      </c>
      <c r="G25" s="14" t="s">
        <v>493</v>
      </c>
      <c r="H25" s="14">
        <v>42277</v>
      </c>
      <c r="I25" s="303" t="s">
        <v>494</v>
      </c>
      <c r="J25" s="14">
        <v>42369</v>
      </c>
      <c r="K25" s="304" t="s">
        <v>495</v>
      </c>
      <c r="L25" s="303" t="s">
        <v>496</v>
      </c>
      <c r="M25" s="144"/>
      <c r="N25" s="144"/>
      <c r="O25" s="145"/>
      <c r="P25" s="66"/>
      <c r="Q25" s="305"/>
      <c r="R25" s="305"/>
      <c r="S25" s="66"/>
      <c r="T25" s="305"/>
      <c r="U25" s="305"/>
      <c r="V25" s="66"/>
      <c r="W25" s="305" t="s">
        <v>548</v>
      </c>
      <c r="X25" s="305" t="s">
        <v>548</v>
      </c>
      <c r="Y25" s="66" t="s">
        <v>549</v>
      </c>
      <c r="Z25" s="305">
        <v>1</v>
      </c>
      <c r="AA25" s="305">
        <v>1</v>
      </c>
      <c r="AB25" s="25" t="s">
        <v>652</v>
      </c>
    </row>
    <row r="26" spans="1:28" s="306" customFormat="1" ht="123.75" customHeight="1" x14ac:dyDescent="0.2">
      <c r="A26" s="301" t="s">
        <v>490</v>
      </c>
      <c r="B26" s="14">
        <v>42125</v>
      </c>
      <c r="C26" s="148">
        <v>2</v>
      </c>
      <c r="D26" s="8" t="s">
        <v>497</v>
      </c>
      <c r="E26" s="304" t="s">
        <v>446</v>
      </c>
      <c r="F26" s="303" t="s">
        <v>498</v>
      </c>
      <c r="G26" s="14">
        <v>42146</v>
      </c>
      <c r="H26" s="14">
        <v>42369</v>
      </c>
      <c r="I26" s="303" t="s">
        <v>499</v>
      </c>
      <c r="J26" s="14">
        <v>42369</v>
      </c>
      <c r="K26" s="304" t="s">
        <v>500</v>
      </c>
      <c r="L26" s="303" t="s">
        <v>501</v>
      </c>
      <c r="M26" s="144"/>
      <c r="N26" s="144"/>
      <c r="O26" s="145"/>
      <c r="P26" s="66"/>
      <c r="Q26" s="305"/>
      <c r="R26" s="305"/>
      <c r="S26" s="66"/>
      <c r="T26" s="305"/>
      <c r="U26" s="305"/>
      <c r="V26" s="66"/>
      <c r="W26" s="305">
        <v>0.5</v>
      </c>
      <c r="X26" s="305">
        <v>0.25</v>
      </c>
      <c r="Y26" s="25" t="s">
        <v>653</v>
      </c>
      <c r="Z26" s="305">
        <v>0.75</v>
      </c>
      <c r="AA26" s="305">
        <v>0.75</v>
      </c>
      <c r="AB26" s="25" t="s">
        <v>654</v>
      </c>
    </row>
    <row r="27" spans="1:28" s="306" customFormat="1" ht="123.75" customHeight="1" x14ac:dyDescent="0.2">
      <c r="A27" s="301" t="s">
        <v>490</v>
      </c>
      <c r="B27" s="14">
        <v>42125</v>
      </c>
      <c r="C27" s="148">
        <v>3</v>
      </c>
      <c r="D27" s="8" t="s">
        <v>502</v>
      </c>
      <c r="E27" s="304" t="s">
        <v>446</v>
      </c>
      <c r="F27" s="303" t="s">
        <v>655</v>
      </c>
      <c r="G27" s="14">
        <v>42156</v>
      </c>
      <c r="H27" s="14">
        <v>42277</v>
      </c>
      <c r="I27" s="66" t="s">
        <v>656</v>
      </c>
      <c r="J27" s="14">
        <v>42277</v>
      </c>
      <c r="K27" s="304" t="s">
        <v>657</v>
      </c>
      <c r="L27" s="303" t="s">
        <v>658</v>
      </c>
      <c r="M27" s="144"/>
      <c r="N27" s="144"/>
      <c r="O27" s="145"/>
      <c r="P27" s="66"/>
      <c r="Q27" s="305"/>
      <c r="R27" s="305"/>
      <c r="S27" s="66"/>
      <c r="T27" s="305"/>
      <c r="U27" s="305"/>
      <c r="V27" s="66"/>
      <c r="W27" s="305">
        <v>0.8</v>
      </c>
      <c r="X27" s="305">
        <v>0.8</v>
      </c>
      <c r="Y27" s="66" t="s">
        <v>659</v>
      </c>
      <c r="Z27" s="305">
        <v>1</v>
      </c>
      <c r="AA27" s="305">
        <v>1</v>
      </c>
      <c r="AB27" s="66" t="s">
        <v>660</v>
      </c>
    </row>
    <row r="28" spans="1:28" s="306" customFormat="1" ht="162.75" customHeight="1" x14ac:dyDescent="0.2">
      <c r="A28" s="301" t="s">
        <v>508</v>
      </c>
      <c r="B28" s="14">
        <v>42249</v>
      </c>
      <c r="C28" s="148">
        <v>1</v>
      </c>
      <c r="D28" s="170" t="s">
        <v>509</v>
      </c>
      <c r="E28" s="304" t="s">
        <v>30</v>
      </c>
      <c r="F28" s="303" t="s">
        <v>661</v>
      </c>
      <c r="G28" s="14">
        <v>42262</v>
      </c>
      <c r="H28" s="14">
        <v>42369</v>
      </c>
      <c r="I28" s="303" t="s">
        <v>662</v>
      </c>
      <c r="J28" s="14">
        <v>42369</v>
      </c>
      <c r="K28" s="304" t="s">
        <v>512</v>
      </c>
      <c r="L28" s="303"/>
      <c r="M28" s="144"/>
      <c r="N28" s="144"/>
      <c r="O28" s="145"/>
      <c r="P28" s="66"/>
      <c r="Q28" s="305"/>
      <c r="R28" s="305"/>
      <c r="S28" s="66"/>
      <c r="T28" s="305"/>
      <c r="U28" s="305"/>
      <c r="V28" s="66"/>
      <c r="W28" s="305"/>
      <c r="X28" s="305"/>
      <c r="Y28" s="66"/>
      <c r="Z28" s="305">
        <v>1</v>
      </c>
      <c r="AA28" s="305">
        <v>0.75</v>
      </c>
      <c r="AB28" s="66" t="s">
        <v>663</v>
      </c>
    </row>
    <row r="29" spans="1:28" s="306" customFormat="1" ht="123.75" customHeight="1" x14ac:dyDescent="0.2">
      <c r="A29" s="301" t="s">
        <v>508</v>
      </c>
      <c r="B29" s="14">
        <v>42249</v>
      </c>
      <c r="C29" s="148">
        <v>2</v>
      </c>
      <c r="D29" s="170" t="s">
        <v>513</v>
      </c>
      <c r="E29" s="304" t="s">
        <v>30</v>
      </c>
      <c r="F29" s="303" t="s">
        <v>664</v>
      </c>
      <c r="G29" s="14">
        <v>42262</v>
      </c>
      <c r="H29" s="14">
        <v>42369</v>
      </c>
      <c r="I29" s="303" t="s">
        <v>665</v>
      </c>
      <c r="J29" s="14">
        <v>42369</v>
      </c>
      <c r="K29" s="304" t="s">
        <v>512</v>
      </c>
      <c r="L29" s="303"/>
      <c r="M29" s="144"/>
      <c r="N29" s="144"/>
      <c r="O29" s="145"/>
      <c r="P29" s="66"/>
      <c r="Q29" s="305"/>
      <c r="R29" s="305"/>
      <c r="S29" s="66"/>
      <c r="T29" s="305"/>
      <c r="U29" s="305"/>
      <c r="V29" s="66"/>
      <c r="W29" s="305"/>
      <c r="X29" s="305"/>
      <c r="Y29" s="66"/>
      <c r="Z29" s="305">
        <v>1</v>
      </c>
      <c r="AA29" s="305">
        <v>1</v>
      </c>
      <c r="AB29" s="66" t="s">
        <v>673</v>
      </c>
    </row>
    <row r="30" spans="1:28" s="306" customFormat="1" ht="191.25" x14ac:dyDescent="0.2">
      <c r="A30" s="301" t="s">
        <v>508</v>
      </c>
      <c r="B30" s="14">
        <v>42249</v>
      </c>
      <c r="C30" s="148">
        <v>3</v>
      </c>
      <c r="D30" s="170" t="s">
        <v>516</v>
      </c>
      <c r="E30" s="304" t="s">
        <v>30</v>
      </c>
      <c r="F30" s="22" t="s">
        <v>242</v>
      </c>
      <c r="G30" s="14">
        <v>42262</v>
      </c>
      <c r="H30" s="14">
        <v>42094</v>
      </c>
      <c r="I30" s="303" t="s">
        <v>666</v>
      </c>
      <c r="J30" s="14">
        <v>42369</v>
      </c>
      <c r="K30" s="304"/>
      <c r="L30" s="303" t="s">
        <v>518</v>
      </c>
      <c r="M30" s="144"/>
      <c r="N30" s="144"/>
      <c r="O30" s="145"/>
      <c r="P30" s="66"/>
      <c r="Q30" s="305"/>
      <c r="R30" s="305"/>
      <c r="S30" s="66"/>
      <c r="T30" s="305"/>
      <c r="U30" s="305"/>
      <c r="V30" s="66"/>
      <c r="W30" s="305"/>
      <c r="X30" s="305"/>
      <c r="Y30" s="66"/>
      <c r="Z30" s="305">
        <v>0.25</v>
      </c>
      <c r="AA30" s="305">
        <v>0.25</v>
      </c>
      <c r="AB30" s="66" t="s">
        <v>667</v>
      </c>
    </row>
    <row r="31" spans="1:28" s="306" customFormat="1" ht="276" x14ac:dyDescent="0.2">
      <c r="A31" s="301" t="s">
        <v>508</v>
      </c>
      <c r="B31" s="14">
        <v>42249</v>
      </c>
      <c r="C31" s="148">
        <v>4</v>
      </c>
      <c r="D31" s="170" t="s">
        <v>519</v>
      </c>
      <c r="E31" s="304" t="s">
        <v>30</v>
      </c>
      <c r="F31" s="22" t="s">
        <v>520</v>
      </c>
      <c r="G31" s="14">
        <v>42261</v>
      </c>
      <c r="H31" s="14">
        <v>42551</v>
      </c>
      <c r="I31" s="303" t="s">
        <v>521</v>
      </c>
      <c r="J31" s="14">
        <v>42551</v>
      </c>
      <c r="K31" s="304" t="s">
        <v>522</v>
      </c>
      <c r="L31" s="303" t="s">
        <v>523</v>
      </c>
      <c r="M31" s="144"/>
      <c r="N31" s="144"/>
      <c r="O31" s="145"/>
      <c r="P31" s="66"/>
      <c r="Q31" s="305"/>
      <c r="R31" s="305"/>
      <c r="S31" s="66"/>
      <c r="T31" s="305"/>
      <c r="U31" s="305"/>
      <c r="V31" s="66"/>
      <c r="W31" s="305"/>
      <c r="X31" s="305"/>
      <c r="Y31" s="66"/>
      <c r="Z31" s="305">
        <v>1</v>
      </c>
      <c r="AA31" s="305" t="s">
        <v>591</v>
      </c>
      <c r="AB31" s="341" t="s">
        <v>672</v>
      </c>
    </row>
    <row r="32" spans="1:28" s="306" customFormat="1" ht="166.5" customHeight="1" x14ac:dyDescent="0.2">
      <c r="A32" s="301" t="s">
        <v>508</v>
      </c>
      <c r="B32" s="14">
        <v>42249</v>
      </c>
      <c r="C32" s="148">
        <v>5</v>
      </c>
      <c r="D32" s="170" t="s">
        <v>524</v>
      </c>
      <c r="E32" s="304" t="s">
        <v>30</v>
      </c>
      <c r="F32" s="22" t="s">
        <v>525</v>
      </c>
      <c r="G32" s="14">
        <v>42261</v>
      </c>
      <c r="H32" s="14">
        <v>42551</v>
      </c>
      <c r="I32" s="303" t="s">
        <v>526</v>
      </c>
      <c r="J32" s="14">
        <v>42551</v>
      </c>
      <c r="K32" s="304" t="s">
        <v>527</v>
      </c>
      <c r="L32" s="303" t="s">
        <v>528</v>
      </c>
      <c r="M32" s="144"/>
      <c r="N32" s="144"/>
      <c r="O32" s="145"/>
      <c r="P32" s="66"/>
      <c r="Q32" s="305"/>
      <c r="R32" s="305"/>
      <c r="S32" s="66"/>
      <c r="T32" s="305"/>
      <c r="U32" s="305"/>
      <c r="V32" s="66"/>
      <c r="W32" s="305"/>
      <c r="X32" s="305"/>
      <c r="Y32" s="66"/>
      <c r="Z32" s="344">
        <v>1</v>
      </c>
      <c r="AA32" s="344">
        <v>1</v>
      </c>
      <c r="AB32" s="345" t="s">
        <v>671</v>
      </c>
    </row>
    <row r="33" spans="1:28" s="306" customFormat="1" ht="161.25" customHeight="1" x14ac:dyDescent="0.2">
      <c r="A33" s="301" t="s">
        <v>592</v>
      </c>
      <c r="B33" s="282">
        <v>42339</v>
      </c>
      <c r="C33" s="148">
        <v>1</v>
      </c>
      <c r="D33" s="170" t="s">
        <v>593</v>
      </c>
      <c r="E33" s="309" t="s">
        <v>562</v>
      </c>
      <c r="F33" s="22" t="s">
        <v>575</v>
      </c>
      <c r="G33" s="282">
        <v>42345</v>
      </c>
      <c r="H33" s="282">
        <v>42735</v>
      </c>
      <c r="I33" s="25" t="s">
        <v>564</v>
      </c>
      <c r="J33" s="282">
        <v>42400</v>
      </c>
      <c r="K33" s="304" t="s">
        <v>565</v>
      </c>
      <c r="L33" s="303" t="s">
        <v>566</v>
      </c>
      <c r="M33" s="144"/>
      <c r="N33" s="144"/>
      <c r="O33" s="145"/>
      <c r="P33" s="66"/>
      <c r="Q33" s="305"/>
      <c r="R33" s="305"/>
      <c r="S33" s="66"/>
      <c r="T33" s="305"/>
      <c r="U33" s="305"/>
      <c r="V33" s="66"/>
      <c r="W33" s="305"/>
      <c r="X33" s="305"/>
      <c r="Y33" s="66"/>
      <c r="Z33" s="305">
        <v>1</v>
      </c>
      <c r="AA33" s="305">
        <v>1</v>
      </c>
      <c r="AB33" s="66" t="s">
        <v>594</v>
      </c>
    </row>
    <row r="34" spans="1:28" s="306" customFormat="1" ht="219.75" customHeight="1" x14ac:dyDescent="0.2">
      <c r="A34" s="301" t="s">
        <v>592</v>
      </c>
      <c r="B34" s="282">
        <v>42339</v>
      </c>
      <c r="C34" s="148">
        <v>2</v>
      </c>
      <c r="D34" s="343" t="s">
        <v>567</v>
      </c>
      <c r="E34" s="309" t="s">
        <v>595</v>
      </c>
      <c r="F34" s="303" t="s">
        <v>596</v>
      </c>
      <c r="G34" s="282">
        <v>42400</v>
      </c>
      <c r="H34" s="282">
        <v>42735</v>
      </c>
      <c r="I34" s="25" t="s">
        <v>597</v>
      </c>
      <c r="J34" s="282">
        <v>42735</v>
      </c>
      <c r="K34" s="304" t="s">
        <v>565</v>
      </c>
      <c r="L34" s="304" t="s">
        <v>566</v>
      </c>
      <c r="M34" s="144"/>
      <c r="N34" s="144"/>
      <c r="O34" s="145"/>
      <c r="P34" s="66"/>
      <c r="Q34" s="305"/>
      <c r="R34" s="305"/>
      <c r="S34" s="66"/>
      <c r="T34" s="305"/>
      <c r="U34" s="305"/>
      <c r="V34" s="66"/>
      <c r="W34" s="305"/>
      <c r="X34" s="305"/>
      <c r="Y34" s="66"/>
      <c r="Z34" s="339"/>
      <c r="AA34" s="339"/>
      <c r="AB34" s="66" t="s">
        <v>674</v>
      </c>
    </row>
    <row r="35" spans="1:28" s="306" customFormat="1" ht="15" x14ac:dyDescent="0.2">
      <c r="A35" s="301"/>
      <c r="B35" s="268"/>
      <c r="C35" s="148"/>
      <c r="D35" s="372"/>
      <c r="E35" s="309"/>
      <c r="F35" s="303"/>
      <c r="G35" s="268"/>
      <c r="H35" s="268"/>
      <c r="I35" s="37"/>
      <c r="J35" s="268"/>
      <c r="K35" s="304"/>
      <c r="L35" s="304"/>
      <c r="M35" s="144"/>
      <c r="N35" s="144"/>
      <c r="O35" s="145"/>
      <c r="P35" s="66"/>
      <c r="Q35" s="305"/>
      <c r="R35" s="305"/>
      <c r="S35" s="66"/>
      <c r="T35" s="305"/>
      <c r="U35" s="305"/>
      <c r="V35" s="66"/>
      <c r="W35" s="305"/>
      <c r="X35" s="305"/>
      <c r="Y35" s="66"/>
      <c r="Z35" s="339"/>
      <c r="AA35" s="339"/>
      <c r="AB35" s="66"/>
    </row>
    <row r="36" spans="1:28" s="306" customFormat="1" ht="15" x14ac:dyDescent="0.2">
      <c r="A36" s="301"/>
      <c r="B36" s="268"/>
      <c r="C36" s="148"/>
      <c r="D36" s="372"/>
      <c r="E36" s="309"/>
      <c r="F36" s="303"/>
      <c r="G36" s="268"/>
      <c r="H36" s="268"/>
      <c r="I36" s="37"/>
      <c r="J36" s="268"/>
      <c r="K36" s="304"/>
      <c r="L36" s="304"/>
      <c r="M36" s="144"/>
      <c r="N36" s="144"/>
      <c r="O36" s="145"/>
      <c r="P36" s="66"/>
      <c r="Q36" s="305"/>
      <c r="R36" s="305"/>
      <c r="S36" s="66"/>
      <c r="T36" s="305"/>
      <c r="U36" s="305"/>
      <c r="V36" s="66"/>
      <c r="W36" s="305"/>
      <c r="X36" s="305"/>
      <c r="Y36" s="66"/>
      <c r="Z36" s="339"/>
      <c r="AA36" s="339"/>
      <c r="AB36" s="66"/>
    </row>
    <row r="37" spans="1:28" s="306" customFormat="1" ht="15" x14ac:dyDescent="0.2">
      <c r="A37" s="301"/>
      <c r="B37" s="268"/>
      <c r="C37" s="148"/>
      <c r="D37" s="372"/>
      <c r="E37" s="309"/>
      <c r="F37" s="303"/>
      <c r="G37" s="268"/>
      <c r="H37" s="268"/>
      <c r="I37" s="37"/>
      <c r="J37" s="268"/>
      <c r="K37" s="304"/>
      <c r="L37" s="304"/>
      <c r="M37" s="144"/>
      <c r="N37" s="144"/>
      <c r="O37" s="145"/>
      <c r="P37" s="66"/>
      <c r="Q37" s="305"/>
      <c r="R37" s="305"/>
      <c r="S37" s="66"/>
      <c r="T37" s="305"/>
      <c r="U37" s="305"/>
      <c r="V37" s="66"/>
      <c r="W37" s="305"/>
      <c r="X37" s="305"/>
      <c r="Y37" s="66"/>
      <c r="Z37" s="339"/>
      <c r="AA37" s="339"/>
      <c r="AB37" s="66"/>
    </row>
    <row r="38" spans="1:28" s="306" customFormat="1" ht="15" x14ac:dyDescent="0.2">
      <c r="A38" s="301"/>
      <c r="B38" s="268"/>
      <c r="C38" s="148"/>
      <c r="D38" s="372"/>
      <c r="E38" s="309"/>
      <c r="F38" s="303"/>
      <c r="G38" s="268"/>
      <c r="H38" s="268"/>
      <c r="I38" s="37"/>
      <c r="J38" s="268"/>
      <c r="K38" s="304"/>
      <c r="L38" s="304"/>
      <c r="M38" s="144"/>
      <c r="N38" s="144"/>
      <c r="O38" s="145"/>
      <c r="P38" s="66"/>
      <c r="Q38" s="305"/>
      <c r="R38" s="305"/>
      <c r="S38" s="66"/>
      <c r="T38" s="305"/>
      <c r="U38" s="305"/>
      <c r="V38" s="66"/>
      <c r="W38" s="305"/>
      <c r="X38" s="305"/>
      <c r="Y38" s="66"/>
      <c r="Z38" s="339"/>
      <c r="AA38" s="339"/>
      <c r="AB38" s="66"/>
    </row>
    <row r="39" spans="1:28" s="306" customFormat="1" ht="15" x14ac:dyDescent="0.2">
      <c r="A39" s="301"/>
      <c r="B39" s="268"/>
      <c r="C39" s="148"/>
      <c r="D39" s="372"/>
      <c r="E39" s="309"/>
      <c r="F39" s="303"/>
      <c r="G39" s="268"/>
      <c r="H39" s="268"/>
      <c r="I39" s="37"/>
      <c r="J39" s="268"/>
      <c r="K39" s="304"/>
      <c r="L39" s="304"/>
      <c r="M39" s="144"/>
      <c r="N39" s="144"/>
      <c r="O39" s="145"/>
      <c r="P39" s="66"/>
      <c r="Q39" s="305"/>
      <c r="R39" s="305"/>
      <c r="S39" s="66"/>
      <c r="T39" s="305"/>
      <c r="U39" s="305"/>
      <c r="V39" s="66"/>
      <c r="W39" s="305"/>
      <c r="X39" s="305"/>
      <c r="Y39" s="66"/>
      <c r="Z39" s="339"/>
      <c r="AA39" s="339"/>
      <c r="AB39" s="66"/>
    </row>
    <row r="40" spans="1:28" s="306" customFormat="1" ht="15" x14ac:dyDescent="0.2">
      <c r="A40" s="301"/>
      <c r="B40" s="268"/>
      <c r="C40" s="148"/>
      <c r="D40" s="372"/>
      <c r="E40" s="309"/>
      <c r="F40" s="303"/>
      <c r="G40" s="268"/>
      <c r="H40" s="268"/>
      <c r="I40" s="37"/>
      <c r="J40" s="268"/>
      <c r="K40" s="304"/>
      <c r="L40" s="304"/>
      <c r="M40" s="144"/>
      <c r="N40" s="144"/>
      <c r="O40" s="145"/>
      <c r="P40" s="66"/>
      <c r="Q40" s="305"/>
      <c r="R40" s="305"/>
      <c r="S40" s="66"/>
      <c r="T40" s="305"/>
      <c r="U40" s="305"/>
      <c r="V40" s="66"/>
      <c r="W40" s="305"/>
      <c r="X40" s="305"/>
      <c r="Y40" s="66"/>
      <c r="Z40" s="339"/>
      <c r="AA40" s="339"/>
      <c r="AB40" s="66"/>
    </row>
    <row r="41" spans="1:28" s="306" customFormat="1" ht="15" x14ac:dyDescent="0.2">
      <c r="A41" s="301"/>
      <c r="B41" s="268"/>
      <c r="C41" s="148"/>
      <c r="D41" s="372"/>
      <c r="E41" s="309"/>
      <c r="F41" s="303"/>
      <c r="G41" s="268"/>
      <c r="H41" s="268"/>
      <c r="I41" s="37"/>
      <c r="J41" s="268"/>
      <c r="K41" s="304"/>
      <c r="L41" s="304"/>
      <c r="M41" s="144"/>
      <c r="N41" s="144"/>
      <c r="O41" s="145"/>
      <c r="P41" s="66"/>
      <c r="Q41" s="305"/>
      <c r="R41" s="305"/>
      <c r="S41" s="66"/>
      <c r="T41" s="305"/>
      <c r="U41" s="305"/>
      <c r="V41" s="66"/>
      <c r="W41" s="305"/>
      <c r="X41" s="305"/>
      <c r="Y41" s="66"/>
      <c r="Z41" s="339"/>
      <c r="AA41" s="339"/>
      <c r="AB41" s="66"/>
    </row>
    <row r="42" spans="1:28" s="306" customFormat="1" ht="15" x14ac:dyDescent="0.2">
      <c r="A42" s="301"/>
      <c r="B42" s="268"/>
      <c r="C42" s="148"/>
      <c r="D42" s="372"/>
      <c r="E42" s="309"/>
      <c r="F42" s="303"/>
      <c r="G42" s="268"/>
      <c r="H42" s="268"/>
      <c r="I42" s="37"/>
      <c r="J42" s="268"/>
      <c r="K42" s="304"/>
      <c r="L42" s="304"/>
      <c r="M42" s="144"/>
      <c r="N42" s="144"/>
      <c r="O42" s="145"/>
      <c r="P42" s="66"/>
      <c r="Q42" s="305"/>
      <c r="R42" s="305"/>
      <c r="S42" s="66"/>
      <c r="T42" s="305"/>
      <c r="U42" s="305"/>
      <c r="V42" s="66"/>
      <c r="W42" s="305"/>
      <c r="X42" s="305"/>
      <c r="Y42" s="66"/>
      <c r="Z42" s="339"/>
      <c r="AA42" s="339"/>
      <c r="AB42" s="66"/>
    </row>
    <row r="43" spans="1:28" s="306" customFormat="1" ht="15" x14ac:dyDescent="0.2">
      <c r="A43" s="301"/>
      <c r="B43" s="268"/>
      <c r="C43" s="148"/>
      <c r="D43" s="372"/>
      <c r="E43" s="309"/>
      <c r="F43" s="303"/>
      <c r="G43" s="268"/>
      <c r="H43" s="268"/>
      <c r="I43" s="37"/>
      <c r="J43" s="268"/>
      <c r="K43" s="304"/>
      <c r="L43" s="304"/>
      <c r="M43" s="144"/>
      <c r="N43" s="144"/>
      <c r="O43" s="145"/>
      <c r="P43" s="66"/>
      <c r="Q43" s="305"/>
      <c r="R43" s="305"/>
      <c r="S43" s="66"/>
      <c r="T43" s="305"/>
      <c r="U43" s="305"/>
      <c r="V43" s="66"/>
      <c r="W43" s="305"/>
      <c r="X43" s="305"/>
      <c r="Y43" s="66"/>
      <c r="Z43" s="339"/>
      <c r="AA43" s="339"/>
      <c r="AB43" s="66"/>
    </row>
    <row r="44" spans="1:28" s="306" customFormat="1" ht="12" x14ac:dyDescent="0.2">
      <c r="A44" s="355"/>
      <c r="B44" s="363"/>
      <c r="C44" s="367"/>
      <c r="D44" s="355"/>
      <c r="E44" s="367"/>
      <c r="F44" s="140"/>
      <c r="G44" s="141"/>
      <c r="H44" s="141"/>
      <c r="I44" s="142"/>
      <c r="J44" s="143"/>
      <c r="K44" s="352"/>
      <c r="L44" s="352"/>
      <c r="M44" s="144"/>
      <c r="N44" s="144"/>
      <c r="O44" s="145"/>
      <c r="P44" s="66"/>
      <c r="Q44" s="305"/>
      <c r="R44" s="305"/>
      <c r="S44" s="66"/>
      <c r="T44" s="305"/>
      <c r="U44" s="305"/>
      <c r="V44" s="66"/>
      <c r="W44" s="305"/>
      <c r="X44" s="305"/>
      <c r="Y44" s="66"/>
      <c r="Z44" s="305"/>
      <c r="AA44" s="305"/>
      <c r="AB44" s="66"/>
    </row>
    <row r="45" spans="1:28" s="306" customFormat="1" ht="21.75" customHeight="1" x14ac:dyDescent="0.2">
      <c r="A45" s="81">
        <f t="shared" ref="A45:AB45" si="0">COUNTA(A7:A44)</f>
        <v>25</v>
      </c>
      <c r="B45" s="81">
        <f t="shared" si="0"/>
        <v>25</v>
      </c>
      <c r="C45" s="81">
        <f t="shared" si="0"/>
        <v>25</v>
      </c>
      <c r="D45" s="81">
        <f t="shared" si="0"/>
        <v>25</v>
      </c>
      <c r="E45" s="81">
        <f t="shared" si="0"/>
        <v>25</v>
      </c>
      <c r="F45" s="81">
        <f t="shared" si="0"/>
        <v>28</v>
      </c>
      <c r="G45" s="81">
        <f t="shared" si="0"/>
        <v>25</v>
      </c>
      <c r="H45" s="81">
        <f t="shared" si="0"/>
        <v>25</v>
      </c>
      <c r="I45" s="81">
        <f t="shared" si="0"/>
        <v>23</v>
      </c>
      <c r="J45" s="81">
        <f t="shared" si="0"/>
        <v>19</v>
      </c>
      <c r="K45" s="81">
        <f t="shared" si="0"/>
        <v>24</v>
      </c>
      <c r="L45" s="81">
        <f t="shared" si="0"/>
        <v>22</v>
      </c>
      <c r="M45" s="81">
        <f t="shared" si="0"/>
        <v>9</v>
      </c>
      <c r="N45" s="81">
        <f t="shared" si="0"/>
        <v>6</v>
      </c>
      <c r="O45" s="81">
        <f t="shared" si="0"/>
        <v>6</v>
      </c>
      <c r="P45" s="81">
        <f t="shared" si="0"/>
        <v>6</v>
      </c>
      <c r="Q45" s="81">
        <f t="shared" si="0"/>
        <v>7</v>
      </c>
      <c r="R45" s="81">
        <f t="shared" si="0"/>
        <v>6</v>
      </c>
      <c r="S45" s="81">
        <f t="shared" si="0"/>
        <v>7</v>
      </c>
      <c r="T45" s="81">
        <f t="shared" si="0"/>
        <v>9</v>
      </c>
      <c r="U45" s="81">
        <f t="shared" si="0"/>
        <v>7</v>
      </c>
      <c r="V45" s="81">
        <f t="shared" si="0"/>
        <v>7</v>
      </c>
      <c r="W45" s="81">
        <f t="shared" si="0"/>
        <v>19</v>
      </c>
      <c r="X45" s="81">
        <f t="shared" si="0"/>
        <v>14</v>
      </c>
      <c r="Y45" s="81">
        <f t="shared" si="0"/>
        <v>19</v>
      </c>
      <c r="Z45" s="81">
        <f t="shared" si="0"/>
        <v>27</v>
      </c>
      <c r="AA45" s="81">
        <f t="shared" si="0"/>
        <v>27</v>
      </c>
      <c r="AB45" s="81">
        <f t="shared" si="0"/>
        <v>28</v>
      </c>
    </row>
    <row r="46" spans="1:28" s="306" customFormat="1" ht="25.5" customHeight="1" x14ac:dyDescent="0.2">
      <c r="A46" s="582" t="s">
        <v>598</v>
      </c>
      <c r="B46" s="583"/>
      <c r="C46" s="583"/>
      <c r="D46" s="583"/>
      <c r="E46" s="583"/>
      <c r="F46" s="583"/>
      <c r="G46" s="583"/>
      <c r="H46" s="583"/>
      <c r="I46" s="583"/>
      <c r="J46" s="583"/>
      <c r="K46" s="583"/>
      <c r="L46" s="583"/>
      <c r="M46" s="583"/>
      <c r="N46" s="583"/>
      <c r="O46" s="583"/>
      <c r="P46" s="584"/>
      <c r="Q46" s="82">
        <f>AVERAGE(Q7:Q24)</f>
        <v>0.6</v>
      </c>
      <c r="R46" s="82">
        <f>AVERAGE(R7:R24)</f>
        <v>0.5625</v>
      </c>
      <c r="T46" s="82">
        <f>AVERAGE(T7:T24)</f>
        <v>0.47222222222222221</v>
      </c>
      <c r="U46" s="82">
        <f>AVERAGE(U7:U24)</f>
        <v>0.39285714285714285</v>
      </c>
      <c r="W46" s="195">
        <f>AVERAGE(W7:W44)</f>
        <v>0.61055555555555552</v>
      </c>
      <c r="X46" s="82">
        <f>AVERAGE(X7:X44)</f>
        <v>0.55692307692307685</v>
      </c>
      <c r="Z46" s="195">
        <f>AVERAGE(Z7:Z44)</f>
        <v>0.87962962962962965</v>
      </c>
      <c r="AA46" s="82">
        <f>AVERAGE(AA7:AA44)</f>
        <v>0.78846153846153844</v>
      </c>
    </row>
    <row r="47" spans="1:28" ht="45.75" customHeight="1" x14ac:dyDescent="0.2">
      <c r="A47" s="585" t="s">
        <v>475</v>
      </c>
      <c r="B47" s="585"/>
      <c r="C47" s="585"/>
      <c r="D47" s="585"/>
      <c r="E47" s="585"/>
      <c r="F47" s="585"/>
      <c r="G47" s="585"/>
      <c r="H47" s="585"/>
      <c r="I47" s="585"/>
      <c r="J47" s="585"/>
      <c r="K47" s="585"/>
      <c r="L47" s="585"/>
      <c r="M47" s="585"/>
      <c r="N47" s="585"/>
      <c r="O47" s="585"/>
      <c r="P47" s="585"/>
      <c r="Q47" s="83"/>
      <c r="S47" s="85"/>
      <c r="T47" s="86"/>
      <c r="V47" s="85"/>
      <c r="W47" s="86"/>
      <c r="Y47" s="85" t="s">
        <v>476</v>
      </c>
      <c r="Z47" s="86">
        <f>COUNTIF(Z7:Z34,100%)</f>
        <v>20</v>
      </c>
    </row>
    <row r="48" spans="1:28" ht="45.75" customHeight="1" x14ac:dyDescent="0.2">
      <c r="A48" s="87"/>
      <c r="B48" s="88"/>
      <c r="C48" s="88"/>
      <c r="D48" s="88"/>
      <c r="E48" s="88"/>
      <c r="F48" s="89"/>
      <c r="G48" s="89"/>
      <c r="H48" s="89"/>
      <c r="I48" s="89"/>
      <c r="J48" s="89"/>
      <c r="K48" s="89"/>
      <c r="L48" s="89"/>
      <c r="M48" s="89"/>
      <c r="N48" s="89"/>
      <c r="O48" s="89"/>
      <c r="P48" s="90"/>
      <c r="Q48" s="89"/>
      <c r="R48" s="89"/>
      <c r="S48" s="113"/>
      <c r="T48" s="91"/>
      <c r="V48" s="113"/>
      <c r="W48" s="91"/>
      <c r="Y48" s="113" t="s">
        <v>477</v>
      </c>
      <c r="Z48" s="91">
        <f>F45-(Z47+Z49+Z50)</f>
        <v>7</v>
      </c>
      <c r="AA48" s="93"/>
    </row>
    <row r="49" spans="1:27" ht="45.75" customHeight="1" x14ac:dyDescent="0.2">
      <c r="A49" s="92"/>
      <c r="B49" s="93"/>
      <c r="C49" s="93"/>
      <c r="D49" s="93"/>
      <c r="E49" s="93"/>
      <c r="F49" s="94"/>
      <c r="G49" s="94"/>
      <c r="H49" s="94"/>
      <c r="I49" s="94"/>
      <c r="J49" s="94"/>
      <c r="K49" s="94"/>
      <c r="L49" s="94"/>
      <c r="M49" s="94"/>
      <c r="N49" s="94"/>
      <c r="O49" s="94"/>
      <c r="P49" s="95"/>
      <c r="Q49" s="94"/>
      <c r="R49" s="94"/>
      <c r="S49" s="113"/>
      <c r="T49" s="96"/>
      <c r="V49" s="113"/>
      <c r="W49" s="96"/>
      <c r="Y49" s="113" t="s">
        <v>478</v>
      </c>
      <c r="Z49" s="96">
        <f>COUNTIF(Z7:Z34,0%)</f>
        <v>0</v>
      </c>
      <c r="AA49" s="93"/>
    </row>
    <row r="50" spans="1:27" ht="14.25" x14ac:dyDescent="0.2">
      <c r="A50" s="92"/>
      <c r="B50" s="93"/>
      <c r="C50" s="93"/>
      <c r="D50" s="93"/>
      <c r="E50" s="93"/>
      <c r="F50" s="94"/>
      <c r="G50" s="94"/>
      <c r="H50" s="94"/>
      <c r="I50" s="94"/>
      <c r="J50" s="94"/>
      <c r="K50" s="94"/>
      <c r="L50" s="94"/>
      <c r="M50" s="94"/>
      <c r="N50" s="94"/>
      <c r="O50" s="94"/>
      <c r="P50" s="95"/>
      <c r="Q50" s="94"/>
      <c r="R50" s="94"/>
      <c r="S50" s="113"/>
      <c r="T50" s="96"/>
      <c r="V50" s="113"/>
      <c r="W50" s="96"/>
      <c r="Y50" s="113" t="s">
        <v>479</v>
      </c>
      <c r="Z50" s="96">
        <f>COUNTBLANK(Z7:Z34)</f>
        <v>1</v>
      </c>
      <c r="AA50" s="93"/>
    </row>
    <row r="51" spans="1:27" ht="14.25" x14ac:dyDescent="0.2">
      <c r="A51" s="92"/>
      <c r="B51" s="93"/>
      <c r="C51" s="93"/>
      <c r="D51" s="93"/>
      <c r="E51" s="93"/>
      <c r="F51" s="93"/>
      <c r="G51" s="93"/>
      <c r="H51" s="93"/>
      <c r="I51" s="93"/>
      <c r="J51" s="93"/>
      <c r="K51" s="93"/>
      <c r="L51" s="93"/>
      <c r="M51" s="93"/>
      <c r="N51" s="93"/>
      <c r="O51" s="93"/>
      <c r="P51" s="97"/>
      <c r="Q51" s="93"/>
      <c r="R51" s="93"/>
      <c r="S51" s="93"/>
      <c r="T51" s="98"/>
      <c r="V51" s="93"/>
      <c r="W51" s="98"/>
      <c r="Y51" s="93"/>
      <c r="Z51" s="98">
        <f>SUM(Z47:Z50)</f>
        <v>28</v>
      </c>
      <c r="AA51" s="93"/>
    </row>
    <row r="52" spans="1:27" x14ac:dyDescent="0.2">
      <c r="A52" s="92"/>
      <c r="B52" s="93"/>
      <c r="C52" s="93"/>
      <c r="D52" s="93"/>
      <c r="E52" s="93"/>
      <c r="F52" s="93"/>
      <c r="G52" s="93"/>
      <c r="H52" s="93"/>
      <c r="I52" s="93"/>
      <c r="J52" s="93"/>
      <c r="K52" s="93"/>
      <c r="L52" s="93"/>
      <c r="M52" s="93"/>
      <c r="N52" s="93"/>
      <c r="O52" s="93"/>
      <c r="P52" s="97"/>
      <c r="Q52" s="93"/>
      <c r="R52" s="93"/>
      <c r="S52" s="337"/>
      <c r="T52" s="338"/>
      <c r="V52" s="337"/>
      <c r="W52" s="100"/>
      <c r="Y52" s="337" t="s">
        <v>480</v>
      </c>
      <c r="Z52" s="338">
        <f>Z51-Z50</f>
        <v>27</v>
      </c>
      <c r="AA52" s="93"/>
    </row>
    <row r="53" spans="1:27" x14ac:dyDescent="0.2">
      <c r="A53" s="92"/>
      <c r="B53" s="93"/>
      <c r="C53" s="93"/>
      <c r="D53" s="93"/>
      <c r="E53" s="93"/>
      <c r="F53" s="93"/>
      <c r="G53" s="93"/>
      <c r="H53" s="93"/>
      <c r="I53" s="93"/>
      <c r="J53" s="93"/>
      <c r="K53" s="93"/>
      <c r="L53" s="93"/>
      <c r="M53" s="93"/>
      <c r="N53" s="93"/>
      <c r="O53" s="93"/>
      <c r="P53" s="97"/>
      <c r="Q53" s="93"/>
      <c r="R53" s="93"/>
      <c r="S53" s="93"/>
      <c r="T53" s="93"/>
      <c r="Y53" s="93"/>
      <c r="Z53" s="93"/>
      <c r="AA53" s="93"/>
    </row>
    <row r="54" spans="1:27" x14ac:dyDescent="0.2">
      <c r="A54" s="92"/>
      <c r="B54" s="93"/>
      <c r="C54" s="93"/>
      <c r="D54" s="93"/>
      <c r="E54" s="93"/>
      <c r="F54" s="93"/>
      <c r="G54" s="93"/>
      <c r="H54" s="93"/>
      <c r="I54" s="93"/>
      <c r="J54" s="93"/>
      <c r="K54" s="93"/>
      <c r="L54" s="93"/>
      <c r="M54" s="93"/>
      <c r="N54" s="93"/>
      <c r="O54" s="93"/>
      <c r="P54" s="97"/>
      <c r="Q54" s="93"/>
      <c r="R54" s="93"/>
      <c r="S54" s="93"/>
      <c r="T54" s="93"/>
    </row>
    <row r="55" spans="1:27" x14ac:dyDescent="0.2">
      <c r="A55" s="92"/>
      <c r="B55" s="93"/>
      <c r="C55" s="93"/>
      <c r="D55" s="93"/>
      <c r="E55" s="93"/>
      <c r="F55" s="93"/>
      <c r="G55" s="93"/>
      <c r="H55" s="93"/>
      <c r="I55" s="93"/>
      <c r="J55" s="93"/>
      <c r="K55" s="93"/>
      <c r="L55" s="93"/>
      <c r="M55" s="93"/>
      <c r="N55" s="93"/>
      <c r="O55" s="93"/>
      <c r="P55" s="97"/>
      <c r="Q55" s="93"/>
      <c r="R55" s="93"/>
      <c r="S55" s="93"/>
      <c r="T55" s="93"/>
    </row>
    <row r="56" spans="1:27" x14ac:dyDescent="0.2">
      <c r="A56" s="92"/>
      <c r="B56" s="93"/>
      <c r="C56" s="93"/>
      <c r="D56" s="93"/>
      <c r="E56" s="93"/>
      <c r="F56" s="93"/>
      <c r="G56" s="93"/>
      <c r="H56" s="93"/>
      <c r="I56" s="93"/>
      <c r="J56" s="93"/>
      <c r="K56" s="93"/>
      <c r="L56" s="93"/>
      <c r="M56" s="93"/>
      <c r="N56" s="93"/>
      <c r="O56" s="93"/>
      <c r="P56" s="97"/>
      <c r="Q56" s="93"/>
      <c r="R56" s="93"/>
      <c r="S56" s="93"/>
      <c r="T56" s="93"/>
    </row>
    <row r="57" spans="1:27" x14ac:dyDescent="0.2">
      <c r="A57" s="92"/>
      <c r="B57" s="93"/>
      <c r="C57" s="93"/>
      <c r="D57" s="93"/>
      <c r="E57" s="93"/>
      <c r="F57" s="93"/>
      <c r="G57" s="93"/>
      <c r="H57" s="93"/>
      <c r="I57" s="93"/>
      <c r="J57" s="93"/>
      <c r="K57" s="93"/>
      <c r="L57" s="93"/>
      <c r="M57" s="93"/>
      <c r="N57" s="93"/>
      <c r="O57" s="93"/>
      <c r="P57" s="97"/>
      <c r="Q57" s="93"/>
      <c r="R57" s="93"/>
      <c r="S57" s="93"/>
      <c r="T57" s="93"/>
    </row>
    <row r="58" spans="1:27" x14ac:dyDescent="0.2">
      <c r="A58" s="92"/>
      <c r="B58" s="93"/>
      <c r="C58" s="93"/>
      <c r="D58" s="93"/>
      <c r="E58" s="93"/>
      <c r="F58" s="93"/>
      <c r="G58" s="93"/>
      <c r="H58" s="93"/>
      <c r="I58" s="93"/>
      <c r="J58" s="93"/>
      <c r="K58" s="93"/>
      <c r="L58" s="93"/>
      <c r="M58" s="93"/>
      <c r="N58" s="93"/>
      <c r="O58" s="93"/>
      <c r="P58" s="97"/>
      <c r="Q58" s="93"/>
      <c r="R58" s="93"/>
      <c r="S58" s="93"/>
      <c r="T58" s="93"/>
    </row>
    <row r="59" spans="1:27" x14ac:dyDescent="0.2">
      <c r="A59" s="92"/>
      <c r="B59" s="93"/>
      <c r="C59" s="93"/>
      <c r="D59" s="93"/>
      <c r="E59" s="93"/>
      <c r="F59" s="93"/>
      <c r="G59" s="93"/>
      <c r="H59" s="93"/>
      <c r="I59" s="93"/>
      <c r="J59" s="93"/>
      <c r="K59" s="93"/>
      <c r="L59" s="93"/>
      <c r="M59" s="93"/>
      <c r="N59" s="93"/>
      <c r="O59" s="93"/>
      <c r="P59" s="97"/>
      <c r="Q59" s="93"/>
      <c r="R59" s="93"/>
      <c r="S59" s="93"/>
      <c r="T59" s="93"/>
    </row>
    <row r="60" spans="1:27" x14ac:dyDescent="0.2">
      <c r="A60" s="92"/>
      <c r="B60" s="93"/>
      <c r="C60" s="93"/>
      <c r="D60" s="93"/>
      <c r="E60" s="93"/>
      <c r="F60" s="93"/>
      <c r="G60" s="93"/>
      <c r="H60" s="93"/>
      <c r="I60" s="93"/>
      <c r="J60" s="93"/>
      <c r="K60" s="93"/>
      <c r="L60" s="93"/>
      <c r="M60" s="93"/>
      <c r="N60" s="93"/>
      <c r="O60" s="93"/>
      <c r="P60" s="97"/>
      <c r="Q60" s="93"/>
      <c r="R60" s="93"/>
      <c r="S60" s="93"/>
      <c r="T60" s="93"/>
    </row>
    <row r="61" spans="1:27" x14ac:dyDescent="0.2">
      <c r="A61" s="92"/>
      <c r="B61" s="93"/>
      <c r="C61" s="93"/>
      <c r="D61" s="93"/>
      <c r="E61" s="93"/>
      <c r="F61" s="93"/>
      <c r="G61" s="93"/>
      <c r="H61" s="93"/>
      <c r="I61" s="93"/>
      <c r="J61" s="93"/>
      <c r="K61" s="93"/>
      <c r="L61" s="93"/>
      <c r="M61" s="93"/>
      <c r="N61" s="93"/>
      <c r="O61" s="93"/>
      <c r="P61" s="97"/>
      <c r="Q61" s="93"/>
      <c r="R61" s="93"/>
      <c r="S61" s="93"/>
      <c r="T61" s="93"/>
    </row>
    <row r="62" spans="1:27" x14ac:dyDescent="0.2">
      <c r="A62" s="92"/>
      <c r="B62" s="93"/>
      <c r="C62" s="93"/>
      <c r="D62" s="93"/>
      <c r="E62" s="93"/>
      <c r="F62" s="93"/>
      <c r="G62" s="93"/>
      <c r="H62" s="93"/>
      <c r="I62" s="93"/>
      <c r="J62" s="93"/>
      <c r="K62" s="93"/>
      <c r="L62" s="93"/>
      <c r="M62" s="93"/>
      <c r="N62" s="93"/>
      <c r="O62" s="93"/>
      <c r="P62" s="97"/>
      <c r="Q62" s="93"/>
      <c r="R62" s="93"/>
      <c r="S62" s="93"/>
      <c r="T62" s="93"/>
    </row>
    <row r="63" spans="1:27" x14ac:dyDescent="0.2">
      <c r="A63" s="92"/>
      <c r="B63" s="93"/>
      <c r="C63" s="93"/>
      <c r="D63" s="93"/>
      <c r="E63" s="93"/>
      <c r="F63" s="93"/>
      <c r="G63" s="93"/>
      <c r="H63" s="93"/>
      <c r="I63" s="93"/>
      <c r="J63" s="93"/>
      <c r="K63" s="93"/>
      <c r="L63" s="93"/>
      <c r="M63" s="93"/>
      <c r="N63" s="93"/>
      <c r="O63" s="93"/>
      <c r="P63" s="97"/>
      <c r="Q63" s="93"/>
      <c r="R63" s="93"/>
      <c r="S63" s="93"/>
      <c r="T63" s="93"/>
    </row>
    <row r="64" spans="1:27" x14ac:dyDescent="0.2">
      <c r="A64" s="92"/>
      <c r="B64" s="93"/>
      <c r="C64" s="93"/>
      <c r="D64" s="93"/>
      <c r="E64" s="93"/>
      <c r="F64" s="93"/>
      <c r="G64" s="93"/>
      <c r="H64" s="93"/>
      <c r="I64" s="93"/>
      <c r="J64" s="93"/>
      <c r="K64" s="93"/>
      <c r="L64" s="93"/>
      <c r="M64" s="93"/>
      <c r="N64" s="93"/>
      <c r="O64" s="93"/>
      <c r="P64" s="97"/>
      <c r="Q64" s="93"/>
      <c r="R64" s="93"/>
      <c r="S64" s="93"/>
      <c r="T64" s="93"/>
    </row>
    <row r="65" spans="1:20" x14ac:dyDescent="0.2">
      <c r="A65" s="92"/>
      <c r="B65" s="93"/>
      <c r="C65" s="93"/>
      <c r="D65" s="93"/>
      <c r="E65" s="93"/>
      <c r="F65" s="93"/>
      <c r="G65" s="93"/>
      <c r="H65" s="93"/>
      <c r="I65" s="93"/>
      <c r="J65" s="93"/>
      <c r="K65" s="93"/>
      <c r="L65" s="93"/>
      <c r="M65" s="93"/>
      <c r="N65" s="93"/>
      <c r="O65" s="93"/>
      <c r="P65" s="97"/>
      <c r="Q65" s="93"/>
      <c r="R65" s="93"/>
      <c r="S65" s="93"/>
      <c r="T65" s="93"/>
    </row>
    <row r="66" spans="1:20" x14ac:dyDescent="0.2">
      <c r="A66" s="92"/>
      <c r="B66" s="93"/>
      <c r="C66" s="93"/>
      <c r="D66" s="93"/>
      <c r="E66" s="93"/>
      <c r="F66" s="93"/>
      <c r="G66" s="93"/>
      <c r="H66" s="93"/>
      <c r="I66" s="93"/>
      <c r="J66" s="93"/>
      <c r="K66" s="93"/>
      <c r="L66" s="93"/>
      <c r="M66" s="93"/>
      <c r="N66" s="93"/>
      <c r="O66" s="93"/>
      <c r="P66" s="97"/>
      <c r="Q66" s="93"/>
      <c r="R66" s="93"/>
      <c r="S66" s="93"/>
      <c r="T66" s="93"/>
    </row>
    <row r="67" spans="1:20" ht="12" customHeight="1" x14ac:dyDescent="0.2">
      <c r="A67" s="92"/>
      <c r="B67" s="93"/>
      <c r="C67" s="93"/>
      <c r="D67" s="93"/>
      <c r="E67" s="93"/>
      <c r="F67" s="93"/>
      <c r="G67" s="93"/>
      <c r="H67" s="93"/>
      <c r="I67" s="93"/>
      <c r="J67" s="93"/>
      <c r="K67" s="93"/>
      <c r="L67" s="93"/>
      <c r="M67" s="93"/>
      <c r="N67" s="93"/>
      <c r="O67" s="93"/>
      <c r="P67" s="97"/>
      <c r="Q67" s="93"/>
      <c r="R67" s="93"/>
      <c r="S67" s="93"/>
      <c r="T67" s="93"/>
    </row>
    <row r="68" spans="1:20" x14ac:dyDescent="0.2">
      <c r="A68" s="92"/>
      <c r="B68" s="93"/>
      <c r="C68" s="93"/>
      <c r="D68" s="93"/>
      <c r="E68" s="93"/>
      <c r="F68" s="93"/>
      <c r="G68" s="93"/>
      <c r="H68" s="93"/>
      <c r="I68" s="93"/>
      <c r="J68" s="93"/>
      <c r="K68" s="93"/>
      <c r="L68" s="93"/>
      <c r="M68" s="93"/>
      <c r="N68" s="93"/>
      <c r="O68" s="93"/>
      <c r="P68" s="97"/>
      <c r="Q68" s="93"/>
      <c r="R68" s="93"/>
      <c r="S68" s="93"/>
      <c r="T68" s="93"/>
    </row>
    <row r="69" spans="1:20" x14ac:dyDescent="0.2">
      <c r="A69" s="92"/>
      <c r="B69" s="93"/>
      <c r="C69" s="93"/>
      <c r="D69" s="93"/>
      <c r="E69" s="93"/>
      <c r="F69" s="93"/>
      <c r="G69" s="93"/>
      <c r="H69" s="93"/>
      <c r="I69" s="93"/>
      <c r="J69" s="93"/>
      <c r="K69" s="93"/>
      <c r="L69" s="93"/>
      <c r="M69" s="93"/>
      <c r="N69" s="93"/>
      <c r="O69" s="93"/>
      <c r="P69" s="97"/>
      <c r="Q69" s="93"/>
      <c r="R69" s="93"/>
      <c r="S69" s="93"/>
      <c r="T69" s="93"/>
    </row>
    <row r="70" spans="1:20" x14ac:dyDescent="0.2">
      <c r="A70" s="92"/>
      <c r="B70" s="93"/>
      <c r="C70" s="93"/>
      <c r="D70" s="93"/>
      <c r="E70" s="93"/>
      <c r="F70" s="93"/>
      <c r="G70" s="93"/>
      <c r="H70" s="93"/>
      <c r="I70" s="93"/>
      <c r="J70" s="93"/>
      <c r="K70" s="93"/>
      <c r="L70" s="93"/>
      <c r="M70" s="93"/>
      <c r="N70" s="93"/>
      <c r="O70" s="93"/>
      <c r="P70" s="97"/>
      <c r="Q70" s="93"/>
      <c r="R70" s="93"/>
      <c r="S70" s="93"/>
      <c r="T70" s="93"/>
    </row>
    <row r="71" spans="1:20" x14ac:dyDescent="0.2">
      <c r="A71" s="92"/>
      <c r="B71" s="93"/>
      <c r="C71" s="93"/>
      <c r="D71" s="93"/>
      <c r="E71" s="93"/>
      <c r="F71" s="93"/>
      <c r="G71" s="209"/>
      <c r="H71" s="93"/>
      <c r="I71" s="93"/>
      <c r="J71" s="93"/>
      <c r="K71" s="93"/>
      <c r="L71" s="93"/>
      <c r="M71" s="93"/>
      <c r="N71" s="93"/>
      <c r="O71" s="93"/>
      <c r="P71" s="97"/>
      <c r="Q71" s="93"/>
      <c r="R71" s="93"/>
      <c r="S71" s="93"/>
      <c r="T71" s="93"/>
    </row>
    <row r="72" spans="1:20" x14ac:dyDescent="0.2">
      <c r="A72" s="92"/>
      <c r="B72" s="93"/>
      <c r="C72" s="93"/>
      <c r="D72" s="93"/>
      <c r="E72" s="93"/>
      <c r="F72" s="93"/>
      <c r="G72" s="93"/>
      <c r="H72" s="93"/>
      <c r="I72" s="93"/>
      <c r="J72" s="93"/>
      <c r="K72" s="93"/>
      <c r="L72" s="93"/>
      <c r="M72" s="93"/>
      <c r="N72" s="93"/>
      <c r="O72" s="93"/>
      <c r="P72" s="97"/>
      <c r="Q72" s="93"/>
      <c r="R72" s="93"/>
      <c r="S72" s="93"/>
      <c r="T72" s="93"/>
    </row>
    <row r="73" spans="1:20" x14ac:dyDescent="0.2">
      <c r="A73" s="92"/>
      <c r="B73" s="93"/>
      <c r="C73" s="93"/>
      <c r="D73" s="93"/>
      <c r="E73" s="93"/>
      <c r="F73" s="93"/>
      <c r="G73" s="93"/>
      <c r="H73" s="93"/>
      <c r="I73" s="93"/>
      <c r="J73" s="93"/>
      <c r="K73" s="93"/>
      <c r="L73" s="93"/>
      <c r="M73" s="93"/>
      <c r="N73" s="93"/>
      <c r="O73" s="93"/>
      <c r="P73" s="97"/>
      <c r="Q73" s="93"/>
      <c r="R73" s="93"/>
      <c r="S73" s="93"/>
      <c r="T73" s="93"/>
    </row>
    <row r="74" spans="1:20" x14ac:dyDescent="0.2">
      <c r="A74" s="92"/>
      <c r="B74" s="93"/>
      <c r="C74" s="93"/>
      <c r="D74" s="93"/>
      <c r="E74" s="93"/>
      <c r="F74" s="93"/>
      <c r="G74" s="93"/>
      <c r="H74" s="93"/>
      <c r="I74" s="93"/>
      <c r="J74" s="93"/>
      <c r="K74" s="93"/>
      <c r="L74" s="93"/>
      <c r="M74" s="93"/>
      <c r="N74" s="93"/>
      <c r="O74" s="93"/>
      <c r="P74" s="97"/>
      <c r="Q74" s="93"/>
      <c r="R74" s="93"/>
      <c r="S74" s="93"/>
      <c r="T74" s="93"/>
    </row>
    <row r="75" spans="1:20" x14ac:dyDescent="0.2">
      <c r="A75" s="92"/>
      <c r="B75" s="93"/>
      <c r="C75" s="93"/>
      <c r="D75" s="93"/>
      <c r="E75" s="93"/>
      <c r="F75" s="93"/>
      <c r="G75" s="93"/>
      <c r="H75" s="93"/>
      <c r="I75" s="93"/>
      <c r="J75" s="93"/>
      <c r="K75" s="93"/>
      <c r="L75" s="93"/>
      <c r="M75" s="93"/>
      <c r="N75" s="93"/>
      <c r="O75" s="93"/>
      <c r="P75" s="97"/>
      <c r="Q75" s="93"/>
      <c r="R75" s="93"/>
      <c r="S75" s="93"/>
      <c r="T75" s="93"/>
    </row>
    <row r="76" spans="1:20" x14ac:dyDescent="0.2">
      <c r="A76" s="92"/>
      <c r="B76" s="93"/>
      <c r="C76" s="93"/>
      <c r="D76" s="93"/>
      <c r="E76" s="93"/>
      <c r="F76" s="93"/>
      <c r="G76" s="93"/>
      <c r="H76" s="93"/>
      <c r="I76" s="93"/>
      <c r="J76" s="93"/>
      <c r="K76" s="93"/>
      <c r="L76" s="93"/>
      <c r="M76" s="93"/>
      <c r="N76" s="93"/>
      <c r="O76" s="93"/>
      <c r="P76" s="97"/>
      <c r="Q76" s="93"/>
      <c r="R76" s="93"/>
      <c r="S76" s="93"/>
      <c r="T76" s="93"/>
    </row>
    <row r="77" spans="1:20" x14ac:dyDescent="0.2">
      <c r="A77" s="92"/>
      <c r="B77" s="93"/>
      <c r="C77" s="93"/>
      <c r="D77" s="93"/>
      <c r="E77" s="93"/>
      <c r="F77" s="93"/>
      <c r="G77" s="93"/>
      <c r="H77" s="93"/>
      <c r="I77" s="93"/>
      <c r="J77" s="93"/>
      <c r="K77" s="93"/>
      <c r="L77" s="93"/>
      <c r="M77" s="93"/>
      <c r="N77" s="93"/>
      <c r="O77" s="93"/>
      <c r="P77" s="97"/>
      <c r="Q77" s="93"/>
      <c r="R77" s="93"/>
      <c r="S77" s="93"/>
      <c r="T77" s="93"/>
    </row>
    <row r="78" spans="1:20" x14ac:dyDescent="0.2">
      <c r="A78" s="101"/>
      <c r="B78" s="102"/>
      <c r="C78" s="102"/>
      <c r="D78" s="102"/>
      <c r="E78" s="102"/>
      <c r="F78" s="102"/>
      <c r="G78" s="102"/>
      <c r="H78" s="102"/>
      <c r="I78" s="102"/>
      <c r="J78" s="102"/>
      <c r="K78" s="102"/>
      <c r="L78" s="102"/>
      <c r="M78" s="102"/>
      <c r="N78" s="102"/>
      <c r="O78" s="102"/>
      <c r="P78" s="103"/>
      <c r="Q78" s="102"/>
      <c r="R78" s="102"/>
      <c r="S78" s="93"/>
      <c r="T78" s="93"/>
    </row>
  </sheetData>
  <autoFilter ref="A6:P52"/>
  <mergeCells count="60">
    <mergeCell ref="U4:U5"/>
    <mergeCell ref="N20:N23"/>
    <mergeCell ref="O20:O23"/>
    <mergeCell ref="A46:P46"/>
    <mergeCell ref="A47:P47"/>
    <mergeCell ref="H20:H23"/>
    <mergeCell ref="I20:I23"/>
    <mergeCell ref="J20:J23"/>
    <mergeCell ref="K20:K23"/>
    <mergeCell ref="L20:L23"/>
    <mergeCell ref="M20:M23"/>
    <mergeCell ref="G20:G23"/>
    <mergeCell ref="N4:N5"/>
    <mergeCell ref="O4:O5"/>
    <mergeCell ref="Q4:Q5"/>
    <mergeCell ref="R4:R5"/>
    <mergeCell ref="A20:A23"/>
    <mergeCell ref="B20:B23"/>
    <mergeCell ref="C20:C23"/>
    <mergeCell ref="D20:D23"/>
    <mergeCell ref="E20:E23"/>
    <mergeCell ref="V3:V5"/>
    <mergeCell ref="W3:X3"/>
    <mergeCell ref="Y3:Y5"/>
    <mergeCell ref="Z3:AA3"/>
    <mergeCell ref="AB3:AB5"/>
    <mergeCell ref="W4:W5"/>
    <mergeCell ref="X4:X5"/>
    <mergeCell ref="Z4:Z5"/>
    <mergeCell ref="AA4:AA5"/>
    <mergeCell ref="T3:U3"/>
    <mergeCell ref="G4:H4"/>
    <mergeCell ref="I4:I5"/>
    <mergeCell ref="J4:J5"/>
    <mergeCell ref="L4:M4"/>
    <mergeCell ref="A3:M3"/>
    <mergeCell ref="N3:O3"/>
    <mergeCell ref="P3:P5"/>
    <mergeCell ref="Q3:R3"/>
    <mergeCell ref="S3:S5"/>
    <mergeCell ref="A4:A5"/>
    <mergeCell ref="B4:B5"/>
    <mergeCell ref="C4:C5"/>
    <mergeCell ref="D4:D5"/>
    <mergeCell ref="F4:F5"/>
    <mergeCell ref="T4:T5"/>
    <mergeCell ref="AA1:AB1"/>
    <mergeCell ref="A2:C2"/>
    <mergeCell ref="D2:M2"/>
    <mergeCell ref="N2:P2"/>
    <mergeCell ref="Q2:S2"/>
    <mergeCell ref="T2:V2"/>
    <mergeCell ref="W2:Y2"/>
    <mergeCell ref="Z2:AB2"/>
    <mergeCell ref="A1:C1"/>
    <mergeCell ref="D1:N1"/>
    <mergeCell ref="O1:P1"/>
    <mergeCell ref="R1:S1"/>
    <mergeCell ref="U1:V1"/>
    <mergeCell ref="X1:Y1"/>
  </mergeCells>
  <printOptions horizontalCentered="1" verticalCentered="1"/>
  <pageMargins left="0.15748031496062992" right="0.19685039370078741" top="0.78740157480314965" bottom="0.39370078740157483" header="0.19685039370078741" footer="0.19685039370078741"/>
  <pageSetup paperSize="529" scale="70" orientation="landscape" horizontalDpi="4294967295" verticalDpi="4294967295" r:id="rId1"/>
  <headerFooter alignWithMargins="0">
    <oddFooter xml:space="preserve">&amp;C&amp;8 &amp;R&amp;8PÁGINA &amp;P DE &amp;N                                    </oddFooter>
  </headerFooter>
  <rowBreaks count="1" manualBreakCount="1">
    <brk id="46" max="27" man="1"/>
  </rowBreaks>
  <drawing r:id="rId2"/>
  <legacyDrawing r:id="rId3"/>
  <oleObjects>
    <mc:AlternateContent xmlns:mc="http://schemas.openxmlformats.org/markup-compatibility/2006">
      <mc:Choice Requires="x14">
        <oleObject progId="Word.Document.8" shapeId="17409" r:id="rId4">
          <objectPr defaultSize="0" autoPict="0" r:id="rId5">
            <anchor moveWithCells="1">
              <from>
                <xdr:col>0</xdr:col>
                <xdr:colOff>0</xdr:colOff>
                <xdr:row>46</xdr:row>
                <xdr:rowOff>571500</xdr:rowOff>
              </from>
              <to>
                <xdr:col>5</xdr:col>
                <xdr:colOff>1285875</xdr:colOff>
                <xdr:row>88</xdr:row>
                <xdr:rowOff>19050</xdr:rowOff>
              </to>
            </anchor>
          </objectPr>
        </oleObject>
      </mc:Choice>
      <mc:Fallback>
        <oleObject progId="Word.Document.8" shapeId="17409" r:id="rId4"/>
      </mc:Fallback>
    </mc:AlternateContent>
    <mc:AlternateContent xmlns:mc="http://schemas.openxmlformats.org/markup-compatibility/2006">
      <mc:Choice Requires="x14">
        <oleObject progId="Word.Document.8" shapeId="17410" r:id="rId6">
          <objectPr defaultSize="0" r:id="rId7">
            <anchor moveWithCells="1">
              <from>
                <xdr:col>5</xdr:col>
                <xdr:colOff>1466850</xdr:colOff>
                <xdr:row>47</xdr:row>
                <xdr:rowOff>9525</xdr:rowOff>
              </from>
              <to>
                <xdr:col>11</xdr:col>
                <xdr:colOff>247650</xdr:colOff>
                <xdr:row>74</xdr:row>
                <xdr:rowOff>66675</xdr:rowOff>
              </to>
            </anchor>
          </objectPr>
        </oleObject>
      </mc:Choice>
      <mc:Fallback>
        <oleObject progId="Word.Document.8" shapeId="17410" r:id="rId6"/>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2:I29"/>
  <sheetViews>
    <sheetView topLeftCell="A3" workbookViewId="0">
      <selection activeCell="F16" sqref="F16"/>
    </sheetView>
  </sheetViews>
  <sheetFormatPr baseColWidth="10" defaultRowHeight="12.75" x14ac:dyDescent="0.2"/>
  <cols>
    <col min="1" max="1" width="20" customWidth="1"/>
    <col min="4" max="4" width="54" customWidth="1"/>
    <col min="5" max="5" width="21" customWidth="1"/>
    <col min="6" max="6" width="33.140625" customWidth="1"/>
    <col min="7" max="7" width="13.42578125" customWidth="1"/>
    <col min="9" max="9" width="62" customWidth="1"/>
  </cols>
  <sheetData>
    <row r="12" spans="1:9" x14ac:dyDescent="0.2">
      <c r="G12" s="560" t="s">
        <v>8</v>
      </c>
      <c r="H12" s="561"/>
      <c r="I12" s="567" t="s">
        <v>9</v>
      </c>
    </row>
    <row r="13" spans="1:9" ht="33.75" x14ac:dyDescent="0.2">
      <c r="A13" s="564" t="s">
        <v>10</v>
      </c>
      <c r="B13" s="564" t="s">
        <v>11</v>
      </c>
      <c r="C13" s="568" t="s">
        <v>12</v>
      </c>
      <c r="D13" s="567" t="s">
        <v>13</v>
      </c>
      <c r="E13" s="483" t="s">
        <v>14</v>
      </c>
      <c r="F13" s="564" t="s">
        <v>15</v>
      </c>
      <c r="G13" s="564" t="s">
        <v>20</v>
      </c>
      <c r="H13" s="564" t="s">
        <v>21</v>
      </c>
      <c r="I13" s="567"/>
    </row>
    <row r="14" spans="1:9" ht="12.75" customHeight="1" x14ac:dyDescent="0.2">
      <c r="A14" s="565"/>
      <c r="B14" s="565"/>
      <c r="C14" s="569"/>
      <c r="D14" s="567"/>
      <c r="E14" s="300" t="s">
        <v>22</v>
      </c>
      <c r="F14" s="565"/>
      <c r="G14" s="565"/>
      <c r="H14" s="565"/>
      <c r="I14" s="567"/>
    </row>
    <row r="15" spans="1:9" x14ac:dyDescent="0.2">
      <c r="A15" s="482">
        <v>1</v>
      </c>
      <c r="B15" s="482">
        <v>2</v>
      </c>
      <c r="C15" s="484">
        <v>3</v>
      </c>
      <c r="D15" s="482">
        <v>4</v>
      </c>
      <c r="E15" s="482">
        <v>5</v>
      </c>
      <c r="F15" s="484">
        <v>6</v>
      </c>
      <c r="G15" s="462">
        <v>16</v>
      </c>
      <c r="H15" s="462">
        <v>17</v>
      </c>
      <c r="I15" s="463">
        <v>18</v>
      </c>
    </row>
    <row r="16" spans="1:9" ht="274.5" customHeight="1" x14ac:dyDescent="0.2">
      <c r="A16" s="8" t="s">
        <v>28</v>
      </c>
      <c r="B16" s="9">
        <v>41031</v>
      </c>
      <c r="C16" s="10">
        <v>11</v>
      </c>
      <c r="D16" s="20" t="s">
        <v>603</v>
      </c>
      <c r="E16" s="10" t="s">
        <v>30</v>
      </c>
      <c r="F16" s="20" t="s">
        <v>124</v>
      </c>
      <c r="G16" s="46">
        <v>0.8</v>
      </c>
      <c r="H16" s="241">
        <v>0.5</v>
      </c>
      <c r="I16" s="25" t="s">
        <v>1046</v>
      </c>
    </row>
    <row r="17" spans="1:9" ht="156" x14ac:dyDescent="0.2">
      <c r="A17" s="489" t="s">
        <v>322</v>
      </c>
      <c r="B17" s="58">
        <v>41614</v>
      </c>
      <c r="C17" s="490">
        <v>5</v>
      </c>
      <c r="D17" s="492" t="s">
        <v>623</v>
      </c>
      <c r="E17" s="491" t="s">
        <v>30</v>
      </c>
      <c r="F17" s="492" t="s">
        <v>343</v>
      </c>
      <c r="G17" s="15">
        <v>0.75</v>
      </c>
      <c r="H17" s="15">
        <v>0.75</v>
      </c>
      <c r="I17" s="25" t="s">
        <v>1051</v>
      </c>
    </row>
    <row r="18" spans="1:9" ht="385.5" customHeight="1" x14ac:dyDescent="0.2">
      <c r="A18" s="466" t="s">
        <v>438</v>
      </c>
      <c r="B18" s="485">
        <v>41988</v>
      </c>
      <c r="C18" s="486">
        <v>3</v>
      </c>
      <c r="D18" s="70" t="s">
        <v>636</v>
      </c>
      <c r="E18" s="486" t="s">
        <v>446</v>
      </c>
      <c r="F18" s="36" t="s">
        <v>451</v>
      </c>
      <c r="G18" s="15">
        <v>0.8</v>
      </c>
      <c r="H18" s="15">
        <v>0.5</v>
      </c>
      <c r="I18" s="475" t="s">
        <v>1048</v>
      </c>
    </row>
    <row r="19" spans="1:9" ht="192" x14ac:dyDescent="0.2">
      <c r="A19" s="8" t="s">
        <v>438</v>
      </c>
      <c r="B19" s="9">
        <v>41988</v>
      </c>
      <c r="C19" s="10">
        <v>6</v>
      </c>
      <c r="D19" s="36" t="s">
        <v>466</v>
      </c>
      <c r="E19" s="78" t="s">
        <v>446</v>
      </c>
      <c r="F19" s="22" t="s">
        <v>467</v>
      </c>
      <c r="G19" s="421">
        <v>0.5</v>
      </c>
      <c r="H19" s="422">
        <v>0.5</v>
      </c>
      <c r="I19" s="476" t="s">
        <v>1025</v>
      </c>
    </row>
    <row r="20" spans="1:9" ht="180" x14ac:dyDescent="0.25">
      <c r="A20" s="486" t="s">
        <v>677</v>
      </c>
      <c r="B20" s="485" t="s">
        <v>678</v>
      </c>
      <c r="C20" s="487">
        <v>6</v>
      </c>
      <c r="D20" s="382" t="s">
        <v>700</v>
      </c>
      <c r="E20" s="383" t="s">
        <v>30</v>
      </c>
      <c r="F20" s="381" t="s">
        <v>701</v>
      </c>
      <c r="G20" s="15">
        <v>1</v>
      </c>
      <c r="H20" s="15">
        <v>0.74</v>
      </c>
      <c r="I20" s="13" t="s">
        <v>1053</v>
      </c>
    </row>
    <row r="21" spans="1:9" ht="348" x14ac:dyDescent="0.25">
      <c r="A21" s="486" t="s">
        <v>677</v>
      </c>
      <c r="B21" s="485" t="s">
        <v>678</v>
      </c>
      <c r="C21" s="488">
        <v>8</v>
      </c>
      <c r="D21" s="387" t="s">
        <v>703</v>
      </c>
      <c r="E21" s="388" t="s">
        <v>30</v>
      </c>
      <c r="F21" s="381" t="s">
        <v>726</v>
      </c>
      <c r="G21" s="15">
        <v>0.8</v>
      </c>
      <c r="H21" s="15">
        <v>0.75</v>
      </c>
      <c r="I21" s="476" t="s">
        <v>1027</v>
      </c>
    </row>
    <row r="22" spans="1:9" ht="216" x14ac:dyDescent="0.25">
      <c r="A22" s="55" t="s">
        <v>677</v>
      </c>
      <c r="B22" s="54" t="s">
        <v>678</v>
      </c>
      <c r="C22" s="399">
        <v>11</v>
      </c>
      <c r="D22" s="400" t="s">
        <v>713</v>
      </c>
      <c r="E22" s="380" t="s">
        <v>709</v>
      </c>
      <c r="F22" s="391" t="s">
        <v>714</v>
      </c>
      <c r="G22" s="480">
        <v>0.67</v>
      </c>
      <c r="H22" s="480">
        <v>0.67</v>
      </c>
      <c r="I22" s="479" t="s">
        <v>1041</v>
      </c>
    </row>
    <row r="23" spans="1:9" ht="384" x14ac:dyDescent="0.2">
      <c r="A23" s="301" t="s">
        <v>751</v>
      </c>
      <c r="B23" s="147">
        <v>42668</v>
      </c>
      <c r="C23" s="493">
        <v>5</v>
      </c>
      <c r="D23" s="492" t="s">
        <v>760</v>
      </c>
      <c r="E23" s="491" t="s">
        <v>761</v>
      </c>
      <c r="F23" s="492" t="s">
        <v>762</v>
      </c>
      <c r="G23" s="421"/>
      <c r="H23" s="422"/>
      <c r="I23" s="405"/>
    </row>
    <row r="24" spans="1:9" ht="84" x14ac:dyDescent="0.2">
      <c r="A24" s="651" t="s">
        <v>751</v>
      </c>
      <c r="B24" s="687">
        <v>42668</v>
      </c>
      <c r="C24" s="653">
        <v>8</v>
      </c>
      <c r="D24" s="654" t="s">
        <v>772</v>
      </c>
      <c r="E24" s="491" t="s">
        <v>30</v>
      </c>
      <c r="F24" s="492" t="s">
        <v>773</v>
      </c>
      <c r="G24" s="474">
        <v>1</v>
      </c>
      <c r="H24" s="474">
        <v>1</v>
      </c>
      <c r="I24" s="405" t="s">
        <v>949</v>
      </c>
    </row>
    <row r="25" spans="1:9" ht="84" x14ac:dyDescent="0.2">
      <c r="A25" s="655"/>
      <c r="B25" s="688"/>
      <c r="C25" s="661"/>
      <c r="D25" s="662"/>
      <c r="E25" s="491" t="s">
        <v>84</v>
      </c>
      <c r="F25" s="492" t="s">
        <v>777</v>
      </c>
      <c r="G25" s="474">
        <v>1</v>
      </c>
      <c r="H25" s="474">
        <v>1</v>
      </c>
      <c r="I25" s="405" t="s">
        <v>1030</v>
      </c>
    </row>
    <row r="26" spans="1:9" ht="84" x14ac:dyDescent="0.2">
      <c r="A26" s="655"/>
      <c r="B26" s="688"/>
      <c r="C26" s="661"/>
      <c r="D26" s="662"/>
      <c r="E26" s="491" t="s">
        <v>761</v>
      </c>
      <c r="F26" s="492" t="s">
        <v>781</v>
      </c>
      <c r="G26" s="470">
        <v>0.5</v>
      </c>
      <c r="H26" s="470">
        <v>0</v>
      </c>
      <c r="I26" s="405" t="s">
        <v>1031</v>
      </c>
    </row>
    <row r="27" spans="1:9" ht="132" x14ac:dyDescent="0.2">
      <c r="A27" s="686"/>
      <c r="B27" s="686"/>
      <c r="C27" s="686"/>
      <c r="D27" s="689"/>
      <c r="E27" s="491"/>
      <c r="F27" s="492" t="s">
        <v>754</v>
      </c>
      <c r="G27" s="403">
        <v>1</v>
      </c>
      <c r="H27" s="403">
        <v>1</v>
      </c>
      <c r="I27" s="478" t="s">
        <v>1038</v>
      </c>
    </row>
    <row r="28" spans="1:9" ht="168" x14ac:dyDescent="0.2">
      <c r="A28" s="301" t="s">
        <v>751</v>
      </c>
      <c r="B28" s="147">
        <v>42668</v>
      </c>
      <c r="C28" s="493">
        <v>13</v>
      </c>
      <c r="D28" s="492" t="s">
        <v>797</v>
      </c>
      <c r="E28" s="491" t="s">
        <v>30</v>
      </c>
      <c r="F28" s="492" t="s">
        <v>798</v>
      </c>
      <c r="G28" s="305">
        <v>0.75</v>
      </c>
      <c r="H28" s="305">
        <v>0.5</v>
      </c>
      <c r="I28" s="476" t="s">
        <v>1029</v>
      </c>
    </row>
    <row r="29" spans="1:9" ht="204" x14ac:dyDescent="0.2">
      <c r="A29" s="301" t="s">
        <v>751</v>
      </c>
      <c r="B29" s="147">
        <v>42668</v>
      </c>
      <c r="C29" s="493">
        <v>14</v>
      </c>
      <c r="D29" s="492" t="s">
        <v>802</v>
      </c>
      <c r="E29" s="491" t="s">
        <v>30</v>
      </c>
      <c r="F29" s="492" t="s">
        <v>803</v>
      </c>
      <c r="G29" s="305">
        <v>0.75</v>
      </c>
      <c r="H29" s="305">
        <v>0.5</v>
      </c>
      <c r="I29" s="476" t="s">
        <v>1029</v>
      </c>
    </row>
  </sheetData>
  <mergeCells count="13">
    <mergeCell ref="I12:I14"/>
    <mergeCell ref="G13:G14"/>
    <mergeCell ref="H13:H14"/>
    <mergeCell ref="A13:A14"/>
    <mergeCell ref="B13:B14"/>
    <mergeCell ref="C13:C14"/>
    <mergeCell ref="D13:D14"/>
    <mergeCell ref="F13:F14"/>
    <mergeCell ref="A24:A27"/>
    <mergeCell ref="B24:B27"/>
    <mergeCell ref="C24:C27"/>
    <mergeCell ref="D24:D27"/>
    <mergeCell ref="G12:H12"/>
  </mergeCell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[6]Listado!#REF!</xm:f>
          </x14:formula1>
          <xm:sqref>E23 E28:E29</xm:sqref>
        </x14:dataValidation>
        <x14:dataValidation type="list" allowBlank="1" showInputMessage="1" showErrorMessage="1">
          <x14:formula1>
            <xm:f>[1]Listado!#REF!</xm:f>
          </x14:formula1>
          <xm:sqref>E24:E27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64"/>
  <sheetViews>
    <sheetView workbookViewId="0">
      <selection activeCell="C11" sqref="C11"/>
    </sheetView>
  </sheetViews>
  <sheetFormatPr baseColWidth="10" defaultRowHeight="13.5" x14ac:dyDescent="0.2"/>
  <cols>
    <col min="1" max="1" width="44.28515625" style="439" customWidth="1"/>
    <col min="2" max="2" width="18.140625" style="439" customWidth="1"/>
    <col min="3" max="5" width="20.7109375" customWidth="1"/>
    <col min="6" max="7" width="13.28515625" hidden="1" customWidth="1"/>
    <col min="8" max="8" width="28.5703125" customWidth="1"/>
  </cols>
  <sheetData>
    <row r="6" spans="1:8" x14ac:dyDescent="0.2">
      <c r="H6" s="471" t="s">
        <v>965</v>
      </c>
    </row>
    <row r="7" spans="1:8" ht="42.75" customHeight="1" x14ac:dyDescent="0.2">
      <c r="A7" s="441" t="s">
        <v>829</v>
      </c>
      <c r="B7" s="441" t="s">
        <v>851</v>
      </c>
      <c r="C7" s="313" t="s">
        <v>962</v>
      </c>
      <c r="D7" s="313" t="s">
        <v>963</v>
      </c>
      <c r="E7" s="313" t="s">
        <v>964</v>
      </c>
      <c r="F7" s="313" t="s">
        <v>859</v>
      </c>
      <c r="G7" s="313" t="s">
        <v>858</v>
      </c>
      <c r="H7" s="447">
        <v>43100</v>
      </c>
    </row>
    <row r="8" spans="1:8" ht="14.25" x14ac:dyDescent="0.2">
      <c r="A8" s="440" t="s">
        <v>830</v>
      </c>
      <c r="B8" s="446" t="s">
        <v>1022</v>
      </c>
      <c r="C8" s="315">
        <v>1</v>
      </c>
      <c r="D8" s="315"/>
      <c r="E8" s="346">
        <f>D8/C8</f>
        <v>0</v>
      </c>
      <c r="F8" s="315"/>
      <c r="G8" s="315"/>
      <c r="H8" s="472"/>
    </row>
    <row r="9" spans="1:8" ht="28.5" x14ac:dyDescent="0.2">
      <c r="A9" s="440" t="s">
        <v>831</v>
      </c>
      <c r="B9" s="446" t="s">
        <v>1021</v>
      </c>
      <c r="C9" s="315">
        <v>3</v>
      </c>
      <c r="D9" s="315"/>
      <c r="E9" s="346">
        <f>D9/C9</f>
        <v>0</v>
      </c>
      <c r="F9" s="445">
        <f>AVERAGE('FPARC03 Rev 20171231'!AI28,'FPARC03 Rev 20171231'!AI32,'FPARC03 Rev 20171231'!AI33)</f>
        <v>1</v>
      </c>
      <c r="G9" s="445">
        <f>AVERAGE('FPARC03 Rev 20171231'!AJ28,'FPARC03 Rev 20171231'!AJ32, 'FPARC03 Rev 20171231'!AJ33)</f>
        <v>1</v>
      </c>
      <c r="H9" s="472"/>
    </row>
    <row r="10" spans="1:8" ht="14.25" x14ac:dyDescent="0.2">
      <c r="A10" s="440" t="s">
        <v>832</v>
      </c>
      <c r="B10" s="446">
        <v>29</v>
      </c>
      <c r="C10" s="315">
        <v>1</v>
      </c>
      <c r="D10" s="315"/>
      <c r="E10" s="346">
        <f>D10/C10</f>
        <v>0</v>
      </c>
      <c r="F10" s="445">
        <f>AVERAGE('FPARC03 Rev 20171231'!AI29,'FPARC03 Rev 20171231'!AI36)</f>
        <v>1</v>
      </c>
      <c r="G10" s="445">
        <f>AVERAGE('FPARC03 Rev 20171231'!AJ29,'FPARC03 Rev 20171231'!AJ36)</f>
        <v>0.9375</v>
      </c>
      <c r="H10" s="472"/>
    </row>
    <row r="11" spans="1:8" ht="14.25" x14ac:dyDescent="0.2">
      <c r="A11" s="440" t="s">
        <v>833</v>
      </c>
      <c r="B11" s="446"/>
      <c r="C11" s="315"/>
      <c r="D11" s="315"/>
      <c r="E11" s="346"/>
      <c r="F11" s="445" t="e">
        <f>'FPARC03 Rev 20171231'!#REF!</f>
        <v>#REF!</v>
      </c>
      <c r="G11" s="445" t="e">
        <f>'FPARC03 Rev 20171231'!#REF!</f>
        <v>#REF!</v>
      </c>
      <c r="H11" s="315"/>
    </row>
    <row r="12" spans="1:8" ht="28.5" x14ac:dyDescent="0.2">
      <c r="A12" s="440" t="s">
        <v>834</v>
      </c>
      <c r="B12" s="446"/>
      <c r="C12" s="315"/>
      <c r="D12" s="315"/>
      <c r="E12" s="346" t="e">
        <f>D12/C12</f>
        <v>#DIV/0!</v>
      </c>
      <c r="F12" s="445" t="e">
        <f>AVERAGE('FPARC03 Rev 20171231'!AI22,'FPARC03 Rev 20171231'!AI23,'FPARC03 Rev 20171231'!#REF!)</f>
        <v>#REF!</v>
      </c>
      <c r="G12" s="445" t="e">
        <f>AVERAGE('FPARC03 Rev 20171231'!AJ22,'FPARC03 Rev 20171231'!AJ23, 'FPARC03 Rev 20171231'!#REF!)</f>
        <v>#REF!</v>
      </c>
      <c r="H12" s="315"/>
    </row>
    <row r="13" spans="1:8" ht="14.25" x14ac:dyDescent="0.2">
      <c r="A13" s="440" t="s">
        <v>835</v>
      </c>
      <c r="B13" s="446"/>
      <c r="C13" s="315"/>
      <c r="D13" s="315"/>
      <c r="E13" s="315"/>
      <c r="F13" s="315"/>
      <c r="G13" s="315"/>
      <c r="H13" s="315"/>
    </row>
    <row r="14" spans="1:8" ht="14.25" x14ac:dyDescent="0.2">
      <c r="A14" s="440" t="s">
        <v>836</v>
      </c>
      <c r="B14" s="446"/>
      <c r="C14" s="315"/>
      <c r="D14" s="315"/>
      <c r="E14" s="346" t="e">
        <f>D14/C14</f>
        <v>#DIV/0!</v>
      </c>
      <c r="F14" s="445" t="e">
        <f>AVERAGE('FPARC03 Rev 20171231'!#REF!,'FPARC03 Rev 20171231'!#REF!,'FPARC03 Rev 20171231'!AI21,'FPARC03 Rev 20171231'!#REF!)</f>
        <v>#REF!</v>
      </c>
      <c r="G14" s="445" t="e">
        <f>AVERAGE('FPARC03 Rev 20171231'!#REF!,'FPARC03 Rev 20171231'!#REF!,'FPARC03 Rev 20171231'!AJ21,'FPARC03 Rev 20171231'!#REF!)</f>
        <v>#REF!</v>
      </c>
      <c r="H14" s="315"/>
    </row>
    <row r="15" spans="1:8" ht="42.75" x14ac:dyDescent="0.2">
      <c r="A15" s="440" t="s">
        <v>837</v>
      </c>
      <c r="B15" s="446"/>
      <c r="C15" s="315"/>
      <c r="D15" s="315"/>
      <c r="E15" s="346" t="e">
        <f>D15/C15</f>
        <v>#DIV/0!</v>
      </c>
      <c r="F15" s="445" t="e">
        <f>AVERAGE('FPARC03 Rev 20171231'!AI7,'FPARC03 Rev 20171231'!AI8,'FPARC03 Rev 20171231'!#REF!,'FPARC03 Rev 20171231'!AI18,'FPARC03 Rev 20171231'!AI20,'FPARC03 Rev 20171231'!AI24,'FPARC03 Rev 20171231'!AI25,'FPARC03 Rev 20171231'!AI26, 'FPARC03 Rev 20171231'!AI33, 'FPARC03 Rev 20171231'!AI34, 'FPARC03 Rev 20171231'!AI35, 'FPARC03 Rev 20171231'!AI36, 'FPARC03 Rev 20171231'!AI37, 'FPARC03 Rev 20171231'!AI38, 'FPARC03 Rev 20171231'!AI39,'FPARC03 Rev 20171231'!AI40)</f>
        <v>#REF!</v>
      </c>
      <c r="G15" s="445" t="e">
        <f>AVERAGE('FPARC03 Rev 20171231'!AJ7,'FPARC03 Rev 20171231'!AJ8,'FPARC03 Rev 20171231'!#REF!,'FPARC03 Rev 20171231'!AJ18,'FPARC03 Rev 20171231'!AJ20,'FPARC03 Rev 20171231'!AJ24,'FPARC03 Rev 20171231'!AJ25,'FPARC03 Rev 20171231'!AJ26, 'FPARC03 Rev 20171231'!AJ33, 'FPARC03 Rev 20171231'!AJ34, 'FPARC03 Rev 20171231'!AJ35, 'FPARC03 Rev 20171231'!AJ36, 'FPARC03 Rev 20171231'!AJ37, 'FPARC03 Rev 20171231'!AJ38, 'FPARC03 Rev 20171231'!AJ39,'FPARC03 Rev 20171231'!AJ40)</f>
        <v>#REF!</v>
      </c>
      <c r="H15" s="472"/>
    </row>
    <row r="16" spans="1:8" ht="28.5" x14ac:dyDescent="0.2">
      <c r="A16" s="440" t="s">
        <v>838</v>
      </c>
      <c r="B16" s="446"/>
      <c r="C16" s="315"/>
      <c r="D16" s="315"/>
      <c r="E16" s="346"/>
      <c r="F16" s="445">
        <f>'FPARC03 Rev 20171231'!AI21</f>
        <v>0.5</v>
      </c>
      <c r="G16" s="445">
        <f>'FPARC03 Rev 20171231'!AI21</f>
        <v>0.5</v>
      </c>
      <c r="H16" s="315"/>
    </row>
    <row r="17" spans="1:8" ht="14.25" x14ac:dyDescent="0.2">
      <c r="A17" s="440" t="s">
        <v>839</v>
      </c>
      <c r="B17" s="446"/>
      <c r="C17" s="315"/>
      <c r="D17" s="315"/>
      <c r="E17" s="315"/>
      <c r="F17" s="315"/>
      <c r="G17" s="315"/>
      <c r="H17" s="315"/>
    </row>
    <row r="18" spans="1:8" ht="14.25" x14ac:dyDescent="0.2">
      <c r="A18" s="440" t="s">
        <v>840</v>
      </c>
      <c r="B18" s="446"/>
      <c r="C18" s="315"/>
      <c r="D18" s="315"/>
      <c r="E18" s="315"/>
      <c r="F18" s="315"/>
      <c r="G18" s="315"/>
      <c r="H18" s="315"/>
    </row>
    <row r="19" spans="1:8" ht="14.25" x14ac:dyDescent="0.2">
      <c r="A19" s="440" t="s">
        <v>841</v>
      </c>
      <c r="B19" s="446"/>
      <c r="C19" s="315"/>
      <c r="D19" s="315"/>
      <c r="E19" s="346"/>
      <c r="F19" s="445" t="e">
        <f>'FPARC03 Rev 20171231'!#REF!</f>
        <v>#REF!</v>
      </c>
      <c r="G19" s="445" t="e">
        <f>'FPARC03 Rev 20171231'!#REF!</f>
        <v>#REF!</v>
      </c>
      <c r="H19" s="315"/>
    </row>
    <row r="20" spans="1:8" ht="14.25" x14ac:dyDescent="0.2">
      <c r="A20" s="440" t="s">
        <v>842</v>
      </c>
      <c r="B20" s="446"/>
      <c r="C20" s="315"/>
      <c r="D20" s="315"/>
      <c r="E20" s="315"/>
      <c r="F20" s="315"/>
      <c r="G20" s="315"/>
      <c r="H20" s="315"/>
    </row>
    <row r="21" spans="1:8" ht="14.25" x14ac:dyDescent="0.2">
      <c r="A21" s="440" t="s">
        <v>843</v>
      </c>
      <c r="B21" s="446"/>
      <c r="C21" s="315"/>
      <c r="D21" s="315"/>
      <c r="E21" s="315"/>
      <c r="F21" s="315"/>
      <c r="G21" s="315"/>
      <c r="H21" s="315"/>
    </row>
    <row r="22" spans="1:8" ht="14.25" x14ac:dyDescent="0.2">
      <c r="A22" s="440" t="s">
        <v>844</v>
      </c>
      <c r="B22" s="446"/>
      <c r="C22" s="315"/>
      <c r="D22" s="315"/>
      <c r="E22" s="346"/>
      <c r="F22" s="445" t="e">
        <f>'FPARC03 Rev 20171231'!#REF!</f>
        <v>#REF!</v>
      </c>
      <c r="G22" s="445" t="e">
        <f>'FPARC03 Rev 20171231'!#REF!</f>
        <v>#REF!</v>
      </c>
      <c r="H22" s="315"/>
    </row>
    <row r="23" spans="1:8" ht="14.25" x14ac:dyDescent="0.2">
      <c r="A23" s="440" t="s">
        <v>845</v>
      </c>
      <c r="B23" s="446"/>
      <c r="C23" s="315"/>
      <c r="D23" s="315"/>
      <c r="E23" s="315"/>
      <c r="F23" s="315"/>
      <c r="G23" s="315"/>
      <c r="H23" s="315"/>
    </row>
    <row r="24" spans="1:8" ht="14.25" x14ac:dyDescent="0.2">
      <c r="A24" s="440" t="s">
        <v>846</v>
      </c>
      <c r="B24" s="446"/>
      <c r="C24" s="315"/>
      <c r="D24" s="315"/>
      <c r="E24" s="315"/>
      <c r="F24" s="315"/>
      <c r="G24" s="315"/>
      <c r="H24" s="315"/>
    </row>
    <row r="25" spans="1:8" ht="14.25" x14ac:dyDescent="0.2">
      <c r="A25" s="440" t="s">
        <v>847</v>
      </c>
      <c r="B25" s="446"/>
      <c r="C25" s="315"/>
      <c r="D25" s="315"/>
      <c r="E25" s="315"/>
      <c r="F25" s="315"/>
      <c r="G25" s="315"/>
      <c r="H25" s="315"/>
    </row>
    <row r="26" spans="1:8" ht="14.25" x14ac:dyDescent="0.2">
      <c r="A26" s="440" t="s">
        <v>848</v>
      </c>
      <c r="B26" s="446"/>
      <c r="C26" s="315"/>
      <c r="D26" s="315"/>
      <c r="E26" s="346" t="e">
        <f>D26/C26</f>
        <v>#DIV/0!</v>
      </c>
      <c r="F26" s="445">
        <f>AVERAGE('FPARC03 Rev 20171231'!AI9,'FPARC03 Rev 20171231'!AI10,'FPARC03 Rev 20171231'!AI13,'FPARC03 Rev 20171231'!AI14,'FPARC03 Rev 20171231'!AI19,'FPARC03 Rev 20171231'!AI30,'FPARC03 Rev 20171231'!AI31 )</f>
        <v>0.73</v>
      </c>
      <c r="G26" s="445">
        <f>AVERAGE('FPARC03 Rev 20171231'!AJ9,'FPARC03 Rev 20171231'!AJ10,'FPARC03 Rev 20171231'!AJ13,'FPARC03 Rev 20171231'!AJ14,'FPARC03 Rev 20171231'!AJ19,'FPARC03 Rev 20171231'!AJ30,'FPARC03 Rev 20171231'!AJ31 )</f>
        <v>0.58333333333333337</v>
      </c>
      <c r="H26" s="315"/>
    </row>
    <row r="27" spans="1:8" ht="28.5" x14ac:dyDescent="0.2">
      <c r="A27" s="440" t="s">
        <v>849</v>
      </c>
      <c r="B27" s="446"/>
      <c r="C27" s="315"/>
      <c r="D27" s="315"/>
      <c r="E27" s="346" t="e">
        <f>D27/C27</f>
        <v>#DIV/0!</v>
      </c>
      <c r="F27" s="445">
        <f>AVERAGE('FPARC03 Rev 20171231'!AI11,'FPARC03 Rev 20171231'!AI12,'FPARC03 Rev 20171231'!AI25,'FPARC03 Rev 20171231'!AI37)</f>
        <v>1</v>
      </c>
      <c r="G27" s="445">
        <f>AVERAGE('FPARC03 Rev 20171231'!AJ11,'FPARC03 Rev 20171231'!AJ12,'FPARC03 Rev 20171231'!AJ25,'FPARC03 Rev 20171231'!AJ37)</f>
        <v>1</v>
      </c>
      <c r="H27" s="315"/>
    </row>
    <row r="28" spans="1:8" ht="14.25" x14ac:dyDescent="0.2">
      <c r="A28" s="440" t="s">
        <v>850</v>
      </c>
      <c r="B28" s="446"/>
      <c r="C28" s="315"/>
      <c r="D28" s="315"/>
      <c r="E28" s="346" t="e">
        <f>D28/C28</f>
        <v>#DIV/0!</v>
      </c>
      <c r="F28" s="445" t="e">
        <f>AVERAGE('FPARC03 Rev 20171231'!AI16,'FPARC03 Rev 20171231'!#REF!,'FPARC03 Rev 20171231'!#REF!,'FPARC03 Rev 20171231'!#REF!,'FPARC03 Rev 20171231'!#REF!,'FPARC03 Rev 20171231'!AI39)</f>
        <v>#REF!</v>
      </c>
      <c r="G28" s="445" t="e">
        <f>AVERAGE('FPARC03 Rev 20171231'!AJ16,'FPARC03 Rev 20171231'!#REF!,'FPARC03 Rev 20171231'!#REF!, 'FPARC03 Rev 20171231'!#REF!,'FPARC03 Rev 20171231'!#REF!,'FPARC03 Rev 20171231'!AJ39)</f>
        <v>#REF!</v>
      </c>
      <c r="H28" s="472"/>
    </row>
    <row r="29" spans="1:8" ht="14.25" x14ac:dyDescent="0.2">
      <c r="A29" s="440" t="s">
        <v>852</v>
      </c>
      <c r="B29" s="446"/>
      <c r="C29" s="315">
        <v>1</v>
      </c>
      <c r="D29" s="315">
        <v>1</v>
      </c>
      <c r="E29" s="346">
        <f>D29/C29</f>
        <v>1</v>
      </c>
      <c r="F29" s="445" t="e">
        <f>AVERAGE('FPARC03 Rev 20171231'!#REF!,'FPARC03 Rev 20171231'!#REF!)</f>
        <v>#REF!</v>
      </c>
      <c r="G29" s="445" t="e">
        <f>AVERAGE('FPARC03 Rev 20171231'!#REF!,'FPARC03 Rev 20171231'!#REF!)</f>
        <v>#REF!</v>
      </c>
      <c r="H29" s="315"/>
    </row>
    <row r="30" spans="1:8" x14ac:dyDescent="0.2">
      <c r="A30" s="442"/>
      <c r="B30" s="442"/>
      <c r="C30" s="443">
        <f>SUM(C8:C29)</f>
        <v>6</v>
      </c>
      <c r="D30" s="443">
        <f>SUM(D8:D29)</f>
        <v>1</v>
      </c>
      <c r="E30" s="346">
        <f>D30/C30</f>
        <v>0.16666666666666666</v>
      </c>
      <c r="F30" s="450">
        <f>'FPARC03 Rev 20171231'!AF62</f>
        <v>0.83789473684210514</v>
      </c>
      <c r="G30" s="450">
        <f>'FPARC03 Rev 20171231'!AG62</f>
        <v>0.71518947368421049</v>
      </c>
      <c r="H30" s="473"/>
    </row>
    <row r="38" spans="1:2" ht="14.25" x14ac:dyDescent="0.2">
      <c r="A38" s="436" t="s">
        <v>604</v>
      </c>
      <c r="B38" s="8" t="s">
        <v>125</v>
      </c>
    </row>
    <row r="39" spans="1:2" x14ac:dyDescent="0.2">
      <c r="A39" s="437" t="s">
        <v>461</v>
      </c>
      <c r="B39" s="435"/>
    </row>
    <row r="40" spans="1:2" ht="60" x14ac:dyDescent="0.2">
      <c r="A40" s="438" t="s">
        <v>65</v>
      </c>
      <c r="B40" s="303" t="s">
        <v>501</v>
      </c>
    </row>
    <row r="41" spans="1:2" ht="14.25" x14ac:dyDescent="0.2">
      <c r="A41" s="438" t="s">
        <v>203</v>
      </c>
      <c r="B41" s="303"/>
    </row>
    <row r="42" spans="1:2" ht="36" x14ac:dyDescent="0.2">
      <c r="A42" s="438" t="s">
        <v>522</v>
      </c>
      <c r="B42" s="303" t="s">
        <v>523</v>
      </c>
    </row>
    <row r="43" spans="1:2" ht="14.25" x14ac:dyDescent="0.2">
      <c r="A43" s="436" t="s">
        <v>825</v>
      </c>
      <c r="B43" s="8" t="s">
        <v>683</v>
      </c>
    </row>
    <row r="44" spans="1:2" ht="24" x14ac:dyDescent="0.2">
      <c r="A44" s="438" t="s">
        <v>752</v>
      </c>
      <c r="B44" s="303" t="s">
        <v>753</v>
      </c>
    </row>
    <row r="45" spans="1:2" ht="24" x14ac:dyDescent="0.2">
      <c r="A45" s="438" t="s">
        <v>65</v>
      </c>
      <c r="B45" s="303" t="s">
        <v>755</v>
      </c>
    </row>
    <row r="46" spans="1:2" ht="36" x14ac:dyDescent="0.2">
      <c r="A46" s="438" t="s">
        <v>756</v>
      </c>
      <c r="B46" s="303" t="s">
        <v>757</v>
      </c>
    </row>
    <row r="47" spans="1:2" ht="14.25" x14ac:dyDescent="0.2">
      <c r="A47" s="438" t="s">
        <v>65</v>
      </c>
      <c r="B47" s="303" t="s">
        <v>758</v>
      </c>
    </row>
    <row r="48" spans="1:2" ht="60" x14ac:dyDescent="0.2">
      <c r="A48" s="438" t="s">
        <v>203</v>
      </c>
      <c r="B48" s="303" t="s">
        <v>759</v>
      </c>
    </row>
    <row r="49" spans="1:2" ht="36" x14ac:dyDescent="0.2">
      <c r="A49" s="438" t="s">
        <v>764</v>
      </c>
      <c r="B49" s="303" t="s">
        <v>765</v>
      </c>
    </row>
    <row r="50" spans="1:2" ht="48" x14ac:dyDescent="0.2">
      <c r="A50" s="438" t="s">
        <v>769</v>
      </c>
      <c r="B50" s="304" t="s">
        <v>770</v>
      </c>
    </row>
    <row r="51" spans="1:2" ht="48" x14ac:dyDescent="0.2">
      <c r="A51" s="438" t="s">
        <v>769</v>
      </c>
      <c r="B51" s="304" t="s">
        <v>770</v>
      </c>
    </row>
    <row r="52" spans="1:2" ht="36" x14ac:dyDescent="0.2">
      <c r="A52" s="438" t="s">
        <v>764</v>
      </c>
      <c r="B52" s="303" t="s">
        <v>765</v>
      </c>
    </row>
    <row r="53" spans="1:2" ht="24" x14ac:dyDescent="0.2">
      <c r="A53" s="438" t="s">
        <v>775</v>
      </c>
      <c r="B53" s="303" t="s">
        <v>776</v>
      </c>
    </row>
    <row r="54" spans="1:2" ht="48" x14ac:dyDescent="0.2">
      <c r="A54" s="438" t="s">
        <v>779</v>
      </c>
      <c r="B54" s="423" t="s">
        <v>780</v>
      </c>
    </row>
    <row r="55" spans="1:2" ht="60" x14ac:dyDescent="0.2">
      <c r="A55" s="438" t="s">
        <v>775</v>
      </c>
      <c r="B55" s="423" t="s">
        <v>783</v>
      </c>
    </row>
    <row r="56" spans="1:2" ht="24" x14ac:dyDescent="0.2">
      <c r="A56" s="438" t="s">
        <v>512</v>
      </c>
      <c r="B56" s="304" t="s">
        <v>512</v>
      </c>
    </row>
    <row r="57" spans="1:2" ht="60" x14ac:dyDescent="0.2">
      <c r="A57" s="438" t="s">
        <v>769</v>
      </c>
      <c r="B57" s="304" t="s">
        <v>785</v>
      </c>
    </row>
    <row r="58" spans="1:2" ht="28.5" x14ac:dyDescent="0.2">
      <c r="A58" s="438" t="s">
        <v>789</v>
      </c>
      <c r="B58" s="303" t="s">
        <v>790</v>
      </c>
    </row>
    <row r="59" spans="1:2" ht="24" x14ac:dyDescent="0.2">
      <c r="A59" s="438" t="s">
        <v>473</v>
      </c>
      <c r="B59" s="304" t="s">
        <v>794</v>
      </c>
    </row>
    <row r="60" spans="1:2" ht="24" x14ac:dyDescent="0.2">
      <c r="A60" s="438" t="s">
        <v>795</v>
      </c>
      <c r="B60" s="303" t="s">
        <v>796</v>
      </c>
    </row>
    <row r="61" spans="1:2" ht="36" x14ac:dyDescent="0.2">
      <c r="A61" s="438" t="s">
        <v>800</v>
      </c>
      <c r="B61" s="304" t="s">
        <v>801</v>
      </c>
    </row>
    <row r="62" spans="1:2" ht="60" x14ac:dyDescent="0.2">
      <c r="A62" s="438" t="s">
        <v>804</v>
      </c>
      <c r="B62" s="304" t="s">
        <v>805</v>
      </c>
    </row>
    <row r="63" spans="1:2" ht="28.5" x14ac:dyDescent="0.2">
      <c r="A63" s="438" t="s">
        <v>789</v>
      </c>
      <c r="B63" s="303" t="s">
        <v>790</v>
      </c>
    </row>
    <row r="64" spans="1:2" ht="60" x14ac:dyDescent="0.2">
      <c r="A64" s="438" t="s">
        <v>812</v>
      </c>
      <c r="B64" s="303" t="s">
        <v>813</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K76"/>
  <sheetViews>
    <sheetView tabSelected="1" topLeftCell="B1" workbookViewId="0">
      <selection activeCell="N49" sqref="N49"/>
    </sheetView>
  </sheetViews>
  <sheetFormatPr baseColWidth="10" defaultRowHeight="12.75" x14ac:dyDescent="0.2"/>
  <cols>
    <col min="2" max="2" width="19.85546875" customWidth="1"/>
    <col min="3" max="3" width="39.85546875" customWidth="1"/>
    <col min="8" max="8" width="36.7109375" customWidth="1"/>
    <col min="9" max="9" width="26.42578125" customWidth="1"/>
    <col min="10" max="10" width="20.42578125" customWidth="1"/>
    <col min="11" max="11" width="16.42578125" customWidth="1"/>
  </cols>
  <sheetData>
    <row r="3" spans="1:11" x14ac:dyDescent="0.2">
      <c r="A3" s="220" t="s">
        <v>551</v>
      </c>
    </row>
    <row r="5" spans="1:11" ht="15.75" x14ac:dyDescent="0.2">
      <c r="H5" s="690" t="s">
        <v>577</v>
      </c>
      <c r="I5" s="690"/>
      <c r="J5" s="690"/>
      <c r="K5" s="690"/>
    </row>
    <row r="6" spans="1:11" ht="53.25" customHeight="1" x14ac:dyDescent="0.25">
      <c r="B6" s="316" t="s">
        <v>552</v>
      </c>
      <c r="C6" s="316" t="s">
        <v>586</v>
      </c>
      <c r="G6" s="221"/>
      <c r="H6" s="312" t="s">
        <v>552</v>
      </c>
      <c r="I6" s="313" t="s">
        <v>584</v>
      </c>
      <c r="J6" s="313" t="s">
        <v>585</v>
      </c>
      <c r="K6" s="313" t="s">
        <v>576</v>
      </c>
    </row>
    <row r="7" spans="1:11" x14ac:dyDescent="0.2">
      <c r="B7" s="223" t="s">
        <v>553</v>
      </c>
      <c r="C7" s="224">
        <v>0.48</v>
      </c>
      <c r="G7" s="222"/>
      <c r="H7" s="223"/>
      <c r="I7" s="314">
        <v>0.2</v>
      </c>
      <c r="J7" s="314">
        <v>0.8</v>
      </c>
      <c r="K7" s="315"/>
    </row>
    <row r="8" spans="1:11" x14ac:dyDescent="0.2">
      <c r="B8" s="223" t="s">
        <v>554</v>
      </c>
      <c r="C8" s="224">
        <v>0.83</v>
      </c>
      <c r="G8" s="222"/>
      <c r="H8" s="225" t="s">
        <v>583</v>
      </c>
      <c r="I8" s="314"/>
      <c r="J8" s="314"/>
      <c r="K8" s="315">
        <v>48</v>
      </c>
    </row>
    <row r="9" spans="1:11" x14ac:dyDescent="0.2">
      <c r="B9" s="223" t="s">
        <v>555</v>
      </c>
      <c r="C9" s="224">
        <v>0.83</v>
      </c>
      <c r="G9" s="222"/>
      <c r="H9" s="225" t="s">
        <v>582</v>
      </c>
      <c r="I9" s="314"/>
      <c r="J9" s="314"/>
      <c r="K9" s="315">
        <v>83</v>
      </c>
    </row>
    <row r="10" spans="1:11" x14ac:dyDescent="0.2">
      <c r="B10" s="223" t="s">
        <v>556</v>
      </c>
      <c r="C10" s="224">
        <v>0.84</v>
      </c>
      <c r="G10" s="222"/>
      <c r="H10" s="225" t="s">
        <v>581</v>
      </c>
      <c r="I10" s="314"/>
      <c r="J10" s="314"/>
      <c r="K10" s="315">
        <v>83</v>
      </c>
    </row>
    <row r="11" spans="1:11" x14ac:dyDescent="0.2">
      <c r="B11" s="225" t="s">
        <v>557</v>
      </c>
      <c r="C11" s="224">
        <v>0.82</v>
      </c>
      <c r="G11" s="222"/>
      <c r="H11" s="225" t="s">
        <v>578</v>
      </c>
      <c r="I11" s="314">
        <v>84.8</v>
      </c>
      <c r="J11" s="314">
        <v>83.5</v>
      </c>
      <c r="K11" s="314">
        <f>(I11*I7)+(J11*J7)</f>
        <v>83.759999999999991</v>
      </c>
    </row>
    <row r="12" spans="1:11" x14ac:dyDescent="0.2">
      <c r="B12" s="225" t="s">
        <v>558</v>
      </c>
      <c r="C12" s="224">
        <v>0.84599999999999997</v>
      </c>
      <c r="G12" s="222"/>
      <c r="H12" s="225" t="s">
        <v>580</v>
      </c>
      <c r="I12" s="314">
        <v>83.54</v>
      </c>
      <c r="J12" s="314">
        <v>75.63</v>
      </c>
      <c r="K12" s="314">
        <f>(I12*I7)+(J12*J7)</f>
        <v>77.212000000000003</v>
      </c>
    </row>
    <row r="13" spans="1:11" x14ac:dyDescent="0.2">
      <c r="B13" s="226" t="s">
        <v>559</v>
      </c>
      <c r="C13" s="227">
        <v>0.86399999999999999</v>
      </c>
      <c r="D13" s="228"/>
      <c r="H13" s="225" t="s">
        <v>579</v>
      </c>
      <c r="I13" s="314">
        <v>83.8</v>
      </c>
      <c r="J13" s="314">
        <v>77.599999999999994</v>
      </c>
      <c r="K13" s="314">
        <f>(I13*I7)+(J13*J7)</f>
        <v>78.84</v>
      </c>
    </row>
    <row r="14" spans="1:11" x14ac:dyDescent="0.2">
      <c r="B14" s="226" t="s">
        <v>560</v>
      </c>
      <c r="C14" s="227">
        <v>0.73</v>
      </c>
      <c r="H14" s="225" t="s">
        <v>749</v>
      </c>
      <c r="I14" s="314">
        <v>85.2</v>
      </c>
      <c r="J14" s="314">
        <v>75</v>
      </c>
      <c r="K14" s="314">
        <f>(I14*I7)+(J14*J7)</f>
        <v>77.040000000000006</v>
      </c>
    </row>
    <row r="15" spans="1:11" x14ac:dyDescent="0.2">
      <c r="B15" s="226" t="s">
        <v>724</v>
      </c>
      <c r="C15" s="227">
        <f>'FPARC03 Rev 20160731'!Z47</f>
        <v>0.84523809523809523</v>
      </c>
      <c r="H15" s="225" t="s">
        <v>935</v>
      </c>
      <c r="I15" s="314">
        <v>88.9</v>
      </c>
      <c r="J15" s="314">
        <v>76.7</v>
      </c>
      <c r="K15" s="314">
        <v>79.099999999999994</v>
      </c>
    </row>
    <row r="16" spans="1:11" x14ac:dyDescent="0.2">
      <c r="B16" s="226" t="s">
        <v>750</v>
      </c>
      <c r="C16" s="227">
        <f>K44</f>
        <v>0.87559139784946238</v>
      </c>
      <c r="H16" s="225"/>
      <c r="I16" s="314"/>
      <c r="J16" s="314"/>
      <c r="K16" s="314"/>
    </row>
    <row r="17" spans="2:11" x14ac:dyDescent="0.2">
      <c r="B17" s="226" t="s">
        <v>814</v>
      </c>
      <c r="C17" s="227">
        <f>K45</f>
        <v>0.7397305263157895</v>
      </c>
      <c r="H17" s="427"/>
      <c r="I17" s="428"/>
      <c r="J17" s="428"/>
      <c r="K17" s="428"/>
    </row>
    <row r="18" spans="2:11" x14ac:dyDescent="0.2">
      <c r="B18" s="226" t="s">
        <v>932</v>
      </c>
      <c r="C18" s="227">
        <f>K46</f>
        <v>0.74168297101449276</v>
      </c>
      <c r="H18" s="691" t="s">
        <v>587</v>
      </c>
      <c r="I18" s="692"/>
      <c r="J18" s="692"/>
      <c r="K18" s="692"/>
    </row>
    <row r="19" spans="2:11" x14ac:dyDescent="0.2">
      <c r="B19" s="226" t="s">
        <v>1019</v>
      </c>
      <c r="C19" s="227">
        <f>K47</f>
        <v>0.91514285714285726</v>
      </c>
      <c r="H19" s="427"/>
      <c r="I19" s="428"/>
      <c r="J19" s="428"/>
      <c r="K19" s="428"/>
    </row>
    <row r="20" spans="2:11" x14ac:dyDescent="0.2">
      <c r="B20" s="425"/>
      <c r="C20" s="426"/>
      <c r="H20" s="427"/>
      <c r="I20" s="428"/>
      <c r="J20" s="428"/>
      <c r="K20" s="428"/>
    </row>
    <row r="24" spans="2:11" x14ac:dyDescent="0.2">
      <c r="I24" s="311"/>
    </row>
    <row r="42" spans="3:11" ht="38.25" x14ac:dyDescent="0.2">
      <c r="C42" s="229" t="s">
        <v>561</v>
      </c>
      <c r="D42" s="230">
        <f>'FPARC03 Rev 20171231'!F61</f>
        <v>54</v>
      </c>
      <c r="H42" s="312" t="s">
        <v>552</v>
      </c>
      <c r="I42" s="313" t="s">
        <v>584</v>
      </c>
      <c r="J42" s="313" t="s">
        <v>585</v>
      </c>
      <c r="K42" s="313" t="s">
        <v>576</v>
      </c>
    </row>
    <row r="43" spans="3:11" x14ac:dyDescent="0.2">
      <c r="C43" s="229" t="s">
        <v>817</v>
      </c>
      <c r="D43" s="230">
        <f>'FPARC03 Rev 20171231'!AF71</f>
        <v>12</v>
      </c>
      <c r="H43" s="225" t="s">
        <v>902</v>
      </c>
      <c r="I43" s="346">
        <f>'FPARC03 Rev 20160731'!Z47</f>
        <v>0.84523809523809523</v>
      </c>
      <c r="J43" s="346">
        <f>'FPARC03 Rev 20160731'!AA47</f>
        <v>0.72499999999999998</v>
      </c>
      <c r="K43" s="346">
        <f>(I43*I7)+(J43*J7)</f>
        <v>0.74904761904761896</v>
      </c>
    </row>
    <row r="44" spans="3:11" x14ac:dyDescent="0.2">
      <c r="C44" s="229" t="s">
        <v>588</v>
      </c>
      <c r="D44" s="230">
        <f>'FPARC03 Rev 20171231'!AF72</f>
        <v>42</v>
      </c>
      <c r="H44" s="225" t="s">
        <v>723</v>
      </c>
      <c r="I44" s="346">
        <f>'FPARC03 Rev 20160731'!AC47</f>
        <v>0.91129032258064513</v>
      </c>
      <c r="J44" s="346">
        <f>'FPARC03 Rev 20160731'!AD47</f>
        <v>0.8666666666666667</v>
      </c>
      <c r="K44" s="424">
        <f>(I44*I7)+(J44*J7)</f>
        <v>0.87559139784946238</v>
      </c>
    </row>
    <row r="45" spans="3:11" x14ac:dyDescent="0.2">
      <c r="C45" s="231" t="s">
        <v>476</v>
      </c>
      <c r="D45" s="230">
        <f>'FPARC03 Rev 20171231'!AF63</f>
        <v>9</v>
      </c>
      <c r="E45" s="232">
        <f>D45/D44</f>
        <v>0.21428571428571427</v>
      </c>
      <c r="H45" s="225" t="s">
        <v>901</v>
      </c>
      <c r="I45" s="346">
        <f>'FPARC03 Rev 20171231'!AF62</f>
        <v>0.83789473684210514</v>
      </c>
      <c r="J45" s="346">
        <f>'FPARC03 Rev 20171231'!AG62</f>
        <v>0.71518947368421049</v>
      </c>
      <c r="K45" s="424">
        <f>(I45*I7)+(J45*J7)</f>
        <v>0.7397305263157895</v>
      </c>
    </row>
    <row r="46" spans="3:11" x14ac:dyDescent="0.2">
      <c r="C46" s="231" t="s">
        <v>477</v>
      </c>
      <c r="D46" s="230">
        <f>'FPARC03 Rev 20171231'!AF64</f>
        <v>31</v>
      </c>
      <c r="E46" s="232">
        <f>D46/D44</f>
        <v>0.73809523809523814</v>
      </c>
      <c r="H46" s="225" t="s">
        <v>933</v>
      </c>
      <c r="I46" s="346">
        <f>'FPARC03 Rev 20171231'!AI62</f>
        <v>0.86145833333333333</v>
      </c>
      <c r="J46" s="424">
        <f>'FPARC03 Rev 20171231'!AJ62</f>
        <v>0.71173913043478254</v>
      </c>
      <c r="K46" s="424">
        <f>(I46*I7)+(J46*J7)</f>
        <v>0.74168297101449276</v>
      </c>
    </row>
    <row r="47" spans="3:11" x14ac:dyDescent="0.2">
      <c r="C47" s="231" t="s">
        <v>478</v>
      </c>
      <c r="D47">
        <f>'FPARC03 Rev 20171231'!AF65</f>
        <v>0</v>
      </c>
      <c r="E47" s="232">
        <f>D47/D44</f>
        <v>0</v>
      </c>
      <c r="H47" s="225" t="s">
        <v>1020</v>
      </c>
      <c r="I47" s="346">
        <f>'FPARC03 Rev 20171231'!AL62</f>
        <v>0.95057142857142862</v>
      </c>
      <c r="J47" s="346">
        <f>'FPARC03 Rev 20171231'!AM62</f>
        <v>0.90628571428571425</v>
      </c>
      <c r="K47" s="424">
        <f>(I47*I7)+(J47*J7)</f>
        <v>0.91514285714285726</v>
      </c>
    </row>
    <row r="48" spans="3:11" x14ac:dyDescent="0.2">
      <c r="D48">
        <f>SUM(D45:D47)</f>
        <v>40</v>
      </c>
      <c r="E48" s="228">
        <f>SUM(E45:E47)</f>
        <v>0.95238095238095244</v>
      </c>
    </row>
    <row r="49" spans="8:11" ht="38.25" x14ac:dyDescent="0.2">
      <c r="H49" s="313"/>
      <c r="I49" s="313" t="s">
        <v>676</v>
      </c>
      <c r="J49" s="313" t="s">
        <v>815</v>
      </c>
      <c r="K49" s="313" t="s">
        <v>934</v>
      </c>
    </row>
    <row r="50" spans="8:11" ht="25.5" x14ac:dyDescent="0.2">
      <c r="H50" s="347" t="s">
        <v>584</v>
      </c>
      <c r="I50" s="410">
        <f>I43</f>
        <v>0.84523809523809523</v>
      </c>
      <c r="J50" s="448">
        <f>I45</f>
        <v>0.83789473684210514</v>
      </c>
      <c r="K50" s="469">
        <f>I47</f>
        <v>0.95057142857142862</v>
      </c>
    </row>
    <row r="51" spans="8:11" ht="25.5" x14ac:dyDescent="0.2">
      <c r="H51" s="347" t="s">
        <v>585</v>
      </c>
      <c r="I51" s="410">
        <f>J43</f>
        <v>0.72499999999999998</v>
      </c>
      <c r="J51" s="448">
        <f>J45</f>
        <v>0.71518947368421049</v>
      </c>
      <c r="K51" s="469">
        <f>J47</f>
        <v>0.90628571428571425</v>
      </c>
    </row>
    <row r="52" spans="8:11" x14ac:dyDescent="0.2">
      <c r="H52" s="347" t="s">
        <v>576</v>
      </c>
      <c r="I52" s="410">
        <f>K43</f>
        <v>0.74904761904761896</v>
      </c>
      <c r="J52" s="448">
        <f>K45</f>
        <v>0.7397305263157895</v>
      </c>
      <c r="K52" s="227">
        <f>K47</f>
        <v>0.91514285714285726</v>
      </c>
    </row>
    <row r="70" spans="2:3" ht="30" x14ac:dyDescent="0.2">
      <c r="B70" s="316" t="s">
        <v>552</v>
      </c>
      <c r="C70" s="316" t="s">
        <v>586</v>
      </c>
    </row>
    <row r="71" spans="2:3" x14ac:dyDescent="0.2">
      <c r="B71" s="225" t="s">
        <v>555</v>
      </c>
      <c r="C71" s="224">
        <v>0.84</v>
      </c>
    </row>
    <row r="72" spans="2:3" x14ac:dyDescent="0.2">
      <c r="B72" s="225" t="s">
        <v>556</v>
      </c>
      <c r="C72" s="224">
        <v>0.82</v>
      </c>
    </row>
    <row r="73" spans="2:3" x14ac:dyDescent="0.2">
      <c r="B73" s="226" t="s">
        <v>675</v>
      </c>
      <c r="C73" s="227">
        <v>0.86399999999999999</v>
      </c>
    </row>
    <row r="74" spans="2:3" x14ac:dyDescent="0.2">
      <c r="B74" s="226" t="s">
        <v>574</v>
      </c>
      <c r="C74" s="227">
        <f>C15</f>
        <v>0.84523809523809523</v>
      </c>
    </row>
    <row r="75" spans="2:3" x14ac:dyDescent="0.2">
      <c r="B75" s="226" t="s">
        <v>936</v>
      </c>
      <c r="C75" s="227">
        <f>C17</f>
        <v>0.7397305263157895</v>
      </c>
    </row>
    <row r="76" spans="2:3" x14ac:dyDescent="0.2">
      <c r="B76" s="226" t="s">
        <v>937</v>
      </c>
      <c r="C76" s="227">
        <f>C18</f>
        <v>0.74168297101449276</v>
      </c>
    </row>
  </sheetData>
  <mergeCells count="2">
    <mergeCell ref="H5:K5"/>
    <mergeCell ref="H18:K18"/>
  </mergeCells>
  <pageMargins left="0.7" right="0.7" top="0.75" bottom="0.75" header="0.3" footer="0.3"/>
  <pageSetup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D32"/>
  <sheetViews>
    <sheetView workbookViewId="0">
      <selection activeCell="D26" sqref="D26"/>
    </sheetView>
  </sheetViews>
  <sheetFormatPr baseColWidth="10" defaultRowHeight="12.75" x14ac:dyDescent="0.2"/>
  <cols>
    <col min="3" max="3" width="30.5703125" customWidth="1"/>
  </cols>
  <sheetData>
    <row r="3" spans="3:4" ht="13.5" thickBot="1" x14ac:dyDescent="0.25"/>
    <row r="4" spans="3:4" x14ac:dyDescent="0.2">
      <c r="C4" s="693" t="s">
        <v>1071</v>
      </c>
      <c r="D4" s="694"/>
    </row>
    <row r="5" spans="3:4" ht="13.5" thickBot="1" x14ac:dyDescent="0.25">
      <c r="C5" s="695"/>
      <c r="D5" s="696"/>
    </row>
    <row r="6" spans="3:4" x14ac:dyDescent="0.2">
      <c r="C6" s="498" t="s">
        <v>1064</v>
      </c>
      <c r="D6" s="511">
        <v>42</v>
      </c>
    </row>
    <row r="7" spans="3:4" x14ac:dyDescent="0.2">
      <c r="C7" s="223" t="s">
        <v>1062</v>
      </c>
      <c r="D7" s="443">
        <v>5</v>
      </c>
    </row>
    <row r="8" spans="3:4" x14ac:dyDescent="0.2">
      <c r="C8" s="223" t="s">
        <v>1059</v>
      </c>
      <c r="D8" s="443">
        <f>D6-D7</f>
        <v>37</v>
      </c>
    </row>
    <row r="9" spans="3:4" x14ac:dyDescent="0.2">
      <c r="C9" s="223" t="s">
        <v>1060</v>
      </c>
      <c r="D9" s="443">
        <v>22</v>
      </c>
    </row>
    <row r="10" spans="3:4" x14ac:dyDescent="0.2">
      <c r="C10" s="223" t="s">
        <v>1070</v>
      </c>
      <c r="D10" s="443">
        <f>D8-D9</f>
        <v>15</v>
      </c>
    </row>
    <row r="11" spans="3:4" x14ac:dyDescent="0.2">
      <c r="C11" s="223" t="s">
        <v>1067</v>
      </c>
      <c r="D11" s="512">
        <f>D9/D8</f>
        <v>0.59459459459459463</v>
      </c>
    </row>
    <row r="12" spans="3:4" x14ac:dyDescent="0.2">
      <c r="C12" s="223"/>
      <c r="D12" s="223"/>
    </row>
    <row r="18" spans="3:4" ht="13.5" thickBot="1" x14ac:dyDescent="0.25"/>
    <row r="19" spans="3:4" x14ac:dyDescent="0.2">
      <c r="C19" s="693" t="s">
        <v>1072</v>
      </c>
      <c r="D19" s="694"/>
    </row>
    <row r="20" spans="3:4" ht="13.5" thickBot="1" x14ac:dyDescent="0.25">
      <c r="C20" s="695"/>
      <c r="D20" s="696"/>
    </row>
    <row r="21" spans="3:4" x14ac:dyDescent="0.2">
      <c r="C21" s="499" t="s">
        <v>1065</v>
      </c>
      <c r="D21" s="513">
        <v>54</v>
      </c>
    </row>
    <row r="22" spans="3:4" x14ac:dyDescent="0.2">
      <c r="C22" s="495" t="s">
        <v>1063</v>
      </c>
      <c r="D22" s="514">
        <v>6</v>
      </c>
    </row>
    <row r="23" spans="3:4" x14ac:dyDescent="0.2">
      <c r="C23" s="495" t="s">
        <v>1066</v>
      </c>
      <c r="D23" s="514">
        <f>D21-D22</f>
        <v>48</v>
      </c>
    </row>
    <row r="24" spans="3:4" x14ac:dyDescent="0.2">
      <c r="C24" s="495" t="s">
        <v>1061</v>
      </c>
      <c r="D24" s="514">
        <v>34</v>
      </c>
    </row>
    <row r="25" spans="3:4" x14ac:dyDescent="0.2">
      <c r="C25" s="495" t="s">
        <v>1069</v>
      </c>
      <c r="D25" s="514">
        <f>D23-D24</f>
        <v>14</v>
      </c>
    </row>
    <row r="26" spans="3:4" x14ac:dyDescent="0.2">
      <c r="C26" s="495" t="s">
        <v>1068</v>
      </c>
      <c r="D26" s="515">
        <f>D24/D23</f>
        <v>0.70833333333333337</v>
      </c>
    </row>
    <row r="27" spans="3:4" ht="13.5" thickBot="1" x14ac:dyDescent="0.25">
      <c r="C27" s="496"/>
      <c r="D27" s="497"/>
    </row>
    <row r="32" spans="3:4" x14ac:dyDescent="0.2">
      <c r="C32" t="s">
        <v>1076</v>
      </c>
    </row>
  </sheetData>
  <mergeCells count="2">
    <mergeCell ref="C4:D5"/>
    <mergeCell ref="C19:D2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79"/>
  <sheetViews>
    <sheetView view="pageBreakPreview" topLeftCell="AA28" zoomScale="110" zoomScaleNormal="75" zoomScaleSheetLayoutView="110" workbookViewId="0">
      <selection activeCell="AE29" sqref="AE29"/>
    </sheetView>
  </sheetViews>
  <sheetFormatPr baseColWidth="10" defaultColWidth="11.42578125" defaultRowHeight="12.75" x14ac:dyDescent="0.2"/>
  <cols>
    <col min="1" max="1" width="20.7109375" style="297" customWidth="1"/>
    <col min="2" max="2" width="14.85546875" style="297" customWidth="1"/>
    <col min="3" max="3" width="3.85546875" style="297" customWidth="1"/>
    <col min="4" max="4" width="64.5703125" style="297" customWidth="1"/>
    <col min="5" max="5" width="22.28515625" style="297" bestFit="1" customWidth="1"/>
    <col min="6" max="6" width="38.7109375" style="297" customWidth="1"/>
    <col min="7" max="7" width="12.140625" style="297" customWidth="1"/>
    <col min="8" max="8" width="11.85546875" style="297" bestFit="1" customWidth="1"/>
    <col min="9" max="9" width="30.85546875" style="297" bestFit="1" customWidth="1"/>
    <col min="10" max="10" width="15.140625" style="297" bestFit="1" customWidth="1"/>
    <col min="11" max="11" width="15" style="297" bestFit="1" customWidth="1"/>
    <col min="12" max="12" width="17.5703125" style="297" bestFit="1" customWidth="1"/>
    <col min="13" max="13" width="19.5703125" style="297" bestFit="1" customWidth="1"/>
    <col min="14" max="14" width="23.42578125" style="297" bestFit="1" customWidth="1"/>
    <col min="15" max="15" width="10.85546875" style="297" bestFit="1" customWidth="1"/>
    <col min="16" max="16" width="56.42578125" style="297" bestFit="1" customWidth="1"/>
    <col min="17" max="17" width="23.42578125" style="297" bestFit="1" customWidth="1"/>
    <col min="18" max="18" width="10.85546875" style="297" bestFit="1" customWidth="1"/>
    <col min="19" max="19" width="56.42578125" style="297" bestFit="1" customWidth="1"/>
    <col min="20" max="20" width="23.42578125" style="297" bestFit="1" customWidth="1"/>
    <col min="21" max="21" width="10.85546875" style="297" bestFit="1" customWidth="1"/>
    <col min="22" max="22" width="47.85546875" style="297" bestFit="1" customWidth="1"/>
    <col min="23" max="23" width="23.42578125" style="297" bestFit="1" customWidth="1"/>
    <col min="24" max="24" width="10.85546875" style="297" bestFit="1" customWidth="1"/>
    <col min="25" max="25" width="72" style="297" bestFit="1" customWidth="1"/>
    <col min="26" max="26" width="23.42578125" style="297" bestFit="1" customWidth="1"/>
    <col min="27" max="27" width="10.85546875" style="297" bestFit="1" customWidth="1"/>
    <col min="28" max="28" width="104.5703125" style="297" bestFit="1" customWidth="1"/>
    <col min="29" max="29" width="23.42578125" style="297" bestFit="1" customWidth="1"/>
    <col min="30" max="30" width="14.140625" style="297" customWidth="1"/>
    <col min="31" max="31" width="76.85546875" style="297" customWidth="1"/>
    <col min="32" max="16384" width="11.42578125" style="297"/>
  </cols>
  <sheetData>
    <row r="1" spans="1:31" s="2" customFormat="1" ht="82.5" customHeight="1" x14ac:dyDescent="0.2">
      <c r="A1" s="553" t="s">
        <v>0</v>
      </c>
      <c r="B1" s="554"/>
      <c r="C1" s="555"/>
      <c r="D1" s="557" t="s">
        <v>1</v>
      </c>
      <c r="E1" s="558"/>
      <c r="F1" s="558"/>
      <c r="G1" s="558"/>
      <c r="H1" s="558"/>
      <c r="I1" s="558"/>
      <c r="J1" s="558"/>
      <c r="K1" s="558"/>
      <c r="L1" s="558"/>
      <c r="M1" s="558"/>
      <c r="N1" s="559"/>
      <c r="O1" s="549"/>
      <c r="P1" s="549"/>
      <c r="Q1" s="1"/>
      <c r="R1" s="549"/>
      <c r="S1" s="549"/>
      <c r="T1" s="1"/>
      <c r="U1" s="549"/>
      <c r="V1" s="549"/>
      <c r="W1" s="1"/>
      <c r="X1" s="549"/>
      <c r="Y1" s="549"/>
      <c r="Z1" s="1"/>
      <c r="AA1" s="549"/>
      <c r="AB1" s="549"/>
      <c r="AC1" s="1"/>
      <c r="AD1" s="549"/>
      <c r="AE1" s="549"/>
    </row>
    <row r="2" spans="1:31" s="2" customFormat="1" ht="33" customHeight="1" x14ac:dyDescent="0.2">
      <c r="A2" s="550" t="s">
        <v>2</v>
      </c>
      <c r="B2" s="551"/>
      <c r="C2" s="552"/>
      <c r="D2" s="553" t="s">
        <v>3</v>
      </c>
      <c r="E2" s="554"/>
      <c r="F2" s="554"/>
      <c r="G2" s="554"/>
      <c r="H2" s="554"/>
      <c r="I2" s="554"/>
      <c r="J2" s="554"/>
      <c r="K2" s="554"/>
      <c r="L2" s="554"/>
      <c r="M2" s="555"/>
      <c r="N2" s="556" t="s">
        <v>4</v>
      </c>
      <c r="O2" s="556"/>
      <c r="P2" s="556"/>
      <c r="Q2" s="556" t="s">
        <v>599</v>
      </c>
      <c r="R2" s="556"/>
      <c r="S2" s="556"/>
      <c r="T2" s="556" t="s">
        <v>600</v>
      </c>
      <c r="U2" s="556"/>
      <c r="V2" s="556"/>
      <c r="W2" s="556" t="s">
        <v>601</v>
      </c>
      <c r="X2" s="556"/>
      <c r="Y2" s="556"/>
      <c r="Z2" s="556" t="s">
        <v>602</v>
      </c>
      <c r="AA2" s="556"/>
      <c r="AB2" s="556"/>
      <c r="AC2" s="556" t="s">
        <v>716</v>
      </c>
      <c r="AD2" s="556"/>
      <c r="AE2" s="556"/>
    </row>
    <row r="3" spans="1:31" s="306" customFormat="1" ht="32.25" customHeight="1" x14ac:dyDescent="0.2">
      <c r="A3" s="567" t="s">
        <v>7</v>
      </c>
      <c r="B3" s="567"/>
      <c r="C3" s="567"/>
      <c r="D3" s="567"/>
      <c r="E3" s="567"/>
      <c r="F3" s="567"/>
      <c r="G3" s="567"/>
      <c r="H3" s="567"/>
      <c r="I3" s="567"/>
      <c r="J3" s="567"/>
      <c r="K3" s="567"/>
      <c r="L3" s="567"/>
      <c r="M3" s="567"/>
      <c r="N3" s="560" t="s">
        <v>8</v>
      </c>
      <c r="O3" s="561"/>
      <c r="P3" s="567" t="s">
        <v>9</v>
      </c>
      <c r="Q3" s="560" t="s">
        <v>8</v>
      </c>
      <c r="R3" s="561"/>
      <c r="S3" s="567" t="s">
        <v>9</v>
      </c>
      <c r="T3" s="560" t="s">
        <v>8</v>
      </c>
      <c r="U3" s="561"/>
      <c r="V3" s="567" t="s">
        <v>9</v>
      </c>
      <c r="W3" s="560" t="s">
        <v>8</v>
      </c>
      <c r="X3" s="561"/>
      <c r="Y3" s="567" t="s">
        <v>9</v>
      </c>
      <c r="Z3" s="560" t="s">
        <v>8</v>
      </c>
      <c r="AA3" s="561"/>
      <c r="AB3" s="567" t="s">
        <v>9</v>
      </c>
      <c r="AC3" s="560" t="s">
        <v>8</v>
      </c>
      <c r="AD3" s="561"/>
      <c r="AE3" s="567" t="s">
        <v>9</v>
      </c>
    </row>
    <row r="4" spans="1:31" s="306" customFormat="1" ht="33.75" customHeight="1" x14ac:dyDescent="0.2">
      <c r="A4" s="564" t="s">
        <v>10</v>
      </c>
      <c r="B4" s="564" t="s">
        <v>11</v>
      </c>
      <c r="C4" s="568" t="s">
        <v>12</v>
      </c>
      <c r="D4" s="567" t="s">
        <v>13</v>
      </c>
      <c r="E4" s="318" t="s">
        <v>14</v>
      </c>
      <c r="F4" s="564" t="s">
        <v>15</v>
      </c>
      <c r="G4" s="562" t="s">
        <v>16</v>
      </c>
      <c r="H4" s="563"/>
      <c r="I4" s="564" t="s">
        <v>17</v>
      </c>
      <c r="J4" s="564" t="s">
        <v>18</v>
      </c>
      <c r="K4" s="104"/>
      <c r="L4" s="562" t="s">
        <v>19</v>
      </c>
      <c r="M4" s="566"/>
      <c r="N4" s="564" t="s">
        <v>20</v>
      </c>
      <c r="O4" s="564" t="s">
        <v>21</v>
      </c>
      <c r="P4" s="567"/>
      <c r="Q4" s="564" t="s">
        <v>20</v>
      </c>
      <c r="R4" s="564" t="s">
        <v>21</v>
      </c>
      <c r="S4" s="567"/>
      <c r="T4" s="564" t="s">
        <v>20</v>
      </c>
      <c r="U4" s="564" t="s">
        <v>21</v>
      </c>
      <c r="V4" s="567"/>
      <c r="W4" s="564" t="s">
        <v>20</v>
      </c>
      <c r="X4" s="564" t="s">
        <v>21</v>
      </c>
      <c r="Y4" s="567"/>
      <c r="Z4" s="564" t="s">
        <v>20</v>
      </c>
      <c r="AA4" s="564" t="s">
        <v>21</v>
      </c>
      <c r="AB4" s="567"/>
      <c r="AC4" s="564" t="s">
        <v>20</v>
      </c>
      <c r="AD4" s="564" t="s">
        <v>21</v>
      </c>
      <c r="AE4" s="567"/>
    </row>
    <row r="5" spans="1:31" s="306" customFormat="1" ht="57.75" customHeight="1" x14ac:dyDescent="0.2">
      <c r="A5" s="565"/>
      <c r="B5" s="565"/>
      <c r="C5" s="569"/>
      <c r="D5" s="567"/>
      <c r="E5" s="300" t="s">
        <v>22</v>
      </c>
      <c r="F5" s="565"/>
      <c r="G5" s="318" t="s">
        <v>23</v>
      </c>
      <c r="H5" s="318" t="s">
        <v>24</v>
      </c>
      <c r="I5" s="565"/>
      <c r="J5" s="565"/>
      <c r="K5" s="319" t="s">
        <v>25</v>
      </c>
      <c r="L5" s="319" t="s">
        <v>26</v>
      </c>
      <c r="M5" s="319" t="s">
        <v>27</v>
      </c>
      <c r="N5" s="565"/>
      <c r="O5" s="565"/>
      <c r="P5" s="567"/>
      <c r="Q5" s="565"/>
      <c r="R5" s="565"/>
      <c r="S5" s="567"/>
      <c r="T5" s="565"/>
      <c r="U5" s="565"/>
      <c r="V5" s="567"/>
      <c r="W5" s="565"/>
      <c r="X5" s="565"/>
      <c r="Y5" s="567"/>
      <c r="Z5" s="565"/>
      <c r="AA5" s="565"/>
      <c r="AB5" s="567"/>
      <c r="AC5" s="565"/>
      <c r="AD5" s="565"/>
      <c r="AE5" s="567"/>
    </row>
    <row r="6" spans="1:31" s="306" customFormat="1" ht="12" x14ac:dyDescent="0.2">
      <c r="A6" s="319">
        <v>1</v>
      </c>
      <c r="B6" s="319">
        <v>2</v>
      </c>
      <c r="C6" s="320">
        <v>3</v>
      </c>
      <c r="D6" s="319">
        <v>4</v>
      </c>
      <c r="E6" s="319">
        <v>5</v>
      </c>
      <c r="F6" s="320">
        <v>6</v>
      </c>
      <c r="G6" s="319">
        <v>7</v>
      </c>
      <c r="H6" s="319">
        <v>8</v>
      </c>
      <c r="I6" s="320">
        <v>9</v>
      </c>
      <c r="J6" s="319">
        <v>10</v>
      </c>
      <c r="K6" s="319"/>
      <c r="L6" s="319">
        <v>11</v>
      </c>
      <c r="M6" s="320">
        <v>12</v>
      </c>
      <c r="N6" s="319">
        <v>13</v>
      </c>
      <c r="O6" s="319">
        <v>14</v>
      </c>
      <c r="P6" s="320">
        <v>15</v>
      </c>
      <c r="Q6" s="319">
        <v>13</v>
      </c>
      <c r="R6" s="319">
        <v>14</v>
      </c>
      <c r="S6" s="320">
        <v>15</v>
      </c>
      <c r="T6" s="319">
        <v>13</v>
      </c>
      <c r="U6" s="319">
        <v>14</v>
      </c>
      <c r="V6" s="320">
        <v>15</v>
      </c>
      <c r="W6" s="319">
        <v>13</v>
      </c>
      <c r="X6" s="319">
        <v>14</v>
      </c>
      <c r="Y6" s="320">
        <v>15</v>
      </c>
      <c r="Z6" s="319">
        <v>13</v>
      </c>
      <c r="AA6" s="319">
        <v>14</v>
      </c>
      <c r="AB6" s="320">
        <v>15</v>
      </c>
      <c r="AC6" s="360">
        <v>13</v>
      </c>
      <c r="AD6" s="360">
        <v>14</v>
      </c>
      <c r="AE6" s="362">
        <v>15</v>
      </c>
    </row>
    <row r="7" spans="1:31" s="306" customFormat="1" ht="136.5" customHeight="1" x14ac:dyDescent="0.2">
      <c r="A7" s="8" t="s">
        <v>28</v>
      </c>
      <c r="B7" s="9">
        <v>41031</v>
      </c>
      <c r="C7" s="10">
        <v>11</v>
      </c>
      <c r="D7" s="20" t="s">
        <v>603</v>
      </c>
      <c r="E7" s="10" t="s">
        <v>30</v>
      </c>
      <c r="F7" s="20" t="s">
        <v>124</v>
      </c>
      <c r="G7" s="33">
        <v>41061</v>
      </c>
      <c r="H7" s="33">
        <v>41274</v>
      </c>
      <c r="I7" s="13"/>
      <c r="J7" s="14"/>
      <c r="K7" s="14" t="s">
        <v>604</v>
      </c>
      <c r="L7" s="8" t="s">
        <v>125</v>
      </c>
      <c r="M7" s="24" t="s">
        <v>126</v>
      </c>
      <c r="N7" s="15">
        <v>0.25</v>
      </c>
      <c r="O7" s="15">
        <v>0.25</v>
      </c>
      <c r="P7" s="16" t="s">
        <v>605</v>
      </c>
      <c r="Q7" s="15">
        <v>0.25</v>
      </c>
      <c r="R7" s="15">
        <v>0.25</v>
      </c>
      <c r="S7" s="16" t="s">
        <v>128</v>
      </c>
      <c r="T7" s="15">
        <v>0.25</v>
      </c>
      <c r="U7" s="15">
        <v>0.25</v>
      </c>
      <c r="V7" s="16" t="s">
        <v>606</v>
      </c>
      <c r="W7" s="46">
        <v>0.5</v>
      </c>
      <c r="X7" s="241">
        <v>0.5</v>
      </c>
      <c r="Y7" s="25" t="s">
        <v>543</v>
      </c>
      <c r="Z7" s="46">
        <v>1</v>
      </c>
      <c r="AA7" s="241">
        <v>0.5</v>
      </c>
      <c r="AB7" s="25" t="s">
        <v>607</v>
      </c>
      <c r="AC7" s="415">
        <v>1</v>
      </c>
      <c r="AD7" s="416">
        <v>0.5</v>
      </c>
      <c r="AE7" s="288" t="s">
        <v>737</v>
      </c>
    </row>
    <row r="8" spans="1:31" s="306" customFormat="1" ht="93.75" customHeight="1" x14ac:dyDescent="0.25">
      <c r="A8" s="333" t="s">
        <v>322</v>
      </c>
      <c r="B8" s="58">
        <v>41614</v>
      </c>
      <c r="C8" s="59">
        <v>1</v>
      </c>
      <c r="D8" s="60" t="s">
        <v>323</v>
      </c>
      <c r="E8" s="304" t="s">
        <v>30</v>
      </c>
      <c r="F8" s="303" t="s">
        <v>615</v>
      </c>
      <c r="G8" s="58">
        <v>41628</v>
      </c>
      <c r="H8" s="58">
        <v>41820</v>
      </c>
      <c r="I8" s="303" t="s">
        <v>615</v>
      </c>
      <c r="J8" s="14"/>
      <c r="K8" s="105" t="s">
        <v>604</v>
      </c>
      <c r="L8" s="303" t="s">
        <v>153</v>
      </c>
      <c r="M8" s="303" t="s">
        <v>616</v>
      </c>
      <c r="N8" s="15" t="s">
        <v>207</v>
      </c>
      <c r="O8" s="15" t="s">
        <v>207</v>
      </c>
      <c r="P8" s="16" t="s">
        <v>617</v>
      </c>
      <c r="Q8" s="15">
        <v>0.75</v>
      </c>
      <c r="R8" s="15">
        <v>0.75</v>
      </c>
      <c r="S8" s="16" t="s">
        <v>327</v>
      </c>
      <c r="T8" s="15">
        <v>0.75</v>
      </c>
      <c r="U8" s="15">
        <v>0.75</v>
      </c>
      <c r="V8" s="16" t="s">
        <v>328</v>
      </c>
      <c r="W8" s="15">
        <v>0.98</v>
      </c>
      <c r="X8" s="15">
        <v>0.98</v>
      </c>
      <c r="Y8" s="16" t="s">
        <v>545</v>
      </c>
      <c r="Z8" s="15">
        <v>1</v>
      </c>
      <c r="AA8" s="15">
        <v>1</v>
      </c>
      <c r="AB8" s="37" t="s">
        <v>589</v>
      </c>
      <c r="AC8" s="15">
        <v>1</v>
      </c>
      <c r="AD8" s="15">
        <v>1</v>
      </c>
      <c r="AE8" s="407" t="s">
        <v>719</v>
      </c>
    </row>
    <row r="9" spans="1:31" s="306" customFormat="1" ht="93" customHeight="1" x14ac:dyDescent="0.25">
      <c r="A9" s="333" t="s">
        <v>322</v>
      </c>
      <c r="B9" s="58">
        <v>41614</v>
      </c>
      <c r="C9" s="336">
        <v>2</v>
      </c>
      <c r="D9" s="60" t="s">
        <v>618</v>
      </c>
      <c r="E9" s="304" t="s">
        <v>30</v>
      </c>
      <c r="F9" s="303" t="s">
        <v>615</v>
      </c>
      <c r="G9" s="58">
        <v>41628</v>
      </c>
      <c r="H9" s="58">
        <v>41820</v>
      </c>
      <c r="I9" s="303" t="s">
        <v>615</v>
      </c>
      <c r="J9" s="14"/>
      <c r="K9" s="105" t="s">
        <v>604</v>
      </c>
      <c r="L9" s="303" t="s">
        <v>153</v>
      </c>
      <c r="M9" s="303" t="s">
        <v>616</v>
      </c>
      <c r="N9" s="15" t="s">
        <v>207</v>
      </c>
      <c r="O9" s="15" t="s">
        <v>207</v>
      </c>
      <c r="P9" s="16" t="s">
        <v>619</v>
      </c>
      <c r="Q9" s="15">
        <v>0.75</v>
      </c>
      <c r="R9" s="15">
        <v>0.75</v>
      </c>
      <c r="S9" s="16" t="s">
        <v>327</v>
      </c>
      <c r="T9" s="15">
        <v>0.75</v>
      </c>
      <c r="U9" s="15">
        <v>0.75</v>
      </c>
      <c r="V9" s="16" t="s">
        <v>328</v>
      </c>
      <c r="W9" s="15">
        <v>0.98</v>
      </c>
      <c r="X9" s="15">
        <v>0.98</v>
      </c>
      <c r="Y9" s="16" t="s">
        <v>545</v>
      </c>
      <c r="Z9" s="15">
        <v>1</v>
      </c>
      <c r="AA9" s="15">
        <v>1</v>
      </c>
      <c r="AB9" s="37" t="s">
        <v>590</v>
      </c>
      <c r="AC9" s="15">
        <v>1</v>
      </c>
      <c r="AD9" s="15">
        <v>1</v>
      </c>
      <c r="AE9" s="407" t="s">
        <v>719</v>
      </c>
    </row>
    <row r="10" spans="1:31" s="306" customFormat="1" ht="107.25" customHeight="1" x14ac:dyDescent="0.25">
      <c r="A10" s="333" t="s">
        <v>322</v>
      </c>
      <c r="B10" s="58">
        <v>41614</v>
      </c>
      <c r="C10" s="336">
        <v>3</v>
      </c>
      <c r="D10" s="60" t="s">
        <v>620</v>
      </c>
      <c r="E10" s="304" t="s">
        <v>30</v>
      </c>
      <c r="F10" s="303" t="s">
        <v>332</v>
      </c>
      <c r="G10" s="58">
        <v>41654</v>
      </c>
      <c r="H10" s="58">
        <v>42004</v>
      </c>
      <c r="I10" s="303" t="s">
        <v>332</v>
      </c>
      <c r="J10" s="14"/>
      <c r="K10" s="105" t="s">
        <v>604</v>
      </c>
      <c r="L10" s="303" t="s">
        <v>153</v>
      </c>
      <c r="M10" s="303" t="s">
        <v>333</v>
      </c>
      <c r="N10" s="15" t="s">
        <v>207</v>
      </c>
      <c r="O10" s="15" t="s">
        <v>207</v>
      </c>
      <c r="P10" s="16" t="s">
        <v>334</v>
      </c>
      <c r="Q10" s="15" t="s">
        <v>207</v>
      </c>
      <c r="R10" s="15" t="s">
        <v>207</v>
      </c>
      <c r="S10" s="16" t="s">
        <v>334</v>
      </c>
      <c r="T10" s="15">
        <v>0.75</v>
      </c>
      <c r="U10" s="15">
        <v>0.75</v>
      </c>
      <c r="V10" s="16" t="s">
        <v>335</v>
      </c>
      <c r="W10" s="15">
        <v>0.98</v>
      </c>
      <c r="X10" s="15">
        <v>0.98</v>
      </c>
      <c r="Y10" s="16" t="s">
        <v>621</v>
      </c>
      <c r="Z10" s="15">
        <v>1</v>
      </c>
      <c r="AA10" s="15">
        <v>1</v>
      </c>
      <c r="AB10" s="37" t="s">
        <v>622</v>
      </c>
      <c r="AC10" s="15">
        <v>1</v>
      </c>
      <c r="AD10" s="15">
        <v>1</v>
      </c>
      <c r="AE10" s="407" t="s">
        <v>717</v>
      </c>
    </row>
    <row r="11" spans="1:31" s="306" customFormat="1" ht="126" customHeight="1" x14ac:dyDescent="0.2">
      <c r="A11" s="333" t="s">
        <v>322</v>
      </c>
      <c r="B11" s="58">
        <v>41614</v>
      </c>
      <c r="C11" s="336">
        <v>5</v>
      </c>
      <c r="D11" s="303" t="s">
        <v>623</v>
      </c>
      <c r="E11" s="304" t="s">
        <v>30</v>
      </c>
      <c r="F11" s="303" t="s">
        <v>343</v>
      </c>
      <c r="G11" s="58">
        <v>41640</v>
      </c>
      <c r="H11" s="58">
        <v>42004</v>
      </c>
      <c r="I11" s="303" t="s">
        <v>343</v>
      </c>
      <c r="J11" s="14"/>
      <c r="K11" s="105" t="s">
        <v>604</v>
      </c>
      <c r="L11" s="303" t="s">
        <v>153</v>
      </c>
      <c r="M11" s="303" t="s">
        <v>344</v>
      </c>
      <c r="N11" s="15" t="s">
        <v>207</v>
      </c>
      <c r="O11" s="15" t="s">
        <v>207</v>
      </c>
      <c r="P11" s="16" t="s">
        <v>345</v>
      </c>
      <c r="Q11" s="15" t="s">
        <v>207</v>
      </c>
      <c r="R11" s="15" t="s">
        <v>207</v>
      </c>
      <c r="S11" s="16" t="s">
        <v>345</v>
      </c>
      <c r="T11" s="15">
        <v>0.25</v>
      </c>
      <c r="U11" s="15">
        <v>0.25</v>
      </c>
      <c r="V11" s="16" t="s">
        <v>624</v>
      </c>
      <c r="W11" s="15">
        <v>0.25</v>
      </c>
      <c r="X11" s="15">
        <v>0.25</v>
      </c>
      <c r="Y11" s="16" t="s">
        <v>625</v>
      </c>
      <c r="Z11" s="15">
        <v>0.5</v>
      </c>
      <c r="AA11" s="15">
        <v>0.5</v>
      </c>
      <c r="AB11" s="37" t="s">
        <v>626</v>
      </c>
      <c r="AC11" s="417">
        <v>0.75</v>
      </c>
      <c r="AD11" s="417">
        <v>0.75</v>
      </c>
      <c r="AE11" s="392" t="s">
        <v>738</v>
      </c>
    </row>
    <row r="12" spans="1:31" s="306" customFormat="1" ht="108" x14ac:dyDescent="0.2">
      <c r="A12" s="63" t="s">
        <v>391</v>
      </c>
      <c r="B12" s="58">
        <v>41878</v>
      </c>
      <c r="C12" s="64">
        <v>10</v>
      </c>
      <c r="D12" s="37" t="s">
        <v>433</v>
      </c>
      <c r="E12" s="65" t="s">
        <v>30</v>
      </c>
      <c r="F12" s="37" t="s">
        <v>434</v>
      </c>
      <c r="G12" s="14">
        <v>41884</v>
      </c>
      <c r="H12" s="14">
        <v>41943</v>
      </c>
      <c r="I12" s="66" t="s">
        <v>435</v>
      </c>
      <c r="J12" s="14">
        <v>42004</v>
      </c>
      <c r="K12" s="105" t="s">
        <v>91</v>
      </c>
      <c r="L12" s="65" t="s">
        <v>65</v>
      </c>
      <c r="M12" s="66" t="s">
        <v>436</v>
      </c>
      <c r="N12" s="305"/>
      <c r="O12" s="305"/>
      <c r="P12" s="66"/>
      <c r="Q12" s="305"/>
      <c r="R12" s="305"/>
      <c r="S12" s="66" t="s">
        <v>417</v>
      </c>
      <c r="T12" s="305">
        <v>0.5</v>
      </c>
      <c r="U12" s="305"/>
      <c r="V12" s="25" t="s">
        <v>437</v>
      </c>
      <c r="W12" s="191">
        <v>1</v>
      </c>
      <c r="X12" s="191">
        <v>1</v>
      </c>
      <c r="Y12" s="194" t="s">
        <v>532</v>
      </c>
      <c r="Z12" s="305"/>
      <c r="AA12" s="305"/>
      <c r="AB12" s="37"/>
      <c r="AC12" s="305">
        <v>1</v>
      </c>
      <c r="AD12" s="305">
        <v>1</v>
      </c>
      <c r="AE12" s="37" t="s">
        <v>748</v>
      </c>
    </row>
    <row r="13" spans="1:31" s="306" customFormat="1" ht="120" x14ac:dyDescent="0.2">
      <c r="A13" s="327" t="s">
        <v>438</v>
      </c>
      <c r="B13" s="329">
        <v>41988</v>
      </c>
      <c r="C13" s="330">
        <v>3</v>
      </c>
      <c r="D13" s="70" t="s">
        <v>636</v>
      </c>
      <c r="E13" s="330" t="s">
        <v>446</v>
      </c>
      <c r="F13" s="36" t="s">
        <v>451</v>
      </c>
      <c r="G13" s="67">
        <v>42051</v>
      </c>
      <c r="H13" s="67">
        <v>42079</v>
      </c>
      <c r="I13" s="322" t="s">
        <v>452</v>
      </c>
      <c r="J13" s="323">
        <v>41749</v>
      </c>
      <c r="K13" s="324" t="s">
        <v>443</v>
      </c>
      <c r="L13" s="324" t="s">
        <v>453</v>
      </c>
      <c r="M13" s="326"/>
      <c r="N13" s="326"/>
      <c r="O13" s="321"/>
      <c r="P13" s="66"/>
      <c r="Q13" s="305"/>
      <c r="R13" s="305"/>
      <c r="S13" s="66"/>
      <c r="T13" s="305"/>
      <c r="U13" s="305"/>
      <c r="V13" s="66"/>
      <c r="W13" s="305">
        <v>0.75</v>
      </c>
      <c r="X13" s="305">
        <v>0.25</v>
      </c>
      <c r="Y13" s="8" t="s">
        <v>670</v>
      </c>
      <c r="Z13" s="305">
        <v>0.75</v>
      </c>
      <c r="AA13" s="305">
        <v>0.25</v>
      </c>
      <c r="AB13" s="317" t="s">
        <v>637</v>
      </c>
      <c r="AC13" s="305">
        <v>1</v>
      </c>
      <c r="AD13" s="305">
        <v>1</v>
      </c>
      <c r="AE13" s="317" t="s">
        <v>718</v>
      </c>
    </row>
    <row r="14" spans="1:31" s="306" customFormat="1" ht="247.5" x14ac:dyDescent="0.2">
      <c r="A14" s="327" t="s">
        <v>438</v>
      </c>
      <c r="B14" s="329">
        <v>41988</v>
      </c>
      <c r="C14" s="334">
        <v>4</v>
      </c>
      <c r="D14" s="327" t="s">
        <v>454</v>
      </c>
      <c r="E14" s="330" t="s">
        <v>446</v>
      </c>
      <c r="F14" s="324" t="s">
        <v>638</v>
      </c>
      <c r="G14" s="331">
        <v>42006</v>
      </c>
      <c r="H14" s="331">
        <v>42369</v>
      </c>
      <c r="I14" s="322" t="s">
        <v>639</v>
      </c>
      <c r="J14" s="323">
        <v>42369</v>
      </c>
      <c r="K14" s="324" t="s">
        <v>640</v>
      </c>
      <c r="L14" s="324"/>
      <c r="M14" s="326"/>
      <c r="N14" s="326"/>
      <c r="O14" s="321"/>
      <c r="P14" s="66"/>
      <c r="Q14" s="305"/>
      <c r="R14" s="305"/>
      <c r="S14" s="66"/>
      <c r="T14" s="305"/>
      <c r="U14" s="305"/>
      <c r="V14" s="66"/>
      <c r="W14" s="305">
        <v>0.5</v>
      </c>
      <c r="X14" s="305">
        <v>0.25</v>
      </c>
      <c r="Y14" s="238" t="s">
        <v>641</v>
      </c>
      <c r="Z14" s="305">
        <v>0.5</v>
      </c>
      <c r="AA14" s="305">
        <v>0.25</v>
      </c>
      <c r="AB14" s="340" t="s">
        <v>669</v>
      </c>
      <c r="AC14" s="305">
        <v>1</v>
      </c>
      <c r="AD14" s="305">
        <v>1</v>
      </c>
      <c r="AE14" s="341" t="s">
        <v>739</v>
      </c>
    </row>
    <row r="15" spans="1:31" s="306" customFormat="1" ht="120" x14ac:dyDescent="0.2">
      <c r="A15" s="570" t="s">
        <v>438</v>
      </c>
      <c r="B15" s="573">
        <v>41988</v>
      </c>
      <c r="C15" s="575">
        <v>5</v>
      </c>
      <c r="D15" s="570" t="s">
        <v>458</v>
      </c>
      <c r="E15" s="575" t="s">
        <v>446</v>
      </c>
      <c r="F15" s="22" t="s">
        <v>642</v>
      </c>
      <c r="G15" s="586">
        <v>42019</v>
      </c>
      <c r="H15" s="586">
        <v>42369</v>
      </c>
      <c r="I15" s="589" t="s">
        <v>643</v>
      </c>
      <c r="J15" s="591">
        <v>42369</v>
      </c>
      <c r="K15" s="593" t="s">
        <v>461</v>
      </c>
      <c r="L15" s="593" t="s">
        <v>462</v>
      </c>
      <c r="M15" s="578"/>
      <c r="N15" s="578"/>
      <c r="O15" s="580"/>
      <c r="P15" s="66"/>
      <c r="Q15" s="305"/>
      <c r="R15" s="305"/>
      <c r="S15" s="66"/>
      <c r="T15" s="305"/>
      <c r="U15" s="305"/>
      <c r="V15" s="66"/>
      <c r="W15" s="305">
        <v>0</v>
      </c>
      <c r="X15" s="305"/>
      <c r="Y15" s="238" t="s">
        <v>534</v>
      </c>
      <c r="Z15" s="305">
        <v>1</v>
      </c>
      <c r="AA15" s="305">
        <v>0.5</v>
      </c>
      <c r="AB15" s="341" t="s">
        <v>644</v>
      </c>
      <c r="AC15" s="305">
        <v>1</v>
      </c>
      <c r="AD15" s="305">
        <v>1</v>
      </c>
      <c r="AE15" s="341" t="s">
        <v>740</v>
      </c>
    </row>
    <row r="16" spans="1:31" s="306" customFormat="1" ht="36" x14ac:dyDescent="0.2">
      <c r="A16" s="571"/>
      <c r="B16" s="574"/>
      <c r="C16" s="576"/>
      <c r="D16" s="577"/>
      <c r="E16" s="576"/>
      <c r="F16" s="77" t="s">
        <v>645</v>
      </c>
      <c r="G16" s="587"/>
      <c r="H16" s="587"/>
      <c r="I16" s="590"/>
      <c r="J16" s="592"/>
      <c r="K16" s="594"/>
      <c r="L16" s="594"/>
      <c r="M16" s="579"/>
      <c r="N16" s="579"/>
      <c r="O16" s="581"/>
      <c r="P16" s="66"/>
      <c r="Q16" s="305"/>
      <c r="R16" s="305"/>
      <c r="S16" s="66"/>
      <c r="T16" s="305"/>
      <c r="U16" s="305"/>
      <c r="V16" s="66"/>
      <c r="W16" s="305">
        <v>1</v>
      </c>
      <c r="X16" s="305"/>
      <c r="Y16" s="238" t="s">
        <v>535</v>
      </c>
      <c r="Z16" s="305">
        <v>1</v>
      </c>
      <c r="AA16" s="305">
        <v>1</v>
      </c>
      <c r="AB16" s="342" t="s">
        <v>535</v>
      </c>
      <c r="AC16" s="305">
        <v>1</v>
      </c>
      <c r="AD16" s="305">
        <v>1</v>
      </c>
      <c r="AE16" s="342" t="s">
        <v>736</v>
      </c>
    </row>
    <row r="17" spans="1:31" s="306" customFormat="1" ht="58.5" customHeight="1" x14ac:dyDescent="0.2">
      <c r="A17" s="571"/>
      <c r="B17" s="574"/>
      <c r="C17" s="576"/>
      <c r="D17" s="577"/>
      <c r="E17" s="576"/>
      <c r="F17" s="77" t="s">
        <v>646</v>
      </c>
      <c r="G17" s="587"/>
      <c r="H17" s="587"/>
      <c r="I17" s="590"/>
      <c r="J17" s="592"/>
      <c r="K17" s="594"/>
      <c r="L17" s="594"/>
      <c r="M17" s="579"/>
      <c r="N17" s="579"/>
      <c r="O17" s="581"/>
      <c r="P17" s="66"/>
      <c r="Q17" s="305"/>
      <c r="R17" s="305"/>
      <c r="S17" s="66"/>
      <c r="T17" s="305"/>
      <c r="U17" s="305"/>
      <c r="V17" s="66"/>
      <c r="W17" s="305">
        <v>1</v>
      </c>
      <c r="X17" s="305"/>
      <c r="Y17" s="238" t="s">
        <v>535</v>
      </c>
      <c r="Z17" s="305">
        <v>1</v>
      </c>
      <c r="AA17" s="305">
        <v>1</v>
      </c>
      <c r="AB17" s="342" t="s">
        <v>535</v>
      </c>
      <c r="AC17" s="305">
        <v>1</v>
      </c>
      <c r="AD17" s="305">
        <v>1</v>
      </c>
      <c r="AE17" s="342" t="s">
        <v>736</v>
      </c>
    </row>
    <row r="18" spans="1:31" s="306" customFormat="1" ht="179.25" customHeight="1" x14ac:dyDescent="0.2">
      <c r="A18" s="572"/>
      <c r="B18" s="574"/>
      <c r="C18" s="576"/>
      <c r="D18" s="577"/>
      <c r="E18" s="576"/>
      <c r="F18" s="22" t="s">
        <v>647</v>
      </c>
      <c r="G18" s="588"/>
      <c r="H18" s="588"/>
      <c r="I18" s="590"/>
      <c r="J18" s="592"/>
      <c r="K18" s="595"/>
      <c r="L18" s="594"/>
      <c r="M18" s="579"/>
      <c r="N18" s="579"/>
      <c r="O18" s="581"/>
      <c r="P18" s="66"/>
      <c r="Q18" s="305"/>
      <c r="R18" s="305"/>
      <c r="S18" s="66"/>
      <c r="T18" s="305"/>
      <c r="U18" s="305"/>
      <c r="V18" s="66"/>
      <c r="W18" s="305">
        <v>0.5</v>
      </c>
      <c r="X18" s="305"/>
      <c r="Y18" s="238" t="s">
        <v>536</v>
      </c>
      <c r="Z18" s="305">
        <v>0.5</v>
      </c>
      <c r="AA18" s="305">
        <v>0.25</v>
      </c>
      <c r="AB18" s="342" t="s">
        <v>648</v>
      </c>
      <c r="AC18" s="393">
        <v>0.75</v>
      </c>
      <c r="AD18" s="393">
        <v>0.5</v>
      </c>
      <c r="AE18" s="414" t="s">
        <v>741</v>
      </c>
    </row>
    <row r="19" spans="1:31" s="306" customFormat="1" ht="153" customHeight="1" x14ac:dyDescent="0.2">
      <c r="A19" s="8" t="s">
        <v>438</v>
      </c>
      <c r="B19" s="9">
        <v>41988</v>
      </c>
      <c r="C19" s="10">
        <v>6</v>
      </c>
      <c r="D19" s="36" t="s">
        <v>466</v>
      </c>
      <c r="E19" s="78" t="s">
        <v>446</v>
      </c>
      <c r="F19" s="22" t="s">
        <v>467</v>
      </c>
      <c r="G19" s="67">
        <v>42051</v>
      </c>
      <c r="H19" s="67">
        <v>42368</v>
      </c>
      <c r="I19" s="68" t="s">
        <v>649</v>
      </c>
      <c r="J19" s="69">
        <v>42384</v>
      </c>
      <c r="K19" s="21" t="s">
        <v>461</v>
      </c>
      <c r="L19" s="21" t="s">
        <v>469</v>
      </c>
      <c r="M19" s="35"/>
      <c r="N19" s="35"/>
      <c r="O19" s="79"/>
      <c r="P19" s="66"/>
      <c r="Q19" s="305"/>
      <c r="R19" s="305"/>
      <c r="S19" s="66"/>
      <c r="T19" s="305"/>
      <c r="U19" s="305"/>
      <c r="V19" s="66"/>
      <c r="W19" s="305">
        <v>0.5</v>
      </c>
      <c r="X19" s="305">
        <v>0.25</v>
      </c>
      <c r="Y19" s="8" t="s">
        <v>650</v>
      </c>
      <c r="Z19" s="305">
        <v>0.5</v>
      </c>
      <c r="AA19" s="305">
        <v>0.5</v>
      </c>
      <c r="AB19" s="341" t="s">
        <v>651</v>
      </c>
      <c r="AC19" s="393">
        <v>0.5</v>
      </c>
      <c r="AD19" s="393">
        <v>0.5</v>
      </c>
      <c r="AE19" s="406" t="s">
        <v>742</v>
      </c>
    </row>
    <row r="20" spans="1:31" s="306" customFormat="1" ht="123.75" customHeight="1" x14ac:dyDescent="0.2">
      <c r="A20" s="301" t="s">
        <v>490</v>
      </c>
      <c r="B20" s="14">
        <v>42125</v>
      </c>
      <c r="C20" s="148">
        <v>1</v>
      </c>
      <c r="D20" s="8" t="s">
        <v>491</v>
      </c>
      <c r="E20" s="304" t="s">
        <v>446</v>
      </c>
      <c r="F20" s="303" t="s">
        <v>492</v>
      </c>
      <c r="G20" s="14" t="s">
        <v>493</v>
      </c>
      <c r="H20" s="14">
        <v>42277</v>
      </c>
      <c r="I20" s="303" t="s">
        <v>494</v>
      </c>
      <c r="J20" s="14">
        <v>42369</v>
      </c>
      <c r="K20" s="304" t="s">
        <v>495</v>
      </c>
      <c r="L20" s="303" t="s">
        <v>496</v>
      </c>
      <c r="M20" s="144"/>
      <c r="N20" s="144"/>
      <c r="O20" s="145"/>
      <c r="P20" s="66"/>
      <c r="Q20" s="305"/>
      <c r="R20" s="305"/>
      <c r="S20" s="66"/>
      <c r="T20" s="305"/>
      <c r="U20" s="305"/>
      <c r="V20" s="66"/>
      <c r="W20" s="305" t="s">
        <v>548</v>
      </c>
      <c r="X20" s="305" t="s">
        <v>548</v>
      </c>
      <c r="Y20" s="66" t="s">
        <v>549</v>
      </c>
      <c r="Z20" s="305">
        <v>1</v>
      </c>
      <c r="AA20" s="305">
        <v>1</v>
      </c>
      <c r="AB20" s="25" t="s">
        <v>652</v>
      </c>
      <c r="AC20" s="305">
        <v>1</v>
      </c>
      <c r="AD20" s="305">
        <v>1</v>
      </c>
      <c r="AE20" s="25"/>
    </row>
    <row r="21" spans="1:31" s="306" customFormat="1" ht="123.75" customHeight="1" x14ac:dyDescent="0.2">
      <c r="A21" s="301" t="s">
        <v>490</v>
      </c>
      <c r="B21" s="14">
        <v>42125</v>
      </c>
      <c r="C21" s="148">
        <v>2</v>
      </c>
      <c r="D21" s="8" t="s">
        <v>497</v>
      </c>
      <c r="E21" s="304" t="s">
        <v>446</v>
      </c>
      <c r="F21" s="303" t="s">
        <v>498</v>
      </c>
      <c r="G21" s="14">
        <v>42146</v>
      </c>
      <c r="H21" s="14">
        <v>42369</v>
      </c>
      <c r="I21" s="303" t="s">
        <v>499</v>
      </c>
      <c r="J21" s="14">
        <v>42369</v>
      </c>
      <c r="K21" s="304" t="s">
        <v>500</v>
      </c>
      <c r="L21" s="303" t="s">
        <v>501</v>
      </c>
      <c r="M21" s="144"/>
      <c r="N21" s="144"/>
      <c r="O21" s="145"/>
      <c r="P21" s="66"/>
      <c r="Q21" s="305"/>
      <c r="R21" s="305"/>
      <c r="S21" s="66"/>
      <c r="T21" s="305"/>
      <c r="U21" s="305"/>
      <c r="V21" s="66"/>
      <c r="W21" s="305">
        <v>0.5</v>
      </c>
      <c r="X21" s="305">
        <v>0.25</v>
      </c>
      <c r="Y21" s="25" t="s">
        <v>653</v>
      </c>
      <c r="Z21" s="305">
        <v>0.75</v>
      </c>
      <c r="AA21" s="305">
        <v>0.75</v>
      </c>
      <c r="AB21" s="25" t="s">
        <v>654</v>
      </c>
      <c r="AC21" s="393">
        <v>1</v>
      </c>
      <c r="AD21" s="393">
        <v>0.75</v>
      </c>
      <c r="AE21" s="288" t="s">
        <v>746</v>
      </c>
    </row>
    <row r="22" spans="1:31" s="306" customFormat="1" ht="84" x14ac:dyDescent="0.2">
      <c r="A22" s="301" t="s">
        <v>490</v>
      </c>
      <c r="B22" s="14">
        <v>42125</v>
      </c>
      <c r="C22" s="148">
        <v>3</v>
      </c>
      <c r="D22" s="8" t="s">
        <v>502</v>
      </c>
      <c r="E22" s="304" t="s">
        <v>446</v>
      </c>
      <c r="F22" s="303" t="s">
        <v>655</v>
      </c>
      <c r="G22" s="14">
        <v>42156</v>
      </c>
      <c r="H22" s="14">
        <v>42277</v>
      </c>
      <c r="I22" s="66" t="s">
        <v>656</v>
      </c>
      <c r="J22" s="14">
        <v>42277</v>
      </c>
      <c r="K22" s="304" t="s">
        <v>657</v>
      </c>
      <c r="L22" s="303" t="s">
        <v>658</v>
      </c>
      <c r="M22" s="144"/>
      <c r="N22" s="144"/>
      <c r="O22" s="145"/>
      <c r="P22" s="66"/>
      <c r="Q22" s="305"/>
      <c r="R22" s="305"/>
      <c r="S22" s="66"/>
      <c r="T22" s="305"/>
      <c r="U22" s="305"/>
      <c r="V22" s="66"/>
      <c r="W22" s="305">
        <v>0.8</v>
      </c>
      <c r="X22" s="305">
        <v>0.8</v>
      </c>
      <c r="Y22" s="66" t="s">
        <v>659</v>
      </c>
      <c r="Z22" s="305">
        <v>1</v>
      </c>
      <c r="AA22" s="305">
        <v>1</v>
      </c>
      <c r="AB22" s="66" t="s">
        <v>660</v>
      </c>
      <c r="AC22" s="305">
        <v>1</v>
      </c>
      <c r="AD22" s="305">
        <v>1</v>
      </c>
      <c r="AE22" s="66" t="s">
        <v>720</v>
      </c>
    </row>
    <row r="23" spans="1:31" s="306" customFormat="1" ht="204" x14ac:dyDescent="0.2">
      <c r="A23" s="301" t="s">
        <v>508</v>
      </c>
      <c r="B23" s="14">
        <v>42249</v>
      </c>
      <c r="C23" s="148">
        <v>1</v>
      </c>
      <c r="D23" s="170" t="s">
        <v>509</v>
      </c>
      <c r="E23" s="304" t="s">
        <v>30</v>
      </c>
      <c r="F23" s="303" t="s">
        <v>661</v>
      </c>
      <c r="G23" s="14">
        <v>42262</v>
      </c>
      <c r="H23" s="14">
        <v>42369</v>
      </c>
      <c r="I23" s="303" t="s">
        <v>662</v>
      </c>
      <c r="J23" s="14">
        <v>42369</v>
      </c>
      <c r="K23" s="304" t="s">
        <v>512</v>
      </c>
      <c r="L23" s="303"/>
      <c r="M23" s="144"/>
      <c r="N23" s="144"/>
      <c r="O23" s="145"/>
      <c r="P23" s="66"/>
      <c r="Q23" s="305"/>
      <c r="R23" s="305"/>
      <c r="S23" s="66"/>
      <c r="T23" s="305"/>
      <c r="U23" s="305"/>
      <c r="V23" s="66"/>
      <c r="W23" s="305"/>
      <c r="X23" s="305"/>
      <c r="Y23" s="66"/>
      <c r="Z23" s="305">
        <v>1</v>
      </c>
      <c r="AA23" s="305">
        <v>0.75</v>
      </c>
      <c r="AB23" s="66" t="s">
        <v>663</v>
      </c>
      <c r="AC23" s="305">
        <v>1</v>
      </c>
      <c r="AD23" s="305">
        <v>0.75</v>
      </c>
      <c r="AE23" s="66" t="s">
        <v>747</v>
      </c>
    </row>
    <row r="24" spans="1:31" s="306" customFormat="1" ht="163.5" customHeight="1" x14ac:dyDescent="0.2">
      <c r="A24" s="301" t="s">
        <v>508</v>
      </c>
      <c r="B24" s="14">
        <v>42249</v>
      </c>
      <c r="C24" s="148">
        <v>2</v>
      </c>
      <c r="D24" s="170" t="s">
        <v>513</v>
      </c>
      <c r="E24" s="304" t="s">
        <v>30</v>
      </c>
      <c r="F24" s="303" t="s">
        <v>664</v>
      </c>
      <c r="G24" s="14">
        <v>42262</v>
      </c>
      <c r="H24" s="14">
        <v>42369</v>
      </c>
      <c r="I24" s="303" t="s">
        <v>665</v>
      </c>
      <c r="J24" s="14">
        <v>42369</v>
      </c>
      <c r="K24" s="304" t="s">
        <v>512</v>
      </c>
      <c r="L24" s="303"/>
      <c r="M24" s="144"/>
      <c r="N24" s="144"/>
      <c r="O24" s="145"/>
      <c r="P24" s="66"/>
      <c r="Q24" s="305"/>
      <c r="R24" s="305"/>
      <c r="S24" s="66"/>
      <c r="T24" s="305"/>
      <c r="U24" s="305"/>
      <c r="V24" s="66"/>
      <c r="W24" s="305"/>
      <c r="X24" s="305"/>
      <c r="Y24" s="66"/>
      <c r="Z24" s="305">
        <v>1</v>
      </c>
      <c r="AA24" s="305">
        <v>1</v>
      </c>
      <c r="AB24" s="66" t="s">
        <v>673</v>
      </c>
      <c r="AC24" s="305">
        <v>1</v>
      </c>
      <c r="AD24" s="305">
        <v>1</v>
      </c>
      <c r="AE24" s="66" t="s">
        <v>673</v>
      </c>
    </row>
    <row r="25" spans="1:31" s="306" customFormat="1" ht="153" x14ac:dyDescent="0.2">
      <c r="A25" s="301" t="s">
        <v>508</v>
      </c>
      <c r="B25" s="14">
        <v>42249</v>
      </c>
      <c r="C25" s="148">
        <v>3</v>
      </c>
      <c r="D25" s="170" t="s">
        <v>516</v>
      </c>
      <c r="E25" s="304" t="s">
        <v>30</v>
      </c>
      <c r="F25" s="22" t="s">
        <v>242</v>
      </c>
      <c r="G25" s="14">
        <v>42262</v>
      </c>
      <c r="H25" s="14">
        <v>42094</v>
      </c>
      <c r="I25" s="303" t="s">
        <v>666</v>
      </c>
      <c r="J25" s="14">
        <v>42369</v>
      </c>
      <c r="K25" s="304"/>
      <c r="L25" s="303" t="s">
        <v>518</v>
      </c>
      <c r="M25" s="144"/>
      <c r="N25" s="144"/>
      <c r="O25" s="145"/>
      <c r="P25" s="66"/>
      <c r="Q25" s="305"/>
      <c r="R25" s="305"/>
      <c r="S25" s="66"/>
      <c r="T25" s="305"/>
      <c r="U25" s="305"/>
      <c r="V25" s="66"/>
      <c r="W25" s="305"/>
      <c r="X25" s="305"/>
      <c r="Y25" s="66"/>
      <c r="Z25" s="305">
        <v>0.25</v>
      </c>
      <c r="AA25" s="305">
        <v>0.25</v>
      </c>
      <c r="AB25" s="66" t="s">
        <v>667</v>
      </c>
      <c r="AC25" s="393">
        <v>0.25</v>
      </c>
      <c r="AD25" s="393">
        <v>0.25</v>
      </c>
      <c r="AE25" s="408" t="s">
        <v>743</v>
      </c>
    </row>
    <row r="26" spans="1:31" s="306" customFormat="1" ht="228" x14ac:dyDescent="0.2">
      <c r="A26" s="301" t="s">
        <v>508</v>
      </c>
      <c r="B26" s="14">
        <v>42249</v>
      </c>
      <c r="C26" s="148">
        <v>4</v>
      </c>
      <c r="D26" s="170" t="s">
        <v>519</v>
      </c>
      <c r="E26" s="304" t="s">
        <v>30</v>
      </c>
      <c r="F26" s="22" t="s">
        <v>520</v>
      </c>
      <c r="G26" s="14">
        <v>42261</v>
      </c>
      <c r="H26" s="14">
        <v>42551</v>
      </c>
      <c r="I26" s="303" t="s">
        <v>521</v>
      </c>
      <c r="J26" s="14">
        <v>42551</v>
      </c>
      <c r="K26" s="304" t="s">
        <v>522</v>
      </c>
      <c r="L26" s="303" t="s">
        <v>523</v>
      </c>
      <c r="M26" s="144"/>
      <c r="N26" s="144"/>
      <c r="O26" s="145"/>
      <c r="P26" s="66"/>
      <c r="Q26" s="305"/>
      <c r="R26" s="305"/>
      <c r="S26" s="66"/>
      <c r="T26" s="305"/>
      <c r="U26" s="305"/>
      <c r="V26" s="66"/>
      <c r="W26" s="305"/>
      <c r="X26" s="305"/>
      <c r="Y26" s="66"/>
      <c r="Z26" s="305">
        <v>1</v>
      </c>
      <c r="AA26" s="305" t="s">
        <v>591</v>
      </c>
      <c r="AB26" s="341" t="s">
        <v>672</v>
      </c>
      <c r="AC26" s="305">
        <v>1</v>
      </c>
      <c r="AD26" s="305" t="s">
        <v>591</v>
      </c>
      <c r="AE26" s="341"/>
    </row>
    <row r="27" spans="1:31" s="306" customFormat="1" ht="166.5" customHeight="1" x14ac:dyDescent="0.2">
      <c r="A27" s="301" t="s">
        <v>508</v>
      </c>
      <c r="B27" s="14">
        <v>42249</v>
      </c>
      <c r="C27" s="148">
        <v>5</v>
      </c>
      <c r="D27" s="170" t="s">
        <v>524</v>
      </c>
      <c r="E27" s="304" t="s">
        <v>30</v>
      </c>
      <c r="F27" s="22" t="s">
        <v>525</v>
      </c>
      <c r="G27" s="14">
        <v>42261</v>
      </c>
      <c r="H27" s="14">
        <v>42551</v>
      </c>
      <c r="I27" s="303" t="s">
        <v>526</v>
      </c>
      <c r="J27" s="14">
        <v>42551</v>
      </c>
      <c r="K27" s="304" t="s">
        <v>527</v>
      </c>
      <c r="L27" s="303" t="s">
        <v>528</v>
      </c>
      <c r="M27" s="144"/>
      <c r="N27" s="144"/>
      <c r="O27" s="145"/>
      <c r="P27" s="66"/>
      <c r="Q27" s="305"/>
      <c r="R27" s="305"/>
      <c r="S27" s="66"/>
      <c r="T27" s="305"/>
      <c r="U27" s="305"/>
      <c r="V27" s="66"/>
      <c r="W27" s="305"/>
      <c r="X27" s="305"/>
      <c r="Y27" s="66"/>
      <c r="Z27" s="344">
        <v>1</v>
      </c>
      <c r="AA27" s="344">
        <v>1</v>
      </c>
      <c r="AB27" s="345" t="s">
        <v>671</v>
      </c>
      <c r="AC27" s="344">
        <v>1</v>
      </c>
      <c r="AD27" s="344">
        <v>1</v>
      </c>
      <c r="AE27" s="345"/>
    </row>
    <row r="28" spans="1:31" s="306" customFormat="1" ht="161.25" customHeight="1" x14ac:dyDescent="0.2">
      <c r="A28" s="301" t="s">
        <v>592</v>
      </c>
      <c r="B28" s="282">
        <v>42339</v>
      </c>
      <c r="C28" s="148">
        <v>1</v>
      </c>
      <c r="D28" s="170" t="s">
        <v>593</v>
      </c>
      <c r="E28" s="309" t="s">
        <v>562</v>
      </c>
      <c r="F28" s="22" t="s">
        <v>575</v>
      </c>
      <c r="G28" s="282">
        <v>42345</v>
      </c>
      <c r="H28" s="282">
        <v>42735</v>
      </c>
      <c r="I28" s="25" t="s">
        <v>564</v>
      </c>
      <c r="J28" s="282">
        <v>42400</v>
      </c>
      <c r="K28" s="304" t="s">
        <v>565</v>
      </c>
      <c r="L28" s="303" t="s">
        <v>566</v>
      </c>
      <c r="M28" s="144"/>
      <c r="N28" s="144"/>
      <c r="O28" s="145"/>
      <c r="P28" s="66"/>
      <c r="Q28" s="305"/>
      <c r="R28" s="305"/>
      <c r="S28" s="66"/>
      <c r="T28" s="305"/>
      <c r="U28" s="305"/>
      <c r="V28" s="66"/>
      <c r="W28" s="305"/>
      <c r="X28" s="305"/>
      <c r="Y28" s="66"/>
      <c r="Z28" s="305">
        <v>1</v>
      </c>
      <c r="AA28" s="305">
        <v>1</v>
      </c>
      <c r="AB28" s="66" t="s">
        <v>594</v>
      </c>
      <c r="AC28" s="409">
        <v>1</v>
      </c>
      <c r="AD28" s="409">
        <v>1</v>
      </c>
      <c r="AE28" s="66"/>
    </row>
    <row r="29" spans="1:31" s="306" customFormat="1" ht="219.75" customHeight="1" x14ac:dyDescent="0.2">
      <c r="A29" s="301" t="s">
        <v>592</v>
      </c>
      <c r="B29" s="282">
        <v>42339</v>
      </c>
      <c r="C29" s="148">
        <v>2</v>
      </c>
      <c r="D29" s="343" t="s">
        <v>567</v>
      </c>
      <c r="E29" s="309" t="s">
        <v>595</v>
      </c>
      <c r="F29" s="303" t="s">
        <v>596</v>
      </c>
      <c r="G29" s="282">
        <v>42400</v>
      </c>
      <c r="H29" s="282">
        <v>42735</v>
      </c>
      <c r="I29" s="25" t="s">
        <v>597</v>
      </c>
      <c r="J29" s="282">
        <v>42735</v>
      </c>
      <c r="K29" s="304" t="s">
        <v>565</v>
      </c>
      <c r="L29" s="304" t="s">
        <v>566</v>
      </c>
      <c r="M29" s="144"/>
      <c r="N29" s="144"/>
      <c r="O29" s="145"/>
      <c r="P29" s="66"/>
      <c r="Q29" s="305"/>
      <c r="R29" s="305"/>
      <c r="S29" s="66"/>
      <c r="T29" s="305"/>
      <c r="U29" s="305"/>
      <c r="V29" s="66"/>
      <c r="W29" s="305"/>
      <c r="X29" s="305"/>
      <c r="Y29" s="66"/>
      <c r="Z29" s="339"/>
      <c r="AA29" s="339"/>
      <c r="AB29" s="66" t="s">
        <v>674</v>
      </c>
      <c r="AC29" s="409">
        <v>1</v>
      </c>
      <c r="AD29" s="409">
        <v>1</v>
      </c>
      <c r="AE29" s="66" t="s">
        <v>744</v>
      </c>
    </row>
    <row r="30" spans="1:31" s="306" customFormat="1" ht="121.5" x14ac:dyDescent="0.2">
      <c r="A30" s="357" t="s">
        <v>677</v>
      </c>
      <c r="B30" s="356" t="s">
        <v>678</v>
      </c>
      <c r="C30" s="10">
        <v>1</v>
      </c>
      <c r="D30" s="373" t="s">
        <v>679</v>
      </c>
      <c r="E30" s="10" t="s">
        <v>30</v>
      </c>
      <c r="F30" s="374" t="s">
        <v>680</v>
      </c>
      <c r="G30" s="12">
        <v>42522</v>
      </c>
      <c r="H30" s="12">
        <v>42794</v>
      </c>
      <c r="I30" s="13" t="s">
        <v>681</v>
      </c>
      <c r="J30" s="14">
        <v>42522</v>
      </c>
      <c r="K30" s="166" t="s">
        <v>682</v>
      </c>
      <c r="L30" s="8" t="s">
        <v>683</v>
      </c>
      <c r="M30" s="8" t="s">
        <v>684</v>
      </c>
      <c r="N30" s="144"/>
      <c r="O30" s="145"/>
      <c r="P30" s="66"/>
      <c r="Q30" s="305"/>
      <c r="R30" s="305"/>
      <c r="S30" s="66"/>
      <c r="T30" s="305"/>
      <c r="U30" s="305"/>
      <c r="V30" s="66"/>
      <c r="W30" s="305"/>
      <c r="X30" s="305"/>
      <c r="Y30" s="66"/>
      <c r="Z30" s="339"/>
      <c r="AA30" s="339"/>
      <c r="AB30" s="66"/>
      <c r="AC30" s="339">
        <v>0.5</v>
      </c>
      <c r="AD30" s="339">
        <v>0.5</v>
      </c>
      <c r="AE30" s="66" t="s">
        <v>745</v>
      </c>
    </row>
    <row r="31" spans="1:31" s="306" customFormat="1" ht="270" x14ac:dyDescent="0.2">
      <c r="A31" s="357" t="s">
        <v>677</v>
      </c>
      <c r="B31" s="356" t="s">
        <v>678</v>
      </c>
      <c r="C31" s="10">
        <v>2</v>
      </c>
      <c r="D31" s="375" t="s">
        <v>685</v>
      </c>
      <c r="E31" s="10" t="s">
        <v>30</v>
      </c>
      <c r="F31" s="376" t="s">
        <v>686</v>
      </c>
      <c r="G31" s="12">
        <v>42510</v>
      </c>
      <c r="H31" s="12">
        <v>42551</v>
      </c>
      <c r="I31" s="377" t="s">
        <v>687</v>
      </c>
      <c r="J31" s="14">
        <v>42522</v>
      </c>
      <c r="K31" s="166" t="s">
        <v>688</v>
      </c>
      <c r="L31" s="8" t="s">
        <v>512</v>
      </c>
      <c r="M31" s="8" t="s">
        <v>689</v>
      </c>
      <c r="N31" s="144"/>
      <c r="O31" s="145"/>
      <c r="P31" s="66"/>
      <c r="Q31" s="305"/>
      <c r="R31" s="305"/>
      <c r="S31" s="66"/>
      <c r="T31" s="305"/>
      <c r="U31" s="305"/>
      <c r="V31" s="66"/>
      <c r="W31" s="305"/>
      <c r="X31" s="305"/>
      <c r="Y31" s="66"/>
      <c r="Z31" s="339"/>
      <c r="AA31" s="339"/>
      <c r="AB31" s="66"/>
      <c r="AC31" s="339">
        <v>1</v>
      </c>
      <c r="AD31" s="339">
        <v>1</v>
      </c>
      <c r="AE31" s="66" t="s">
        <v>725</v>
      </c>
    </row>
    <row r="32" spans="1:31" s="306" customFormat="1" ht="189" x14ac:dyDescent="0.2">
      <c r="A32" s="357" t="s">
        <v>677</v>
      </c>
      <c r="B32" s="356" t="s">
        <v>678</v>
      </c>
      <c r="C32" s="357">
        <v>3</v>
      </c>
      <c r="D32" s="378" t="s">
        <v>690</v>
      </c>
      <c r="E32" s="357" t="s">
        <v>30</v>
      </c>
      <c r="F32" s="376" t="s">
        <v>686</v>
      </c>
      <c r="G32" s="12">
        <v>42510</v>
      </c>
      <c r="H32" s="12">
        <v>42551</v>
      </c>
      <c r="I32" s="377" t="s">
        <v>687</v>
      </c>
      <c r="J32" s="14">
        <v>42522</v>
      </c>
      <c r="K32" s="166" t="s">
        <v>688</v>
      </c>
      <c r="L32" s="8" t="s">
        <v>512</v>
      </c>
      <c r="M32" s="8" t="s">
        <v>689</v>
      </c>
      <c r="N32" s="144"/>
      <c r="O32" s="145"/>
      <c r="P32" s="66"/>
      <c r="Q32" s="305"/>
      <c r="R32" s="305"/>
      <c r="S32" s="66"/>
      <c r="T32" s="305"/>
      <c r="U32" s="305"/>
      <c r="V32" s="66"/>
      <c r="W32" s="305"/>
      <c r="X32" s="305"/>
      <c r="Y32" s="66"/>
      <c r="Z32" s="339"/>
      <c r="AA32" s="339"/>
      <c r="AB32" s="66"/>
      <c r="AC32" s="339">
        <v>1</v>
      </c>
      <c r="AD32" s="339">
        <v>1</v>
      </c>
      <c r="AE32" s="66" t="s">
        <v>725</v>
      </c>
    </row>
    <row r="33" spans="1:31" s="306" customFormat="1" ht="148.5" x14ac:dyDescent="0.2">
      <c r="A33" s="357" t="s">
        <v>677</v>
      </c>
      <c r="B33" s="356" t="s">
        <v>678</v>
      </c>
      <c r="C33" s="55">
        <v>4</v>
      </c>
      <c r="D33" s="379" t="s">
        <v>691</v>
      </c>
      <c r="E33" s="380" t="s">
        <v>30</v>
      </c>
      <c r="F33" s="381" t="s">
        <v>692</v>
      </c>
      <c r="G33" s="12">
        <v>42734</v>
      </c>
      <c r="H33" s="12">
        <v>42737</v>
      </c>
      <c r="I33" s="13" t="s">
        <v>693</v>
      </c>
      <c r="J33" s="12">
        <v>42734</v>
      </c>
      <c r="K33" s="166" t="s">
        <v>694</v>
      </c>
      <c r="L33" s="8" t="s">
        <v>695</v>
      </c>
      <c r="M33" s="8" t="s">
        <v>696</v>
      </c>
      <c r="N33" s="144"/>
      <c r="O33" s="145"/>
      <c r="P33" s="66"/>
      <c r="Q33" s="305"/>
      <c r="R33" s="305"/>
      <c r="S33" s="66"/>
      <c r="T33" s="305"/>
      <c r="U33" s="305"/>
      <c r="V33" s="66"/>
      <c r="W33" s="305"/>
      <c r="X33" s="305"/>
      <c r="Y33" s="66"/>
      <c r="Z33" s="339"/>
      <c r="AA33" s="339"/>
      <c r="AB33" s="66"/>
      <c r="AC33" s="339">
        <v>1</v>
      </c>
      <c r="AD33" s="339">
        <v>1</v>
      </c>
      <c r="AE33" s="66" t="s">
        <v>725</v>
      </c>
    </row>
    <row r="34" spans="1:31" s="306" customFormat="1" ht="212.25" x14ac:dyDescent="0.25">
      <c r="A34" s="357" t="s">
        <v>677</v>
      </c>
      <c r="B34" s="356" t="s">
        <v>678</v>
      </c>
      <c r="C34" s="358">
        <v>5</v>
      </c>
      <c r="D34" s="382" t="s">
        <v>697</v>
      </c>
      <c r="E34" s="383" t="s">
        <v>30</v>
      </c>
      <c r="F34" s="384" t="s">
        <v>698</v>
      </c>
      <c r="G34" s="385">
        <v>42522</v>
      </c>
      <c r="H34" s="385">
        <v>42734</v>
      </c>
      <c r="I34" s="303" t="s">
        <v>699</v>
      </c>
      <c r="J34" s="385">
        <v>42522</v>
      </c>
      <c r="K34" s="386" t="s">
        <v>694</v>
      </c>
      <c r="L34" s="8" t="s">
        <v>695</v>
      </c>
      <c r="M34" s="8" t="s">
        <v>696</v>
      </c>
      <c r="N34" s="144"/>
      <c r="O34" s="145"/>
      <c r="P34" s="66"/>
      <c r="Q34" s="305"/>
      <c r="R34" s="305"/>
      <c r="S34" s="66"/>
      <c r="T34" s="305"/>
      <c r="U34" s="305"/>
      <c r="V34" s="66"/>
      <c r="W34" s="305"/>
      <c r="X34" s="305"/>
      <c r="Y34" s="66"/>
      <c r="Z34" s="339"/>
      <c r="AA34" s="339"/>
      <c r="AB34" s="66"/>
      <c r="AC34" s="339">
        <v>1</v>
      </c>
      <c r="AD34" s="339">
        <v>1</v>
      </c>
      <c r="AE34" s="66"/>
    </row>
    <row r="35" spans="1:31" s="306" customFormat="1" ht="147" x14ac:dyDescent="0.25">
      <c r="A35" s="357" t="s">
        <v>677</v>
      </c>
      <c r="B35" s="356" t="s">
        <v>678</v>
      </c>
      <c r="C35" s="358">
        <v>6</v>
      </c>
      <c r="D35" s="382" t="s">
        <v>700</v>
      </c>
      <c r="E35" s="383" t="s">
        <v>30</v>
      </c>
      <c r="F35" s="381" t="s">
        <v>701</v>
      </c>
      <c r="G35" s="12">
        <v>42551</v>
      </c>
      <c r="H35" s="12">
        <v>42734</v>
      </c>
      <c r="I35" s="13" t="s">
        <v>702</v>
      </c>
      <c r="J35" s="12">
        <v>42551</v>
      </c>
      <c r="K35" s="386" t="s">
        <v>694</v>
      </c>
      <c r="L35" s="8" t="s">
        <v>695</v>
      </c>
      <c r="M35" s="8" t="s">
        <v>696</v>
      </c>
      <c r="N35" s="144"/>
      <c r="O35" s="145"/>
      <c r="P35" s="66"/>
      <c r="Q35" s="305"/>
      <c r="R35" s="305"/>
      <c r="S35" s="66"/>
      <c r="T35" s="305"/>
      <c r="U35" s="305"/>
      <c r="V35" s="66"/>
      <c r="W35" s="305"/>
      <c r="X35" s="305"/>
      <c r="Y35" s="66"/>
      <c r="Z35" s="339"/>
      <c r="AA35" s="339"/>
      <c r="AB35" s="66"/>
      <c r="AC35" s="339">
        <v>0.75</v>
      </c>
      <c r="AD35" s="339">
        <v>0.75</v>
      </c>
      <c r="AE35" s="66"/>
    </row>
    <row r="36" spans="1:31" s="306" customFormat="1" ht="213.75" x14ac:dyDescent="0.25">
      <c r="A36" s="357" t="s">
        <v>677</v>
      </c>
      <c r="B36" s="356" t="s">
        <v>678</v>
      </c>
      <c r="C36" s="364">
        <v>8</v>
      </c>
      <c r="D36" s="387" t="s">
        <v>703</v>
      </c>
      <c r="E36" s="388" t="s">
        <v>30</v>
      </c>
      <c r="F36" s="381" t="s">
        <v>726</v>
      </c>
      <c r="G36" s="12">
        <v>42552</v>
      </c>
      <c r="H36" s="12">
        <v>42734</v>
      </c>
      <c r="I36" s="13" t="s">
        <v>705</v>
      </c>
      <c r="J36" s="12">
        <v>42552</v>
      </c>
      <c r="K36" s="166" t="s">
        <v>706</v>
      </c>
      <c r="L36" s="8" t="s">
        <v>695</v>
      </c>
      <c r="M36" s="21" t="s">
        <v>707</v>
      </c>
      <c r="N36" s="144"/>
      <c r="O36" s="145"/>
      <c r="P36" s="66"/>
      <c r="Q36" s="305"/>
      <c r="R36" s="305"/>
      <c r="S36" s="66"/>
      <c r="T36" s="305"/>
      <c r="U36" s="305"/>
      <c r="V36" s="66"/>
      <c r="W36" s="305"/>
      <c r="X36" s="305"/>
      <c r="Y36" s="66"/>
      <c r="Z36" s="339"/>
      <c r="AA36" s="339"/>
      <c r="AB36" s="66"/>
      <c r="AC36" s="339"/>
      <c r="AD36" s="339"/>
      <c r="AE36" s="66"/>
    </row>
    <row r="37" spans="1:31" s="306" customFormat="1" ht="160.5" customHeight="1" x14ac:dyDescent="0.25">
      <c r="A37" s="357" t="s">
        <v>677</v>
      </c>
      <c r="B37" s="356" t="s">
        <v>678</v>
      </c>
      <c r="C37" s="389">
        <v>10</v>
      </c>
      <c r="D37" s="382" t="s">
        <v>708</v>
      </c>
      <c r="E37" s="390" t="s">
        <v>709</v>
      </c>
      <c r="F37" s="398" t="s">
        <v>710</v>
      </c>
      <c r="G37" s="29">
        <v>42522</v>
      </c>
      <c r="H37" s="12">
        <v>42734</v>
      </c>
      <c r="I37" s="13" t="s">
        <v>711</v>
      </c>
      <c r="J37" s="29">
        <v>42522</v>
      </c>
      <c r="K37" s="166" t="s">
        <v>694</v>
      </c>
      <c r="L37" s="21" t="s">
        <v>712</v>
      </c>
      <c r="M37" s="21" t="s">
        <v>696</v>
      </c>
      <c r="N37" s="144"/>
      <c r="O37" s="145"/>
      <c r="P37" s="66"/>
      <c r="Q37" s="305"/>
      <c r="R37" s="305"/>
      <c r="S37" s="66"/>
      <c r="T37" s="305"/>
      <c r="U37" s="305"/>
      <c r="V37" s="66"/>
      <c r="W37" s="305"/>
      <c r="X37" s="305"/>
      <c r="Y37" s="66"/>
      <c r="Z37" s="339"/>
      <c r="AA37" s="339"/>
      <c r="AB37" s="66"/>
      <c r="AC37" s="403">
        <v>1</v>
      </c>
      <c r="AD37" s="404">
        <v>1</v>
      </c>
      <c r="AE37" s="405" t="s">
        <v>721</v>
      </c>
    </row>
    <row r="38" spans="1:31" s="306" customFormat="1" ht="139.5" customHeight="1" x14ac:dyDescent="0.25">
      <c r="A38" s="55" t="s">
        <v>677</v>
      </c>
      <c r="B38" s="54" t="s">
        <v>678</v>
      </c>
      <c r="C38" s="399">
        <v>11</v>
      </c>
      <c r="D38" s="400" t="s">
        <v>713</v>
      </c>
      <c r="E38" s="380" t="s">
        <v>709</v>
      </c>
      <c r="F38" s="391" t="s">
        <v>714</v>
      </c>
      <c r="G38" s="12">
        <v>42536</v>
      </c>
      <c r="H38" s="12">
        <v>42719</v>
      </c>
      <c r="I38" s="13" t="s">
        <v>715</v>
      </c>
      <c r="J38" s="12">
        <v>42536</v>
      </c>
      <c r="K38" s="166" t="s">
        <v>694</v>
      </c>
      <c r="L38" s="21" t="s">
        <v>712</v>
      </c>
      <c r="M38" s="21" t="s">
        <v>696</v>
      </c>
      <c r="N38" s="144"/>
      <c r="O38" s="145"/>
      <c r="P38" s="66"/>
      <c r="Q38" s="305"/>
      <c r="R38" s="305"/>
      <c r="S38" s="66"/>
      <c r="T38" s="305"/>
      <c r="U38" s="305"/>
      <c r="V38" s="66"/>
      <c r="W38" s="305"/>
      <c r="X38" s="305"/>
      <c r="Y38" s="66"/>
      <c r="Z38" s="339"/>
      <c r="AA38" s="339"/>
      <c r="AB38" s="66"/>
      <c r="AC38" s="403">
        <v>0.75</v>
      </c>
      <c r="AD38" s="404">
        <v>0.75</v>
      </c>
      <c r="AE38" s="405" t="s">
        <v>722</v>
      </c>
    </row>
    <row r="39" spans="1:31" s="306" customFormat="1" ht="15" x14ac:dyDescent="0.2">
      <c r="A39" s="301"/>
      <c r="B39" s="268"/>
      <c r="C39" s="148"/>
      <c r="D39" s="372"/>
      <c r="E39" s="309"/>
      <c r="F39" s="303"/>
      <c r="G39" s="268"/>
      <c r="H39" s="268"/>
      <c r="I39" s="37"/>
      <c r="J39" s="268"/>
      <c r="K39" s="304"/>
      <c r="L39" s="304"/>
      <c r="M39" s="144"/>
      <c r="N39" s="144"/>
      <c r="O39" s="145"/>
      <c r="P39" s="66"/>
      <c r="Q39" s="305"/>
      <c r="R39" s="305"/>
      <c r="S39" s="66"/>
      <c r="T39" s="305"/>
      <c r="U39" s="305"/>
      <c r="V39" s="66"/>
      <c r="W39" s="305"/>
      <c r="X39" s="305"/>
      <c r="Y39" s="66"/>
      <c r="Z39" s="339"/>
      <c r="AA39" s="339"/>
      <c r="AB39" s="66"/>
      <c r="AC39" s="339"/>
      <c r="AD39" s="339"/>
      <c r="AE39" s="66"/>
    </row>
    <row r="40" spans="1:31" s="306" customFormat="1" ht="15" x14ac:dyDescent="0.2">
      <c r="A40" s="301"/>
      <c r="B40" s="268"/>
      <c r="C40" s="148"/>
      <c r="D40" s="372"/>
      <c r="E40" s="309"/>
      <c r="F40" s="303"/>
      <c r="G40" s="268"/>
      <c r="H40" s="268"/>
      <c r="I40" s="37"/>
      <c r="J40" s="268"/>
      <c r="K40" s="304"/>
      <c r="L40" s="304"/>
      <c r="M40" s="144"/>
      <c r="N40" s="144"/>
      <c r="O40" s="145"/>
      <c r="P40" s="66"/>
      <c r="Q40" s="305"/>
      <c r="R40" s="305"/>
      <c r="S40" s="66"/>
      <c r="T40" s="305"/>
      <c r="U40" s="305"/>
      <c r="V40" s="66"/>
      <c r="W40" s="305"/>
      <c r="X40" s="305"/>
      <c r="Y40" s="66"/>
      <c r="Z40" s="339"/>
      <c r="AA40" s="339"/>
      <c r="AB40" s="66"/>
      <c r="AC40" s="339"/>
      <c r="AD40" s="339"/>
      <c r="AE40" s="66"/>
    </row>
    <row r="41" spans="1:31" s="306" customFormat="1" ht="15" x14ac:dyDescent="0.2">
      <c r="A41" s="301"/>
      <c r="B41" s="268"/>
      <c r="C41" s="148"/>
      <c r="D41" s="372"/>
      <c r="E41" s="309"/>
      <c r="F41" s="303"/>
      <c r="G41" s="268"/>
      <c r="H41" s="268"/>
      <c r="I41" s="37"/>
      <c r="J41" s="268"/>
      <c r="K41" s="304"/>
      <c r="L41" s="304"/>
      <c r="M41" s="144"/>
      <c r="N41" s="144"/>
      <c r="O41" s="145"/>
      <c r="P41" s="66"/>
      <c r="Q41" s="305"/>
      <c r="R41" s="305"/>
      <c r="S41" s="66"/>
      <c r="T41" s="305"/>
      <c r="U41" s="305"/>
      <c r="V41" s="66"/>
      <c r="W41" s="305"/>
      <c r="X41" s="305"/>
      <c r="Y41" s="66"/>
      <c r="Z41" s="339"/>
      <c r="AA41" s="339"/>
      <c r="AB41" s="66"/>
      <c r="AC41" s="339"/>
      <c r="AD41" s="339"/>
      <c r="AE41" s="66"/>
    </row>
    <row r="42" spans="1:31" s="306" customFormat="1" ht="15" x14ac:dyDescent="0.2">
      <c r="A42" s="301"/>
      <c r="B42" s="268"/>
      <c r="C42" s="148"/>
      <c r="D42" s="372"/>
      <c r="E42" s="309"/>
      <c r="F42" s="303"/>
      <c r="G42" s="268"/>
      <c r="H42" s="268"/>
      <c r="I42" s="37"/>
      <c r="J42" s="268"/>
      <c r="K42" s="304"/>
      <c r="L42" s="304"/>
      <c r="M42" s="144"/>
      <c r="N42" s="144"/>
      <c r="O42" s="145"/>
      <c r="P42" s="66"/>
      <c r="Q42" s="305"/>
      <c r="R42" s="305"/>
      <c r="S42" s="66"/>
      <c r="T42" s="305"/>
      <c r="U42" s="305"/>
      <c r="V42" s="66"/>
      <c r="W42" s="305"/>
      <c r="X42" s="305"/>
      <c r="Y42" s="66"/>
      <c r="Z42" s="339"/>
      <c r="AA42" s="339"/>
      <c r="AB42" s="66"/>
      <c r="AC42" s="339"/>
      <c r="AD42" s="339"/>
      <c r="AE42" s="66"/>
    </row>
    <row r="43" spans="1:31" s="306" customFormat="1" ht="15" x14ac:dyDescent="0.2">
      <c r="A43" s="301"/>
      <c r="B43" s="268"/>
      <c r="C43" s="148"/>
      <c r="D43" s="372"/>
      <c r="E43" s="309"/>
      <c r="F43" s="303"/>
      <c r="G43" s="268"/>
      <c r="H43" s="268"/>
      <c r="I43" s="37"/>
      <c r="J43" s="268"/>
      <c r="K43" s="304"/>
      <c r="L43" s="304"/>
      <c r="M43" s="144"/>
      <c r="N43" s="144"/>
      <c r="O43" s="145"/>
      <c r="P43" s="66"/>
      <c r="Q43" s="305"/>
      <c r="R43" s="305"/>
      <c r="S43" s="66"/>
      <c r="T43" s="305"/>
      <c r="U43" s="305"/>
      <c r="V43" s="66"/>
      <c r="W43" s="305"/>
      <c r="X43" s="305"/>
      <c r="Y43" s="66"/>
      <c r="Z43" s="339"/>
      <c r="AA43" s="339"/>
      <c r="AB43" s="66"/>
      <c r="AC43" s="339"/>
      <c r="AD43" s="339"/>
      <c r="AE43" s="66"/>
    </row>
    <row r="44" spans="1:31" s="306" customFormat="1" ht="15" x14ac:dyDescent="0.2">
      <c r="A44" s="301"/>
      <c r="B44" s="268"/>
      <c r="C44" s="148"/>
      <c r="D44" s="372"/>
      <c r="E44" s="309"/>
      <c r="F44" s="303"/>
      <c r="G44" s="268"/>
      <c r="H44" s="268"/>
      <c r="I44" s="37"/>
      <c r="J44" s="268"/>
      <c r="K44" s="304"/>
      <c r="L44" s="304"/>
      <c r="M44" s="144"/>
      <c r="N44" s="144"/>
      <c r="O44" s="145"/>
      <c r="P44" s="66"/>
      <c r="Q44" s="305"/>
      <c r="R44" s="305"/>
      <c r="S44" s="66"/>
      <c r="T44" s="305"/>
      <c r="U44" s="305"/>
      <c r="V44" s="66"/>
      <c r="W44" s="305"/>
      <c r="X44" s="305"/>
      <c r="Y44" s="66"/>
      <c r="Z44" s="339"/>
      <c r="AA44" s="339"/>
      <c r="AB44" s="66"/>
      <c r="AC44" s="339"/>
      <c r="AD44" s="339"/>
      <c r="AE44" s="66"/>
    </row>
    <row r="45" spans="1:31" s="306" customFormat="1" ht="12" x14ac:dyDescent="0.2">
      <c r="A45" s="328"/>
      <c r="B45" s="332"/>
      <c r="C45" s="335"/>
      <c r="D45" s="328"/>
      <c r="E45" s="335"/>
      <c r="F45" s="140"/>
      <c r="G45" s="141"/>
      <c r="H45" s="141"/>
      <c r="I45" s="142"/>
      <c r="J45" s="143"/>
      <c r="K45" s="325"/>
      <c r="L45" s="325"/>
      <c r="M45" s="144"/>
      <c r="N45" s="144"/>
      <c r="O45" s="145"/>
      <c r="P45" s="66"/>
      <c r="Q45" s="305"/>
      <c r="R45" s="305"/>
      <c r="S45" s="66"/>
      <c r="T45" s="305"/>
      <c r="U45" s="305"/>
      <c r="V45" s="66"/>
      <c r="W45" s="305"/>
      <c r="X45" s="305"/>
      <c r="Y45" s="66"/>
      <c r="Z45" s="305"/>
      <c r="AA45" s="305"/>
      <c r="AB45" s="66"/>
      <c r="AC45" s="305"/>
      <c r="AD45" s="305"/>
      <c r="AE45" s="66"/>
    </row>
    <row r="46" spans="1:31" s="306" customFormat="1" ht="21.75" customHeight="1" x14ac:dyDescent="0.2">
      <c r="A46" s="81">
        <f t="shared" ref="A46:AB46" si="0">COUNTA(A7:A45)</f>
        <v>29</v>
      </c>
      <c r="B46" s="81">
        <f t="shared" si="0"/>
        <v>29</v>
      </c>
      <c r="C46" s="81">
        <f t="shared" si="0"/>
        <v>29</v>
      </c>
      <c r="D46" s="81">
        <f t="shared" si="0"/>
        <v>29</v>
      </c>
      <c r="E46" s="81">
        <f t="shared" si="0"/>
        <v>29</v>
      </c>
      <c r="F46" s="81">
        <f t="shared" si="0"/>
        <v>32</v>
      </c>
      <c r="G46" s="81">
        <f t="shared" si="0"/>
        <v>29</v>
      </c>
      <c r="H46" s="81">
        <f t="shared" si="0"/>
        <v>29</v>
      </c>
      <c r="I46" s="81">
        <f t="shared" si="0"/>
        <v>28</v>
      </c>
      <c r="J46" s="81">
        <f t="shared" si="0"/>
        <v>24</v>
      </c>
      <c r="K46" s="81">
        <f t="shared" si="0"/>
        <v>28</v>
      </c>
      <c r="L46" s="81">
        <f t="shared" si="0"/>
        <v>26</v>
      </c>
      <c r="M46" s="81">
        <f t="shared" si="0"/>
        <v>15</v>
      </c>
      <c r="N46" s="81">
        <f t="shared" si="0"/>
        <v>5</v>
      </c>
      <c r="O46" s="81">
        <f t="shared" si="0"/>
        <v>5</v>
      </c>
      <c r="P46" s="81">
        <f t="shared" si="0"/>
        <v>5</v>
      </c>
      <c r="Q46" s="81">
        <f t="shared" si="0"/>
        <v>5</v>
      </c>
      <c r="R46" s="81">
        <f t="shared" si="0"/>
        <v>5</v>
      </c>
      <c r="S46" s="81">
        <f t="shared" si="0"/>
        <v>6</v>
      </c>
      <c r="T46" s="81">
        <f t="shared" si="0"/>
        <v>6</v>
      </c>
      <c r="U46" s="81">
        <f t="shared" si="0"/>
        <v>5</v>
      </c>
      <c r="V46" s="81">
        <f t="shared" si="0"/>
        <v>6</v>
      </c>
      <c r="W46" s="81">
        <f t="shared" si="0"/>
        <v>16</v>
      </c>
      <c r="X46" s="81">
        <f t="shared" si="0"/>
        <v>12</v>
      </c>
      <c r="Y46" s="81">
        <f t="shared" si="0"/>
        <v>16</v>
      </c>
      <c r="Z46" s="81">
        <f t="shared" si="0"/>
        <v>21</v>
      </c>
      <c r="AA46" s="81">
        <f t="shared" si="0"/>
        <v>21</v>
      </c>
      <c r="AB46" s="81">
        <f t="shared" si="0"/>
        <v>22</v>
      </c>
      <c r="AC46" s="81">
        <f>COUNTA(AC7:AC45)</f>
        <v>31</v>
      </c>
      <c r="AD46" s="81">
        <f>COUNTA(AD7:AD45)</f>
        <v>31</v>
      </c>
      <c r="AE46" s="81">
        <f>COUNTA(AE7:AE45)</f>
        <v>25</v>
      </c>
    </row>
    <row r="47" spans="1:31" s="306" customFormat="1" ht="25.5" customHeight="1" x14ac:dyDescent="0.2">
      <c r="A47" s="582" t="s">
        <v>598</v>
      </c>
      <c r="B47" s="583"/>
      <c r="C47" s="583"/>
      <c r="D47" s="583"/>
      <c r="E47" s="583"/>
      <c r="F47" s="583"/>
      <c r="G47" s="583"/>
      <c r="H47" s="583"/>
      <c r="I47" s="583"/>
      <c r="J47" s="583"/>
      <c r="K47" s="583"/>
      <c r="L47" s="583"/>
      <c r="M47" s="583"/>
      <c r="N47" s="583"/>
      <c r="O47" s="583"/>
      <c r="P47" s="584"/>
      <c r="Q47" s="82">
        <f>AVERAGE(Q7:Q19)</f>
        <v>0.58333333333333337</v>
      </c>
      <c r="R47" s="82">
        <f>AVERAGE(R7:R19)</f>
        <v>0.58333333333333337</v>
      </c>
      <c r="T47" s="82">
        <f>AVERAGE(T7:T19)</f>
        <v>0.54166666666666663</v>
      </c>
      <c r="U47" s="82">
        <f>AVERAGE(U7:U19)</f>
        <v>0.55000000000000004</v>
      </c>
      <c r="W47" s="195">
        <f>AVERAGE(W7:W45)</f>
        <v>0.68266666666666664</v>
      </c>
      <c r="X47" s="82">
        <f>AVERAGE(X7:X45)</f>
        <v>0.59</v>
      </c>
      <c r="Z47" s="195">
        <f>AVERAGE(Z7:Z45)</f>
        <v>0.84523809523809523</v>
      </c>
      <c r="AA47" s="82">
        <f>AVERAGE(AA7:AA45)</f>
        <v>0.72499999999999998</v>
      </c>
      <c r="AC47" s="195">
        <f>AVERAGE(AC7:AC45)</f>
        <v>0.91129032258064513</v>
      </c>
      <c r="AD47" s="82">
        <f>AVERAGE(AD7:AD45)</f>
        <v>0.8666666666666667</v>
      </c>
    </row>
    <row r="48" spans="1:31" ht="45.75" customHeight="1" x14ac:dyDescent="0.2">
      <c r="A48" s="585" t="s">
        <v>475</v>
      </c>
      <c r="B48" s="585"/>
      <c r="C48" s="585"/>
      <c r="D48" s="585"/>
      <c r="E48" s="585"/>
      <c r="F48" s="585"/>
      <c r="G48" s="585"/>
      <c r="H48" s="585"/>
      <c r="I48" s="585"/>
      <c r="J48" s="585"/>
      <c r="K48" s="585"/>
      <c r="L48" s="585"/>
      <c r="M48" s="585"/>
      <c r="N48" s="585"/>
      <c r="O48" s="585"/>
      <c r="P48" s="585"/>
      <c r="Q48" s="83"/>
      <c r="S48" s="85"/>
      <c r="T48" s="86"/>
      <c r="V48" s="85"/>
      <c r="W48" s="86"/>
      <c r="Y48" s="85" t="s">
        <v>476</v>
      </c>
      <c r="Z48" s="86">
        <f>COUNTIF(Z7:Z29,100%)</f>
        <v>14</v>
      </c>
      <c r="AC48" s="86">
        <f>COUNTIF(AC7:AC29,100%)</f>
        <v>19</v>
      </c>
    </row>
    <row r="49" spans="1:30" ht="45.75" customHeight="1" x14ac:dyDescent="0.2">
      <c r="A49" s="87"/>
      <c r="B49" s="88"/>
      <c r="C49" s="88"/>
      <c r="D49" s="88"/>
      <c r="E49" s="88"/>
      <c r="F49" s="89"/>
      <c r="G49" s="89"/>
      <c r="H49" s="89"/>
      <c r="I49" s="89"/>
      <c r="J49" s="89"/>
      <c r="K49" s="89"/>
      <c r="L49" s="89"/>
      <c r="M49" s="89"/>
      <c r="N49" s="89"/>
      <c r="O49" s="89"/>
      <c r="P49" s="90"/>
      <c r="Q49" s="89"/>
      <c r="R49" s="89"/>
      <c r="S49" s="113"/>
      <c r="T49" s="91"/>
      <c r="V49" s="113"/>
      <c r="W49" s="91"/>
      <c r="Y49" s="113" t="s">
        <v>477</v>
      </c>
      <c r="Z49" s="91">
        <f>F46-(Z48+Z50+Z51)</f>
        <v>16</v>
      </c>
      <c r="AA49" s="93"/>
      <c r="AC49" s="91">
        <f>I46-(AC48+AC50+AC51)</f>
        <v>9</v>
      </c>
      <c r="AD49" s="93"/>
    </row>
    <row r="50" spans="1:30" ht="45.75" customHeight="1" x14ac:dyDescent="0.2">
      <c r="A50" s="92"/>
      <c r="B50" s="93"/>
      <c r="C50" s="93"/>
      <c r="D50" s="93"/>
      <c r="E50" s="93"/>
      <c r="F50" s="94"/>
      <c r="G50" s="94"/>
      <c r="H50" s="94"/>
      <c r="I50" s="94"/>
      <c r="J50" s="94"/>
      <c r="K50" s="94"/>
      <c r="L50" s="94"/>
      <c r="M50" s="94"/>
      <c r="N50" s="94"/>
      <c r="O50" s="94"/>
      <c r="P50" s="95"/>
      <c r="Q50" s="94"/>
      <c r="R50" s="94"/>
      <c r="S50" s="113"/>
      <c r="T50" s="96"/>
      <c r="V50" s="113"/>
      <c r="W50" s="96"/>
      <c r="Y50" s="113" t="s">
        <v>478</v>
      </c>
      <c r="Z50" s="96">
        <f>COUNTIF(Z7:Z29,0%)</f>
        <v>0</v>
      </c>
      <c r="AA50" s="93"/>
      <c r="AC50" s="96">
        <f>COUNTIF(AC7:AC29,0%)</f>
        <v>0</v>
      </c>
      <c r="AD50" s="93"/>
    </row>
    <row r="51" spans="1:30" ht="14.25" x14ac:dyDescent="0.2">
      <c r="A51" s="92"/>
      <c r="B51" s="93"/>
      <c r="C51" s="93"/>
      <c r="D51" s="93"/>
      <c r="E51" s="93"/>
      <c r="F51" s="94"/>
      <c r="G51" s="94"/>
      <c r="H51" s="94"/>
      <c r="I51" s="94"/>
      <c r="J51" s="94"/>
      <c r="K51" s="94"/>
      <c r="L51" s="94"/>
      <c r="M51" s="94"/>
      <c r="N51" s="94"/>
      <c r="O51" s="94"/>
      <c r="P51" s="95"/>
      <c r="Q51" s="94"/>
      <c r="R51" s="94"/>
      <c r="S51" s="113"/>
      <c r="T51" s="96"/>
      <c r="V51" s="113"/>
      <c r="W51" s="96"/>
      <c r="Y51" s="113" t="s">
        <v>479</v>
      </c>
      <c r="Z51" s="96">
        <f>COUNTBLANK(Z7:Z29)</f>
        <v>2</v>
      </c>
      <c r="AA51" s="93"/>
      <c r="AC51" s="96">
        <f>COUNTBLANK(AC7:AC29)</f>
        <v>0</v>
      </c>
      <c r="AD51" s="93"/>
    </row>
    <row r="52" spans="1:30" ht="14.25" x14ac:dyDescent="0.2">
      <c r="A52" s="92"/>
      <c r="B52" s="93"/>
      <c r="C52" s="93"/>
      <c r="D52" s="93"/>
      <c r="E52" s="93"/>
      <c r="F52" s="93"/>
      <c r="G52" s="93"/>
      <c r="H52" s="93"/>
      <c r="I52" s="93"/>
      <c r="J52" s="93"/>
      <c r="K52" s="93"/>
      <c r="L52" s="93"/>
      <c r="M52" s="93"/>
      <c r="N52" s="93"/>
      <c r="O52" s="93"/>
      <c r="P52" s="97"/>
      <c r="Q52" s="93"/>
      <c r="R52" s="93"/>
      <c r="S52" s="93"/>
      <c r="T52" s="98"/>
      <c r="V52" s="93"/>
      <c r="W52" s="98"/>
      <c r="Y52" s="93"/>
      <c r="Z52" s="98">
        <f>SUM(Z48:Z51)</f>
        <v>32</v>
      </c>
      <c r="AA52" s="93"/>
      <c r="AC52" s="98">
        <f>SUM(AC48:AC51)</f>
        <v>28</v>
      </c>
      <c r="AD52" s="93"/>
    </row>
    <row r="53" spans="1:30" x14ac:dyDescent="0.2">
      <c r="A53" s="92"/>
      <c r="B53" s="93"/>
      <c r="C53" s="93"/>
      <c r="D53" s="93"/>
      <c r="E53" s="93"/>
      <c r="F53" s="93"/>
      <c r="G53" s="93"/>
      <c r="H53" s="93"/>
      <c r="I53" s="93"/>
      <c r="J53" s="93"/>
      <c r="K53" s="93"/>
      <c r="L53" s="93"/>
      <c r="M53" s="93"/>
      <c r="N53" s="93"/>
      <c r="O53" s="93"/>
      <c r="P53" s="97"/>
      <c r="Q53" s="93"/>
      <c r="R53" s="93"/>
      <c r="S53" s="337"/>
      <c r="T53" s="338"/>
      <c r="V53" s="337"/>
      <c r="W53" s="100"/>
      <c r="Y53" s="337" t="s">
        <v>480</v>
      </c>
      <c r="Z53" s="338">
        <f>Z52-Z51</f>
        <v>30</v>
      </c>
      <c r="AA53" s="93"/>
      <c r="AC53" s="338">
        <f>AC52-AC51</f>
        <v>28</v>
      </c>
      <c r="AD53" s="93"/>
    </row>
    <row r="54" spans="1:30" x14ac:dyDescent="0.2">
      <c r="A54" s="92"/>
      <c r="B54" s="93"/>
      <c r="C54" s="93"/>
      <c r="D54" s="93"/>
      <c r="E54" s="93"/>
      <c r="F54" s="93"/>
      <c r="G54" s="93"/>
      <c r="H54" s="93"/>
      <c r="I54" s="93"/>
      <c r="J54" s="93"/>
      <c r="K54" s="93"/>
      <c r="L54" s="93"/>
      <c r="M54" s="93"/>
      <c r="N54" s="93"/>
      <c r="O54" s="93"/>
      <c r="P54" s="97"/>
      <c r="Q54" s="93"/>
      <c r="R54" s="93"/>
      <c r="S54" s="93"/>
      <c r="T54" s="93"/>
      <c r="Y54" s="93"/>
      <c r="Z54" s="93"/>
      <c r="AA54" s="93"/>
      <c r="AC54" s="93"/>
      <c r="AD54" s="93"/>
    </row>
    <row r="55" spans="1:30" x14ac:dyDescent="0.2">
      <c r="A55" s="92"/>
      <c r="B55" s="93"/>
      <c r="C55" s="93"/>
      <c r="D55" s="93"/>
      <c r="E55" s="93"/>
      <c r="F55" s="93"/>
      <c r="G55" s="93"/>
      <c r="H55" s="93"/>
      <c r="I55" s="93"/>
      <c r="J55" s="93"/>
      <c r="K55" s="93"/>
      <c r="L55" s="93"/>
      <c r="M55" s="93"/>
      <c r="N55" s="93"/>
      <c r="O55" s="93"/>
      <c r="P55" s="97"/>
      <c r="Q55" s="93"/>
      <c r="R55" s="93"/>
      <c r="S55" s="93"/>
      <c r="T55" s="93"/>
    </row>
    <row r="56" spans="1:30" x14ac:dyDescent="0.2">
      <c r="A56" s="92"/>
      <c r="B56" s="93"/>
      <c r="C56" s="93"/>
      <c r="D56" s="93"/>
      <c r="E56" s="93"/>
      <c r="F56" s="93"/>
      <c r="G56" s="93"/>
      <c r="H56" s="93"/>
      <c r="I56" s="93"/>
      <c r="J56" s="93"/>
      <c r="K56" s="93"/>
      <c r="L56" s="93"/>
      <c r="M56" s="93"/>
      <c r="N56" s="93"/>
      <c r="O56" s="93"/>
      <c r="P56" s="97"/>
      <c r="Q56" s="93"/>
      <c r="R56" s="93"/>
      <c r="S56" s="93"/>
      <c r="T56" s="93"/>
    </row>
    <row r="57" spans="1:30" x14ac:dyDescent="0.2">
      <c r="A57" s="92"/>
      <c r="B57" s="93"/>
      <c r="C57" s="93"/>
      <c r="D57" s="93"/>
      <c r="E57" s="93"/>
      <c r="F57" s="93"/>
      <c r="G57" s="93"/>
      <c r="H57" s="93"/>
      <c r="I57" s="93"/>
      <c r="J57" s="93"/>
      <c r="K57" s="93"/>
      <c r="L57" s="93"/>
      <c r="M57" s="93"/>
      <c r="N57" s="93"/>
      <c r="O57" s="93"/>
      <c r="P57" s="97"/>
      <c r="Q57" s="93"/>
      <c r="R57" s="93"/>
      <c r="S57" s="93"/>
      <c r="T57" s="93"/>
    </row>
    <row r="58" spans="1:30" x14ac:dyDescent="0.2">
      <c r="A58" s="92"/>
      <c r="B58" s="93"/>
      <c r="C58" s="93"/>
      <c r="D58" s="93"/>
      <c r="E58" s="93"/>
      <c r="F58" s="93"/>
      <c r="G58" s="93"/>
      <c r="H58" s="93"/>
      <c r="I58" s="93"/>
      <c r="J58" s="93"/>
      <c r="K58" s="93"/>
      <c r="L58" s="93"/>
      <c r="M58" s="93"/>
      <c r="N58" s="93"/>
      <c r="O58" s="93"/>
      <c r="P58" s="97"/>
      <c r="Q58" s="93"/>
      <c r="R58" s="93"/>
      <c r="S58" s="93"/>
      <c r="T58" s="93"/>
    </row>
    <row r="59" spans="1:30" x14ac:dyDescent="0.2">
      <c r="A59" s="92"/>
      <c r="B59" s="93"/>
      <c r="C59" s="93"/>
      <c r="D59" s="93"/>
      <c r="E59" s="93"/>
      <c r="F59" s="93"/>
      <c r="G59" s="93"/>
      <c r="H59" s="93"/>
      <c r="I59" s="93"/>
      <c r="J59" s="93"/>
      <c r="K59" s="93"/>
      <c r="L59" s="93"/>
      <c r="M59" s="93"/>
      <c r="N59" s="93"/>
      <c r="O59" s="93"/>
      <c r="P59" s="97"/>
      <c r="Q59" s="93"/>
      <c r="R59" s="93"/>
      <c r="S59" s="93"/>
      <c r="T59" s="93"/>
    </row>
    <row r="60" spans="1:30" x14ac:dyDescent="0.2">
      <c r="A60" s="92"/>
      <c r="B60" s="93"/>
      <c r="C60" s="93"/>
      <c r="D60" s="93"/>
      <c r="E60" s="93"/>
      <c r="F60" s="93"/>
      <c r="G60" s="93"/>
      <c r="H60" s="93"/>
      <c r="I60" s="93"/>
      <c r="J60" s="93"/>
      <c r="K60" s="93"/>
      <c r="L60" s="93"/>
      <c r="M60" s="93"/>
      <c r="N60" s="93"/>
      <c r="O60" s="93"/>
      <c r="P60" s="97"/>
      <c r="Q60" s="93"/>
      <c r="R60" s="93"/>
      <c r="S60" s="93"/>
      <c r="T60" s="93"/>
    </row>
    <row r="61" spans="1:30" x14ac:dyDescent="0.2">
      <c r="A61" s="92"/>
      <c r="B61" s="93"/>
      <c r="C61" s="93"/>
      <c r="D61" s="93"/>
      <c r="E61" s="93"/>
      <c r="F61" s="93"/>
      <c r="G61" s="93"/>
      <c r="H61" s="93"/>
      <c r="I61" s="93"/>
      <c r="J61" s="93"/>
      <c r="K61" s="93"/>
      <c r="L61" s="93"/>
      <c r="M61" s="93"/>
      <c r="N61" s="93"/>
      <c r="O61" s="93"/>
      <c r="P61" s="97"/>
      <c r="Q61" s="93"/>
      <c r="R61" s="93"/>
      <c r="S61" s="93"/>
      <c r="T61" s="93"/>
    </row>
    <row r="62" spans="1:30" x14ac:dyDescent="0.2">
      <c r="A62" s="92"/>
      <c r="B62" s="93"/>
      <c r="C62" s="93"/>
      <c r="D62" s="93"/>
      <c r="E62" s="93"/>
      <c r="F62" s="93"/>
      <c r="G62" s="93"/>
      <c r="H62" s="93"/>
      <c r="I62" s="93"/>
      <c r="J62" s="93"/>
      <c r="K62" s="93"/>
      <c r="L62" s="93"/>
      <c r="M62" s="93"/>
      <c r="N62" s="93"/>
      <c r="O62" s="93"/>
      <c r="P62" s="97"/>
      <c r="Q62" s="93"/>
      <c r="R62" s="93"/>
      <c r="S62" s="93"/>
      <c r="T62" s="93"/>
    </row>
    <row r="63" spans="1:30" x14ac:dyDescent="0.2">
      <c r="A63" s="92"/>
      <c r="B63" s="93"/>
      <c r="C63" s="93"/>
      <c r="D63" s="93"/>
      <c r="E63" s="93"/>
      <c r="F63" s="93"/>
      <c r="G63" s="93"/>
      <c r="H63" s="93"/>
      <c r="I63" s="93"/>
      <c r="J63" s="93"/>
      <c r="K63" s="93"/>
      <c r="L63" s="93"/>
      <c r="M63" s="93"/>
      <c r="N63" s="93"/>
      <c r="O63" s="93"/>
      <c r="P63" s="97"/>
      <c r="Q63" s="93"/>
      <c r="R63" s="93"/>
      <c r="S63" s="93"/>
      <c r="T63" s="93"/>
    </row>
    <row r="64" spans="1:30" x14ac:dyDescent="0.2">
      <c r="A64" s="92"/>
      <c r="B64" s="93"/>
      <c r="C64" s="93"/>
      <c r="D64" s="93"/>
      <c r="E64" s="93"/>
      <c r="F64" s="93"/>
      <c r="G64" s="93"/>
      <c r="H64" s="93"/>
      <c r="I64" s="93"/>
      <c r="J64" s="93"/>
      <c r="K64" s="93"/>
      <c r="L64" s="93"/>
      <c r="M64" s="93"/>
      <c r="N64" s="93"/>
      <c r="O64" s="93"/>
      <c r="P64" s="97"/>
      <c r="Q64" s="93"/>
      <c r="R64" s="93"/>
      <c r="S64" s="93"/>
      <c r="T64" s="93"/>
    </row>
    <row r="65" spans="1:20" x14ac:dyDescent="0.2">
      <c r="A65" s="92"/>
      <c r="B65" s="93"/>
      <c r="C65" s="93"/>
      <c r="D65" s="93"/>
      <c r="E65" s="93"/>
      <c r="F65" s="93"/>
      <c r="G65" s="93"/>
      <c r="H65" s="93"/>
      <c r="I65" s="93"/>
      <c r="J65" s="93"/>
      <c r="K65" s="93"/>
      <c r="L65" s="93"/>
      <c r="M65" s="93"/>
      <c r="N65" s="93"/>
      <c r="O65" s="93"/>
      <c r="P65" s="97"/>
      <c r="Q65" s="93"/>
      <c r="R65" s="93"/>
      <c r="S65" s="93"/>
      <c r="T65" s="93"/>
    </row>
    <row r="66" spans="1:20" x14ac:dyDescent="0.2">
      <c r="A66" s="92"/>
      <c r="B66" s="93"/>
      <c r="C66" s="93"/>
      <c r="D66" s="93"/>
      <c r="E66" s="93"/>
      <c r="F66" s="93"/>
      <c r="G66" s="93"/>
      <c r="H66" s="93"/>
      <c r="I66" s="93"/>
      <c r="J66" s="93"/>
      <c r="K66" s="93"/>
      <c r="L66" s="93"/>
      <c r="M66" s="93"/>
      <c r="N66" s="93"/>
      <c r="O66" s="93"/>
      <c r="P66" s="97"/>
      <c r="Q66" s="93"/>
      <c r="R66" s="93"/>
      <c r="S66" s="93"/>
      <c r="T66" s="93"/>
    </row>
    <row r="67" spans="1:20" x14ac:dyDescent="0.2">
      <c r="A67" s="92"/>
      <c r="B67" s="93"/>
      <c r="C67" s="93"/>
      <c r="D67" s="93"/>
      <c r="E67" s="93"/>
      <c r="F67" s="93"/>
      <c r="G67" s="93"/>
      <c r="H67" s="93"/>
      <c r="I67" s="93"/>
      <c r="J67" s="93"/>
      <c r="K67" s="93"/>
      <c r="L67" s="93"/>
      <c r="M67" s="93"/>
      <c r="N67" s="93"/>
      <c r="O67" s="93"/>
      <c r="P67" s="97"/>
      <c r="Q67" s="93"/>
      <c r="R67" s="93"/>
      <c r="S67" s="93"/>
      <c r="T67" s="93"/>
    </row>
    <row r="68" spans="1:20" ht="12" customHeight="1" x14ac:dyDescent="0.2">
      <c r="A68" s="92"/>
      <c r="B68" s="93"/>
      <c r="C68" s="93"/>
      <c r="D68" s="93"/>
      <c r="E68" s="93"/>
      <c r="F68" s="93"/>
      <c r="G68" s="93"/>
      <c r="H68" s="93"/>
      <c r="I68" s="93"/>
      <c r="J68" s="93"/>
      <c r="K68" s="93"/>
      <c r="L68" s="93"/>
      <c r="M68" s="93"/>
      <c r="N68" s="93"/>
      <c r="O68" s="93"/>
      <c r="P68" s="97"/>
      <c r="Q68" s="93"/>
      <c r="R68" s="93"/>
      <c r="S68" s="93"/>
      <c r="T68" s="93"/>
    </row>
    <row r="69" spans="1:20" x14ac:dyDescent="0.2">
      <c r="A69" s="92"/>
      <c r="B69" s="93"/>
      <c r="C69" s="93"/>
      <c r="D69" s="93"/>
      <c r="E69" s="93"/>
      <c r="F69" s="93"/>
      <c r="G69" s="93"/>
      <c r="H69" s="93"/>
      <c r="I69" s="93"/>
      <c r="J69" s="93"/>
      <c r="K69" s="93"/>
      <c r="L69" s="93"/>
      <c r="M69" s="93"/>
      <c r="N69" s="93"/>
      <c r="O69" s="93"/>
      <c r="P69" s="97"/>
      <c r="Q69" s="93"/>
      <c r="R69" s="93"/>
      <c r="S69" s="93"/>
      <c r="T69" s="93"/>
    </row>
    <row r="70" spans="1:20" x14ac:dyDescent="0.2">
      <c r="A70" s="92"/>
      <c r="B70" s="93"/>
      <c r="C70" s="93"/>
      <c r="D70" s="93"/>
      <c r="E70" s="93"/>
      <c r="F70" s="93"/>
      <c r="G70" s="93"/>
      <c r="H70" s="93"/>
      <c r="I70" s="93"/>
      <c r="J70" s="93"/>
      <c r="K70" s="93"/>
      <c r="L70" s="93"/>
      <c r="M70" s="93"/>
      <c r="N70" s="93"/>
      <c r="O70" s="93"/>
      <c r="P70" s="97"/>
      <c r="Q70" s="93"/>
      <c r="R70" s="93"/>
      <c r="S70" s="93"/>
      <c r="T70" s="93"/>
    </row>
    <row r="71" spans="1:20" x14ac:dyDescent="0.2">
      <c r="A71" s="92"/>
      <c r="B71" s="93"/>
      <c r="C71" s="93"/>
      <c r="D71" s="93"/>
      <c r="E71" s="93"/>
      <c r="F71" s="93"/>
      <c r="G71" s="93"/>
      <c r="H71" s="93"/>
      <c r="I71" s="93"/>
      <c r="J71" s="93"/>
      <c r="K71" s="93"/>
      <c r="L71" s="93"/>
      <c r="M71" s="93"/>
      <c r="N71" s="93"/>
      <c r="O71" s="93"/>
      <c r="P71" s="97"/>
      <c r="Q71" s="93"/>
      <c r="R71" s="93"/>
      <c r="S71" s="93"/>
      <c r="T71" s="93"/>
    </row>
    <row r="72" spans="1:20" x14ac:dyDescent="0.2">
      <c r="A72" s="92"/>
      <c r="B72" s="93"/>
      <c r="C72" s="93"/>
      <c r="D72" s="93"/>
      <c r="E72" s="93"/>
      <c r="F72" s="93"/>
      <c r="G72" s="209"/>
      <c r="H72" s="93"/>
      <c r="I72" s="93"/>
      <c r="J72" s="93"/>
      <c r="K72" s="93"/>
      <c r="L72" s="93"/>
      <c r="M72" s="93"/>
      <c r="N72" s="93"/>
      <c r="O72" s="93"/>
      <c r="P72" s="97"/>
      <c r="Q72" s="93"/>
      <c r="R72" s="93"/>
      <c r="S72" s="93"/>
      <c r="T72" s="93"/>
    </row>
    <row r="73" spans="1:20" x14ac:dyDescent="0.2">
      <c r="A73" s="92"/>
      <c r="B73" s="93"/>
      <c r="C73" s="93"/>
      <c r="D73" s="93"/>
      <c r="E73" s="93"/>
      <c r="F73" s="93"/>
      <c r="G73" s="93"/>
      <c r="H73" s="93"/>
      <c r="I73" s="93"/>
      <c r="J73" s="93"/>
      <c r="K73" s="93"/>
      <c r="L73" s="93"/>
      <c r="M73" s="93"/>
      <c r="N73" s="93"/>
      <c r="O73" s="93"/>
      <c r="P73" s="97"/>
      <c r="Q73" s="93"/>
      <c r="R73" s="93"/>
      <c r="S73" s="93"/>
      <c r="T73" s="93"/>
    </row>
    <row r="74" spans="1:20" x14ac:dyDescent="0.2">
      <c r="A74" s="92"/>
      <c r="B74" s="93"/>
      <c r="C74" s="93"/>
      <c r="D74" s="93"/>
      <c r="E74" s="93"/>
      <c r="F74" s="93"/>
      <c r="G74" s="93"/>
      <c r="H74" s="93"/>
      <c r="I74" s="93"/>
      <c r="J74" s="93"/>
      <c r="K74" s="93"/>
      <c r="L74" s="93"/>
      <c r="M74" s="93"/>
      <c r="N74" s="93"/>
      <c r="O74" s="93"/>
      <c r="P74" s="97"/>
      <c r="Q74" s="93"/>
      <c r="R74" s="93"/>
      <c r="S74" s="93"/>
      <c r="T74" s="93"/>
    </row>
    <row r="75" spans="1:20" x14ac:dyDescent="0.2">
      <c r="A75" s="92"/>
      <c r="B75" s="93"/>
      <c r="C75" s="93"/>
      <c r="D75" s="93"/>
      <c r="E75" s="93"/>
      <c r="F75" s="93"/>
      <c r="G75" s="93"/>
      <c r="H75" s="93"/>
      <c r="I75" s="93"/>
      <c r="J75" s="93"/>
      <c r="K75" s="93"/>
      <c r="L75" s="93"/>
      <c r="M75" s="93"/>
      <c r="N75" s="93"/>
      <c r="O75" s="93"/>
      <c r="P75" s="97"/>
      <c r="Q75" s="93"/>
      <c r="R75" s="93"/>
      <c r="S75" s="93"/>
      <c r="T75" s="93"/>
    </row>
    <row r="76" spans="1:20" x14ac:dyDescent="0.2">
      <c r="A76" s="92"/>
      <c r="B76" s="93"/>
      <c r="C76" s="93"/>
      <c r="D76" s="93"/>
      <c r="E76" s="93"/>
      <c r="F76" s="93"/>
      <c r="G76" s="93"/>
      <c r="H76" s="93"/>
      <c r="I76" s="93"/>
      <c r="J76" s="93"/>
      <c r="K76" s="93"/>
      <c r="L76" s="93"/>
      <c r="M76" s="93"/>
      <c r="N76" s="93"/>
      <c r="O76" s="93"/>
      <c r="P76" s="97"/>
      <c r="Q76" s="93"/>
      <c r="R76" s="93"/>
      <c r="S76" s="93"/>
      <c r="T76" s="93"/>
    </row>
    <row r="77" spans="1:20" x14ac:dyDescent="0.2">
      <c r="A77" s="92"/>
      <c r="B77" s="93"/>
      <c r="C77" s="93"/>
      <c r="D77" s="93"/>
      <c r="E77" s="93"/>
      <c r="F77" s="93"/>
      <c r="G77" s="93"/>
      <c r="H77" s="93"/>
      <c r="I77" s="93"/>
      <c r="J77" s="93"/>
      <c r="K77" s="93"/>
      <c r="L77" s="93"/>
      <c r="M77" s="93"/>
      <c r="N77" s="93"/>
      <c r="O77" s="93"/>
      <c r="P77" s="97"/>
      <c r="Q77" s="93"/>
      <c r="R77" s="93"/>
      <c r="S77" s="93"/>
      <c r="T77" s="93"/>
    </row>
    <row r="78" spans="1:20" x14ac:dyDescent="0.2">
      <c r="A78" s="92"/>
      <c r="B78" s="93"/>
      <c r="C78" s="93"/>
      <c r="D78" s="93"/>
      <c r="E78" s="93"/>
      <c r="F78" s="93"/>
      <c r="G78" s="93"/>
      <c r="H78" s="93"/>
      <c r="I78" s="93"/>
      <c r="J78" s="93"/>
      <c r="K78" s="93"/>
      <c r="L78" s="93"/>
      <c r="M78" s="93"/>
      <c r="N78" s="93"/>
      <c r="O78" s="93"/>
      <c r="P78" s="97"/>
      <c r="Q78" s="93"/>
      <c r="R78" s="93"/>
      <c r="S78" s="93"/>
      <c r="T78" s="93"/>
    </row>
    <row r="79" spans="1:20" x14ac:dyDescent="0.2">
      <c r="A79" s="101"/>
      <c r="B79" s="102"/>
      <c r="C79" s="102"/>
      <c r="D79" s="102"/>
      <c r="E79" s="102"/>
      <c r="F79" s="102"/>
      <c r="G79" s="102"/>
      <c r="H79" s="102"/>
      <c r="I79" s="102"/>
      <c r="J79" s="102"/>
      <c r="K79" s="102"/>
      <c r="L79" s="102"/>
      <c r="M79" s="102"/>
      <c r="N79" s="102"/>
      <c r="O79" s="102"/>
      <c r="P79" s="103"/>
      <c r="Q79" s="102"/>
      <c r="R79" s="102"/>
      <c r="S79" s="93"/>
      <c r="T79" s="93"/>
    </row>
  </sheetData>
  <autoFilter ref="A6:P53"/>
  <mergeCells count="66">
    <mergeCell ref="AD1:AE1"/>
    <mergeCell ref="AC2:AE2"/>
    <mergeCell ref="AC3:AD3"/>
    <mergeCell ref="AE3:AE5"/>
    <mergeCell ref="AC4:AC5"/>
    <mergeCell ref="AD4:AD5"/>
    <mergeCell ref="O15:O18"/>
    <mergeCell ref="A47:P47"/>
    <mergeCell ref="A48:P48"/>
    <mergeCell ref="I15:I18"/>
    <mergeCell ref="J15:J18"/>
    <mergeCell ref="K15:K18"/>
    <mergeCell ref="L15:L18"/>
    <mergeCell ref="M15:M18"/>
    <mergeCell ref="N15:N18"/>
    <mergeCell ref="A15:A18"/>
    <mergeCell ref="B15:B18"/>
    <mergeCell ref="C15:C18"/>
    <mergeCell ref="D15:D18"/>
    <mergeCell ref="E15:E18"/>
    <mergeCell ref="G15:G18"/>
    <mergeCell ref="H15:H18"/>
    <mergeCell ref="W4:W5"/>
    <mergeCell ref="X4:X5"/>
    <mergeCell ref="Z4:Z5"/>
    <mergeCell ref="AA4:AA5"/>
    <mergeCell ref="N4:N5"/>
    <mergeCell ref="O4:O5"/>
    <mergeCell ref="Q4:Q5"/>
    <mergeCell ref="R4:R5"/>
    <mergeCell ref="T4:T5"/>
    <mergeCell ref="U4:U5"/>
    <mergeCell ref="V3:V5"/>
    <mergeCell ref="W3:X3"/>
    <mergeCell ref="Y3:Y5"/>
    <mergeCell ref="Z3:AA3"/>
    <mergeCell ref="AB3:AB5"/>
    <mergeCell ref="A4:A5"/>
    <mergeCell ref="B4:B5"/>
    <mergeCell ref="C4:C5"/>
    <mergeCell ref="D4:D5"/>
    <mergeCell ref="F4:F5"/>
    <mergeCell ref="A3:M3"/>
    <mergeCell ref="N3:O3"/>
    <mergeCell ref="P3:P5"/>
    <mergeCell ref="Q3:R3"/>
    <mergeCell ref="S3:S5"/>
    <mergeCell ref="T3:U3"/>
    <mergeCell ref="G4:H4"/>
    <mergeCell ref="I4:I5"/>
    <mergeCell ref="J4:J5"/>
    <mergeCell ref="L4:M4"/>
    <mergeCell ref="AA1:AB1"/>
    <mergeCell ref="A2:C2"/>
    <mergeCell ref="D2:M2"/>
    <mergeCell ref="N2:P2"/>
    <mergeCell ref="Q2:S2"/>
    <mergeCell ref="T2:V2"/>
    <mergeCell ref="W2:Y2"/>
    <mergeCell ref="Z2:AB2"/>
    <mergeCell ref="A1:C1"/>
    <mergeCell ref="D1:N1"/>
    <mergeCell ref="O1:P1"/>
    <mergeCell ref="R1:S1"/>
    <mergeCell ref="U1:V1"/>
    <mergeCell ref="X1:Y1"/>
  </mergeCells>
  <printOptions horizontalCentered="1" verticalCentered="1"/>
  <pageMargins left="0.15748031496062992" right="0.19685039370078741" top="0.78740157480314965" bottom="0.39370078740157483" header="0.19685039370078741" footer="0.19685039370078741"/>
  <pageSetup paperSize="529" scale="70" orientation="landscape" horizontalDpi="4294967295" verticalDpi="4294967295" r:id="rId1"/>
  <headerFooter alignWithMargins="0">
    <oddFooter xml:space="preserve">&amp;C&amp;8 &amp;R&amp;8PÁGINA &amp;P DE &amp;N                                    </oddFooter>
  </headerFooter>
  <rowBreaks count="1" manualBreakCount="1">
    <brk id="47" max="30" man="1"/>
  </rowBreaks>
  <drawing r:id="rId2"/>
  <legacyDrawing r:id="rId3"/>
  <oleObjects>
    <mc:AlternateContent xmlns:mc="http://schemas.openxmlformats.org/markup-compatibility/2006">
      <mc:Choice Requires="x14">
        <oleObject progId="Word.Document.8" shapeId="11265" r:id="rId4">
          <objectPr defaultSize="0" autoPict="0" r:id="rId5">
            <anchor moveWithCells="1">
              <from>
                <xdr:col>0</xdr:col>
                <xdr:colOff>0</xdr:colOff>
                <xdr:row>47</xdr:row>
                <xdr:rowOff>571500</xdr:rowOff>
              </from>
              <to>
                <xdr:col>4</xdr:col>
                <xdr:colOff>381000</xdr:colOff>
                <xdr:row>106</xdr:row>
                <xdr:rowOff>123825</xdr:rowOff>
              </to>
            </anchor>
          </objectPr>
        </oleObject>
      </mc:Choice>
      <mc:Fallback>
        <oleObject progId="Word.Document.8" shapeId="11265" r:id="rId4"/>
      </mc:Fallback>
    </mc:AlternateContent>
    <mc:AlternateContent xmlns:mc="http://schemas.openxmlformats.org/markup-compatibility/2006">
      <mc:Choice Requires="x14">
        <oleObject progId="Word.Document.8" shapeId="11266" r:id="rId6">
          <objectPr defaultSize="0" r:id="rId7">
            <anchor moveWithCells="1">
              <from>
                <xdr:col>5</xdr:col>
                <xdr:colOff>1466850</xdr:colOff>
                <xdr:row>48</xdr:row>
                <xdr:rowOff>9525</xdr:rowOff>
              </from>
              <to>
                <xdr:col>11</xdr:col>
                <xdr:colOff>266700</xdr:colOff>
                <xdr:row>93</xdr:row>
                <xdr:rowOff>19050</xdr:rowOff>
              </to>
            </anchor>
          </objectPr>
        </oleObject>
      </mc:Choice>
      <mc:Fallback>
        <oleObject progId="Word.Document.8" shapeId="11266" r:id="rId6"/>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7"/>
  <sheetViews>
    <sheetView workbookViewId="0">
      <selection activeCell="D28" sqref="D28"/>
    </sheetView>
  </sheetViews>
  <sheetFormatPr baseColWidth="10" defaultRowHeight="12.75" x14ac:dyDescent="0.2"/>
  <cols>
    <col min="1" max="1" width="62.5703125" customWidth="1"/>
    <col min="4" max="4" width="62.85546875" customWidth="1"/>
  </cols>
  <sheetData>
    <row r="9" spans="1:4" x14ac:dyDescent="0.2">
      <c r="A9" s="229" t="s">
        <v>727</v>
      </c>
      <c r="B9" s="229" t="s">
        <v>728</v>
      </c>
      <c r="C9" s="229" t="s">
        <v>729</v>
      </c>
    </row>
    <row r="10" spans="1:4" ht="14.25" x14ac:dyDescent="0.2">
      <c r="A10" s="8" t="s">
        <v>28</v>
      </c>
      <c r="B10">
        <f>COUNTIF('FPARC03 Rev 20160731'!$A$7:$A$38,A10)</f>
        <v>1</v>
      </c>
      <c r="D10" s="413" t="s">
        <v>730</v>
      </c>
    </row>
    <row r="11" spans="1:4" ht="14.25" x14ac:dyDescent="0.2">
      <c r="A11" s="287" t="s">
        <v>322</v>
      </c>
      <c r="B11">
        <f>COUNTIF('FPARC03 Rev 20160731'!$A$7:$A$38,A11)</f>
        <v>4</v>
      </c>
      <c r="D11" s="413" t="s">
        <v>731</v>
      </c>
    </row>
    <row r="12" spans="1:4" ht="14.25" x14ac:dyDescent="0.2">
      <c r="A12" s="411" t="s">
        <v>391</v>
      </c>
      <c r="B12">
        <f>COUNTIF('FPARC03 Rev 20160731'!$A$7:$A$38,A12)</f>
        <v>1</v>
      </c>
      <c r="D12" s="413" t="s">
        <v>732</v>
      </c>
    </row>
    <row r="13" spans="1:4" ht="22.5" x14ac:dyDescent="0.2">
      <c r="A13" s="8" t="s">
        <v>438</v>
      </c>
      <c r="B13">
        <f>COUNTIF('FPARC03 Rev 20160731'!$A$7:$A$38,A13)</f>
        <v>4</v>
      </c>
      <c r="D13" s="413" t="s">
        <v>733</v>
      </c>
    </row>
    <row r="14" spans="1:4" ht="28.5" x14ac:dyDescent="0.2">
      <c r="A14" s="412" t="s">
        <v>490</v>
      </c>
      <c r="B14">
        <f>COUNTIF('FPARC03 Rev 20160731'!$A$7:$A$38,A14)</f>
        <v>3</v>
      </c>
      <c r="D14" s="413" t="s">
        <v>734</v>
      </c>
    </row>
    <row r="15" spans="1:4" ht="14.25" x14ac:dyDescent="0.2">
      <c r="A15" s="412" t="s">
        <v>508</v>
      </c>
      <c r="B15">
        <f>COUNTIF('FPARC03 Rev 20160731'!$A$7:$A$38,A15)</f>
        <v>5</v>
      </c>
      <c r="D15" s="413" t="s">
        <v>735</v>
      </c>
    </row>
    <row r="16" spans="1:4" ht="28.5" x14ac:dyDescent="0.2">
      <c r="A16" s="412" t="s">
        <v>592</v>
      </c>
      <c r="B16">
        <f>COUNTIF('FPARC03 Rev 20160731'!$A$7:$A$38,A16)</f>
        <v>2</v>
      </c>
      <c r="D16" s="413" t="s">
        <v>508</v>
      </c>
    </row>
    <row r="17" spans="1:4" ht="28.5" x14ac:dyDescent="0.2">
      <c r="A17" s="8" t="s">
        <v>677</v>
      </c>
      <c r="B17">
        <f>COUNTIF('FPARC03 Rev 20160731'!$A$7:$A$38,A17)</f>
        <v>9</v>
      </c>
      <c r="D17" s="413" t="s">
        <v>592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09"/>
  <sheetViews>
    <sheetView view="pageBreakPreview" topLeftCell="A54" zoomScaleNormal="75" zoomScaleSheetLayoutView="100" workbookViewId="0">
      <selection activeCell="A57" sqref="A57:XFD70"/>
    </sheetView>
  </sheetViews>
  <sheetFormatPr baseColWidth="10" defaultColWidth="11.42578125" defaultRowHeight="12.75" x14ac:dyDescent="0.2"/>
  <cols>
    <col min="1" max="1" width="20.7109375" style="84" customWidth="1"/>
    <col min="2" max="2" width="14.85546875" style="84" customWidth="1"/>
    <col min="3" max="3" width="3.85546875" style="84" customWidth="1"/>
    <col min="4" max="4" width="51" style="84" customWidth="1"/>
    <col min="5" max="5" width="18" style="84" hidden="1" customWidth="1"/>
    <col min="6" max="6" width="38.7109375" style="84" customWidth="1"/>
    <col min="7" max="7" width="12.140625" style="84" customWidth="1"/>
    <col min="8" max="8" width="12" style="84" customWidth="1"/>
    <col min="9" max="9" width="30.85546875" style="84" customWidth="1"/>
    <col min="10" max="11" width="15.140625" style="84" customWidth="1"/>
    <col min="12" max="12" width="17.5703125" style="84" customWidth="1"/>
    <col min="13" max="13" width="19.5703125" style="84" customWidth="1"/>
    <col min="14" max="14" width="16" style="84" customWidth="1"/>
    <col min="15" max="15" width="15" style="84" customWidth="1"/>
    <col min="16" max="16" width="56.42578125" style="84" customWidth="1"/>
    <col min="17" max="17" width="16" style="84" customWidth="1"/>
    <col min="18" max="18" width="15" style="84" customWidth="1"/>
    <col min="19" max="19" width="56.42578125" style="84" customWidth="1"/>
    <col min="20" max="20" width="13.28515625" style="84" customWidth="1"/>
    <col min="21" max="21" width="14.140625" style="84" customWidth="1"/>
    <col min="22" max="22" width="48" style="84" customWidth="1"/>
    <col min="23" max="23" width="13.28515625" style="84" customWidth="1"/>
    <col min="24" max="24" width="14.140625" style="84" customWidth="1"/>
    <col min="25" max="25" width="63.85546875" style="84" customWidth="1"/>
    <col min="26" max="26" width="13.28515625" style="297" customWidth="1"/>
    <col min="27" max="27" width="14.140625" style="297" customWidth="1"/>
    <col min="28" max="28" width="63.85546875" style="297" customWidth="1"/>
    <col min="29" max="16384" width="11.42578125" style="84"/>
  </cols>
  <sheetData>
    <row r="1" spans="1:28" s="2" customFormat="1" ht="82.5" customHeight="1" x14ac:dyDescent="0.2">
      <c r="A1" s="553" t="s">
        <v>0</v>
      </c>
      <c r="B1" s="554"/>
      <c r="C1" s="555"/>
      <c r="D1" s="557" t="s">
        <v>1</v>
      </c>
      <c r="E1" s="558"/>
      <c r="F1" s="558"/>
      <c r="G1" s="558"/>
      <c r="H1" s="558"/>
      <c r="I1" s="558"/>
      <c r="J1" s="558"/>
      <c r="K1" s="558"/>
      <c r="L1" s="558"/>
      <c r="M1" s="558"/>
      <c r="N1" s="559"/>
      <c r="O1" s="549"/>
      <c r="P1" s="549"/>
      <c r="Q1" s="1"/>
      <c r="R1" s="549"/>
      <c r="S1" s="549"/>
      <c r="T1" s="1"/>
      <c r="U1" s="549"/>
      <c r="V1" s="549"/>
      <c r="W1" s="1"/>
      <c r="X1" s="549"/>
      <c r="Y1" s="549"/>
      <c r="Z1" s="1"/>
      <c r="AA1" s="549"/>
      <c r="AB1" s="549"/>
    </row>
    <row r="2" spans="1:28" s="2" customFormat="1" ht="33" customHeight="1" x14ac:dyDescent="0.2">
      <c r="A2" s="550" t="s">
        <v>2</v>
      </c>
      <c r="B2" s="551"/>
      <c r="C2" s="552"/>
      <c r="D2" s="553" t="s">
        <v>3</v>
      </c>
      <c r="E2" s="554"/>
      <c r="F2" s="554"/>
      <c r="G2" s="554"/>
      <c r="H2" s="554"/>
      <c r="I2" s="554"/>
      <c r="J2" s="554"/>
      <c r="K2" s="554"/>
      <c r="L2" s="554"/>
      <c r="M2" s="555"/>
      <c r="N2" s="556" t="s">
        <v>4</v>
      </c>
      <c r="O2" s="556"/>
      <c r="P2" s="556"/>
      <c r="Q2" s="556" t="s">
        <v>5</v>
      </c>
      <c r="R2" s="556"/>
      <c r="S2" s="556"/>
      <c r="T2" s="556" t="s">
        <v>6</v>
      </c>
      <c r="U2" s="556"/>
      <c r="V2" s="556"/>
      <c r="W2" s="556" t="s">
        <v>507</v>
      </c>
      <c r="X2" s="556"/>
      <c r="Y2" s="556"/>
      <c r="Z2" s="556" t="s">
        <v>573</v>
      </c>
      <c r="AA2" s="556"/>
      <c r="AB2" s="556"/>
    </row>
    <row r="3" spans="1:28" s="4" customFormat="1" ht="32.25" customHeight="1" x14ac:dyDescent="0.2">
      <c r="A3" s="567" t="s">
        <v>7</v>
      </c>
      <c r="B3" s="567"/>
      <c r="C3" s="567"/>
      <c r="D3" s="567"/>
      <c r="E3" s="567"/>
      <c r="F3" s="567"/>
      <c r="G3" s="567"/>
      <c r="H3" s="567"/>
      <c r="I3" s="567"/>
      <c r="J3" s="567"/>
      <c r="K3" s="567"/>
      <c r="L3" s="567"/>
      <c r="M3" s="567"/>
      <c r="N3" s="560" t="s">
        <v>8</v>
      </c>
      <c r="O3" s="561"/>
      <c r="P3" s="567" t="s">
        <v>9</v>
      </c>
      <c r="Q3" s="560" t="s">
        <v>8</v>
      </c>
      <c r="R3" s="561"/>
      <c r="S3" s="567" t="s">
        <v>9</v>
      </c>
      <c r="T3" s="560" t="s">
        <v>8</v>
      </c>
      <c r="U3" s="561"/>
      <c r="V3" s="567" t="s">
        <v>9</v>
      </c>
      <c r="W3" s="560" t="s">
        <v>8</v>
      </c>
      <c r="X3" s="561"/>
      <c r="Y3" s="567" t="s">
        <v>9</v>
      </c>
      <c r="Z3" s="560" t="s">
        <v>8</v>
      </c>
      <c r="AA3" s="561"/>
      <c r="AB3" s="567" t="s">
        <v>9</v>
      </c>
    </row>
    <row r="4" spans="1:28" s="4" customFormat="1" ht="33.75" customHeight="1" x14ac:dyDescent="0.2">
      <c r="A4" s="564" t="s">
        <v>10</v>
      </c>
      <c r="B4" s="564" t="s">
        <v>11</v>
      </c>
      <c r="C4" s="568" t="s">
        <v>12</v>
      </c>
      <c r="D4" s="567" t="s">
        <v>13</v>
      </c>
      <c r="E4" s="3" t="s">
        <v>14</v>
      </c>
      <c r="F4" s="564" t="s">
        <v>15</v>
      </c>
      <c r="G4" s="562" t="s">
        <v>16</v>
      </c>
      <c r="H4" s="563"/>
      <c r="I4" s="564" t="s">
        <v>17</v>
      </c>
      <c r="J4" s="564" t="s">
        <v>18</v>
      </c>
      <c r="K4" s="104"/>
      <c r="L4" s="562" t="s">
        <v>19</v>
      </c>
      <c r="M4" s="566"/>
      <c r="N4" s="564" t="s">
        <v>20</v>
      </c>
      <c r="O4" s="564" t="s">
        <v>21</v>
      </c>
      <c r="P4" s="567"/>
      <c r="Q4" s="564" t="s">
        <v>20</v>
      </c>
      <c r="R4" s="564" t="s">
        <v>21</v>
      </c>
      <c r="S4" s="567"/>
      <c r="T4" s="564" t="s">
        <v>20</v>
      </c>
      <c r="U4" s="564" t="s">
        <v>21</v>
      </c>
      <c r="V4" s="567"/>
      <c r="W4" s="564" t="s">
        <v>20</v>
      </c>
      <c r="X4" s="564" t="s">
        <v>21</v>
      </c>
      <c r="Y4" s="567"/>
      <c r="Z4" s="564" t="s">
        <v>20</v>
      </c>
      <c r="AA4" s="564" t="s">
        <v>21</v>
      </c>
      <c r="AB4" s="567"/>
    </row>
    <row r="5" spans="1:28" s="4" customFormat="1" ht="57.75" customHeight="1" x14ac:dyDescent="0.2">
      <c r="A5" s="565"/>
      <c r="B5" s="565"/>
      <c r="C5" s="569"/>
      <c r="D5" s="567"/>
      <c r="E5" s="7" t="s">
        <v>22</v>
      </c>
      <c r="F5" s="565"/>
      <c r="G5" s="3" t="s">
        <v>23</v>
      </c>
      <c r="H5" s="3" t="s">
        <v>24</v>
      </c>
      <c r="I5" s="565"/>
      <c r="J5" s="565"/>
      <c r="K5" s="5" t="s">
        <v>25</v>
      </c>
      <c r="L5" s="5" t="s">
        <v>26</v>
      </c>
      <c r="M5" s="5" t="s">
        <v>27</v>
      </c>
      <c r="N5" s="565"/>
      <c r="O5" s="565"/>
      <c r="P5" s="567"/>
      <c r="Q5" s="565"/>
      <c r="R5" s="565"/>
      <c r="S5" s="567"/>
      <c r="T5" s="565"/>
      <c r="U5" s="565"/>
      <c r="V5" s="567"/>
      <c r="W5" s="565"/>
      <c r="X5" s="565"/>
      <c r="Y5" s="567"/>
      <c r="Z5" s="565"/>
      <c r="AA5" s="565"/>
      <c r="AB5" s="567"/>
    </row>
    <row r="6" spans="1:28" s="4" customFormat="1" ht="12" x14ac:dyDescent="0.2">
      <c r="A6" s="5">
        <v>1</v>
      </c>
      <c r="B6" s="5">
        <v>2</v>
      </c>
      <c r="C6" s="6">
        <v>3</v>
      </c>
      <c r="D6" s="5">
        <v>4</v>
      </c>
      <c r="E6" s="5">
        <v>5</v>
      </c>
      <c r="F6" s="6">
        <v>6</v>
      </c>
      <c r="G6" s="5">
        <v>7</v>
      </c>
      <c r="H6" s="5">
        <v>8</v>
      </c>
      <c r="I6" s="6">
        <v>9</v>
      </c>
      <c r="J6" s="5">
        <v>10</v>
      </c>
      <c r="K6" s="5"/>
      <c r="L6" s="5">
        <v>11</v>
      </c>
      <c r="M6" s="6">
        <v>12</v>
      </c>
      <c r="N6" s="5">
        <v>13</v>
      </c>
      <c r="O6" s="5">
        <v>14</v>
      </c>
      <c r="P6" s="6">
        <v>15</v>
      </c>
      <c r="Q6" s="5">
        <v>13</v>
      </c>
      <c r="R6" s="5">
        <v>14</v>
      </c>
      <c r="S6" s="6">
        <v>15</v>
      </c>
      <c r="T6" s="5">
        <v>13</v>
      </c>
      <c r="U6" s="5">
        <v>14</v>
      </c>
      <c r="V6" s="6">
        <v>15</v>
      </c>
      <c r="W6" s="117">
        <v>13</v>
      </c>
      <c r="X6" s="117">
        <v>14</v>
      </c>
      <c r="Y6" s="118">
        <v>15</v>
      </c>
      <c r="Z6" s="308">
        <v>13</v>
      </c>
      <c r="AA6" s="308">
        <v>14</v>
      </c>
      <c r="AB6" s="310">
        <v>15</v>
      </c>
    </row>
    <row r="7" spans="1:28" s="4" customFormat="1" ht="96" x14ac:dyDescent="0.2">
      <c r="A7" s="8" t="s">
        <v>28</v>
      </c>
      <c r="B7" s="9">
        <v>41031</v>
      </c>
      <c r="C7" s="10">
        <v>11</v>
      </c>
      <c r="D7" s="20" t="s">
        <v>123</v>
      </c>
      <c r="E7" s="10" t="s">
        <v>30</v>
      </c>
      <c r="F7" s="20" t="s">
        <v>124</v>
      </c>
      <c r="G7" s="33">
        <v>41061</v>
      </c>
      <c r="H7" s="33">
        <v>41274</v>
      </c>
      <c r="I7" s="13"/>
      <c r="J7" s="14"/>
      <c r="K7" s="166" t="s">
        <v>32</v>
      </c>
      <c r="L7" s="8" t="s">
        <v>125</v>
      </c>
      <c r="M7" s="24" t="s">
        <v>126</v>
      </c>
      <c r="N7" s="15">
        <v>0.25</v>
      </c>
      <c r="O7" s="15">
        <v>0.25</v>
      </c>
      <c r="P7" s="16" t="s">
        <v>127</v>
      </c>
      <c r="Q7" s="168">
        <v>0.25</v>
      </c>
      <c r="R7" s="168">
        <v>0.25</v>
      </c>
      <c r="S7" s="169" t="s">
        <v>128</v>
      </c>
      <c r="T7" s="15">
        <v>0.25</v>
      </c>
      <c r="U7" s="15">
        <v>0.25</v>
      </c>
      <c r="V7" s="16" t="s">
        <v>129</v>
      </c>
      <c r="W7" s="197">
        <v>0.5</v>
      </c>
      <c r="X7" s="205">
        <v>0.5</v>
      </c>
      <c r="Y7" s="206" t="s">
        <v>543</v>
      </c>
      <c r="Z7" s="46"/>
      <c r="AA7" s="241"/>
      <c r="AB7" s="25"/>
    </row>
    <row r="8" spans="1:28" s="4" customFormat="1" ht="78.75" x14ac:dyDescent="0.2">
      <c r="A8" s="570" t="s">
        <v>151</v>
      </c>
      <c r="B8" s="573">
        <v>41395</v>
      </c>
      <c r="C8" s="575">
        <v>3</v>
      </c>
      <c r="D8" s="570" t="s">
        <v>172</v>
      </c>
      <c r="E8" s="575" t="s">
        <v>30</v>
      </c>
      <c r="F8" s="570" t="s">
        <v>173</v>
      </c>
      <c r="G8" s="573">
        <v>41426</v>
      </c>
      <c r="H8" s="597">
        <v>41518</v>
      </c>
      <c r="I8" s="34"/>
      <c r="J8" s="14"/>
      <c r="K8" s="166" t="s">
        <v>32</v>
      </c>
      <c r="L8" s="8" t="s">
        <v>153</v>
      </c>
      <c r="M8" s="8" t="s">
        <v>174</v>
      </c>
      <c r="N8" s="35">
        <v>0.75</v>
      </c>
      <c r="O8" s="15">
        <v>0.5</v>
      </c>
      <c r="P8" s="16" t="s">
        <v>175</v>
      </c>
      <c r="Q8" s="167">
        <v>0.75</v>
      </c>
      <c r="R8" s="168">
        <v>0.5</v>
      </c>
      <c r="S8" s="169" t="s">
        <v>175</v>
      </c>
      <c r="T8" s="167">
        <v>0.75</v>
      </c>
      <c r="U8" s="168">
        <v>0.5</v>
      </c>
      <c r="V8" s="169" t="s">
        <v>175</v>
      </c>
      <c r="W8" s="198">
        <v>1</v>
      </c>
      <c r="X8" s="207">
        <v>1</v>
      </c>
      <c r="Y8" s="208" t="s">
        <v>544</v>
      </c>
      <c r="Z8" s="240"/>
      <c r="AA8" s="15"/>
      <c r="AB8" s="239"/>
    </row>
    <row r="9" spans="1:28" s="4" customFormat="1" ht="180" x14ac:dyDescent="0.2">
      <c r="A9" s="571"/>
      <c r="B9" s="574"/>
      <c r="C9" s="576"/>
      <c r="D9" s="571"/>
      <c r="E9" s="576"/>
      <c r="F9" s="571"/>
      <c r="G9" s="574"/>
      <c r="H9" s="598"/>
      <c r="I9" s="34"/>
      <c r="J9" s="14"/>
      <c r="K9" s="166" t="s">
        <v>32</v>
      </c>
      <c r="L9" s="8" t="s">
        <v>48</v>
      </c>
      <c r="M9" s="8" t="s">
        <v>176</v>
      </c>
      <c r="N9" s="15">
        <v>0.7</v>
      </c>
      <c r="O9" s="15">
        <v>0.5</v>
      </c>
      <c r="P9" s="37" t="s">
        <v>177</v>
      </c>
      <c r="Q9" s="15">
        <v>0.7</v>
      </c>
      <c r="R9" s="15">
        <v>0.5</v>
      </c>
      <c r="S9" s="37" t="s">
        <v>177</v>
      </c>
      <c r="T9" s="15">
        <v>0.7</v>
      </c>
      <c r="U9" s="15">
        <v>0.5</v>
      </c>
      <c r="V9" s="37" t="s">
        <v>177</v>
      </c>
      <c r="W9" s="198">
        <v>1</v>
      </c>
      <c r="X9" s="207">
        <v>1</v>
      </c>
      <c r="Y9" s="208" t="s">
        <v>544</v>
      </c>
      <c r="Z9" s="240"/>
      <c r="AA9" s="15"/>
      <c r="AB9" s="239"/>
    </row>
    <row r="10" spans="1:28" s="4" customFormat="1" ht="192" x14ac:dyDescent="0.2">
      <c r="A10" s="572"/>
      <c r="B10" s="596"/>
      <c r="C10" s="600"/>
      <c r="D10" s="572"/>
      <c r="E10" s="600"/>
      <c r="F10" s="572"/>
      <c r="G10" s="596"/>
      <c r="H10" s="599"/>
      <c r="I10" s="34"/>
      <c r="J10" s="14"/>
      <c r="K10" s="166" t="s">
        <v>32</v>
      </c>
      <c r="L10" s="8" t="s">
        <v>178</v>
      </c>
      <c r="M10" s="8" t="s">
        <v>179</v>
      </c>
      <c r="N10" s="15">
        <v>0.8</v>
      </c>
      <c r="O10" s="15">
        <v>0.75</v>
      </c>
      <c r="P10" s="37" t="s">
        <v>180</v>
      </c>
      <c r="Q10" s="15">
        <v>0.8</v>
      </c>
      <c r="R10" s="15">
        <v>0.75</v>
      </c>
      <c r="S10" s="37" t="s">
        <v>180</v>
      </c>
      <c r="T10" s="15">
        <v>0.8</v>
      </c>
      <c r="U10" s="15">
        <v>0.75</v>
      </c>
      <c r="V10" s="37" t="s">
        <v>180</v>
      </c>
      <c r="W10" s="198">
        <v>1</v>
      </c>
      <c r="X10" s="207">
        <v>1</v>
      </c>
      <c r="Y10" s="208" t="s">
        <v>544</v>
      </c>
      <c r="Z10" s="240"/>
      <c r="AA10" s="15"/>
      <c r="AB10" s="239"/>
    </row>
    <row r="11" spans="1:28" s="4" customFormat="1" ht="120" x14ac:dyDescent="0.2">
      <c r="A11" s="159" t="s">
        <v>195</v>
      </c>
      <c r="B11" s="39">
        <v>41547</v>
      </c>
      <c r="C11" s="40">
        <v>1</v>
      </c>
      <c r="D11" s="159" t="s">
        <v>196</v>
      </c>
      <c r="E11" s="161" t="s">
        <v>30</v>
      </c>
      <c r="F11" s="159" t="s">
        <v>197</v>
      </c>
      <c r="G11" s="39">
        <v>41579</v>
      </c>
      <c r="H11" s="39">
        <v>41820</v>
      </c>
      <c r="I11" s="34"/>
      <c r="J11" s="14"/>
      <c r="K11" s="14" t="s">
        <v>32</v>
      </c>
      <c r="L11" s="42" t="s">
        <v>65</v>
      </c>
      <c r="M11" s="42" t="s">
        <v>198</v>
      </c>
      <c r="N11" s="44">
        <v>1</v>
      </c>
      <c r="O11" s="45"/>
      <c r="P11" s="37" t="s">
        <v>199</v>
      </c>
      <c r="Q11" s="44">
        <v>1</v>
      </c>
      <c r="R11" s="45"/>
      <c r="S11" s="37" t="s">
        <v>199</v>
      </c>
      <c r="T11" s="44">
        <v>1</v>
      </c>
      <c r="U11" s="45"/>
      <c r="V11" s="37" t="s">
        <v>199</v>
      </c>
      <c r="W11" s="46">
        <v>1</v>
      </c>
      <c r="X11" s="46">
        <v>1</v>
      </c>
      <c r="Y11" s="37"/>
      <c r="Z11" s="46"/>
      <c r="AA11" s="46"/>
      <c r="AB11" s="37"/>
    </row>
    <row r="12" spans="1:28" s="4" customFormat="1" ht="146.25" x14ac:dyDescent="0.2">
      <c r="A12" s="159" t="s">
        <v>195</v>
      </c>
      <c r="B12" s="39">
        <v>41547</v>
      </c>
      <c r="C12" s="40">
        <v>6</v>
      </c>
      <c r="D12" s="159" t="s">
        <v>221</v>
      </c>
      <c r="E12" s="161" t="s">
        <v>30</v>
      </c>
      <c r="F12" s="159" t="s">
        <v>197</v>
      </c>
      <c r="G12" s="39">
        <v>41579</v>
      </c>
      <c r="H12" s="39">
        <v>41820</v>
      </c>
      <c r="I12" s="34"/>
      <c r="J12" s="14"/>
      <c r="K12" s="14" t="s">
        <v>91</v>
      </c>
      <c r="L12" s="42" t="s">
        <v>222</v>
      </c>
      <c r="M12" s="42" t="s">
        <v>223</v>
      </c>
      <c r="N12" s="15" t="s">
        <v>207</v>
      </c>
      <c r="O12" s="15" t="s">
        <v>207</v>
      </c>
      <c r="P12" s="16" t="s">
        <v>224</v>
      </c>
      <c r="Q12" s="15">
        <v>0.5</v>
      </c>
      <c r="R12" s="15"/>
      <c r="S12" s="25" t="s">
        <v>225</v>
      </c>
      <c r="T12" s="46">
        <v>0.75</v>
      </c>
      <c r="U12" s="31"/>
      <c r="V12" s="25" t="s">
        <v>226</v>
      </c>
      <c r="W12" s="188">
        <v>1</v>
      </c>
      <c r="X12" s="188">
        <v>1</v>
      </c>
      <c r="Y12" s="189" t="s">
        <v>529</v>
      </c>
      <c r="Z12" s="46"/>
      <c r="AA12" s="46"/>
      <c r="AB12" s="25"/>
    </row>
    <row r="13" spans="1:28" s="4" customFormat="1" ht="168" x14ac:dyDescent="0.2">
      <c r="A13" s="159" t="s">
        <v>195</v>
      </c>
      <c r="B13" s="39">
        <v>41547</v>
      </c>
      <c r="C13" s="40">
        <v>7</v>
      </c>
      <c r="D13" s="196" t="s">
        <v>227</v>
      </c>
      <c r="E13" s="161" t="s">
        <v>30</v>
      </c>
      <c r="F13" s="187" t="s">
        <v>228</v>
      </c>
      <c r="G13" s="160">
        <v>41548</v>
      </c>
      <c r="H13" s="39">
        <v>41820</v>
      </c>
      <c r="I13" s="34"/>
      <c r="J13" s="14"/>
      <c r="K13" s="14" t="s">
        <v>91</v>
      </c>
      <c r="L13" s="42" t="s">
        <v>65</v>
      </c>
      <c r="M13" s="42" t="s">
        <v>229</v>
      </c>
      <c r="N13" s="15" t="s">
        <v>207</v>
      </c>
      <c r="O13" s="43" t="s">
        <v>208</v>
      </c>
      <c r="P13" s="37" t="s">
        <v>230</v>
      </c>
      <c r="Q13" s="15">
        <v>0.75</v>
      </c>
      <c r="R13" s="43"/>
      <c r="S13" s="37" t="s">
        <v>231</v>
      </c>
      <c r="T13" s="46">
        <v>0.75</v>
      </c>
      <c r="U13" s="31"/>
      <c r="V13" s="37" t="s">
        <v>232</v>
      </c>
      <c r="W13" s="188">
        <v>0.75</v>
      </c>
      <c r="X13" s="188">
        <v>0.75</v>
      </c>
      <c r="Y13" s="190" t="s">
        <v>530</v>
      </c>
      <c r="Z13" s="46"/>
      <c r="AA13" s="46"/>
      <c r="AB13" s="37"/>
    </row>
    <row r="14" spans="1:28" s="4" customFormat="1" ht="156" x14ac:dyDescent="0.2">
      <c r="A14" s="159" t="s">
        <v>195</v>
      </c>
      <c r="B14" s="39">
        <v>41547</v>
      </c>
      <c r="C14" s="40">
        <v>15</v>
      </c>
      <c r="D14" s="159" t="s">
        <v>277</v>
      </c>
      <c r="E14" s="161" t="s">
        <v>30</v>
      </c>
      <c r="F14" s="159" t="s">
        <v>278</v>
      </c>
      <c r="G14" s="39">
        <v>41640</v>
      </c>
      <c r="H14" s="39">
        <v>42004</v>
      </c>
      <c r="I14" s="34"/>
      <c r="J14" s="14"/>
      <c r="K14" s="14" t="s">
        <v>279</v>
      </c>
      <c r="L14" s="159" t="s">
        <v>280</v>
      </c>
      <c r="M14" s="159" t="s">
        <v>281</v>
      </c>
      <c r="N14" s="15"/>
      <c r="O14" s="43"/>
      <c r="P14" s="34"/>
      <c r="Q14" s="15"/>
      <c r="R14" s="43"/>
      <c r="S14" s="34"/>
      <c r="T14" s="15">
        <v>1</v>
      </c>
      <c r="U14" s="43">
        <v>1</v>
      </c>
      <c r="V14" s="25" t="s">
        <v>282</v>
      </c>
      <c r="W14" s="46">
        <v>1</v>
      </c>
      <c r="X14" s="46">
        <v>1</v>
      </c>
      <c r="Y14" s="37"/>
      <c r="Z14" s="46"/>
      <c r="AA14" s="46"/>
      <c r="AB14" s="37"/>
    </row>
    <row r="15" spans="1:28" s="4" customFormat="1" ht="172.5" customHeight="1" x14ac:dyDescent="0.2">
      <c r="A15" s="149" t="s">
        <v>287</v>
      </c>
      <c r="B15" s="150">
        <v>41579</v>
      </c>
      <c r="C15" s="151">
        <v>1</v>
      </c>
      <c r="D15" s="149" t="s">
        <v>288</v>
      </c>
      <c r="E15" s="152" t="s">
        <v>30</v>
      </c>
      <c r="F15" s="149" t="s">
        <v>289</v>
      </c>
      <c r="G15" s="150">
        <v>41609</v>
      </c>
      <c r="H15" s="150">
        <v>42004</v>
      </c>
      <c r="I15" s="153"/>
      <c r="J15" s="154"/>
      <c r="K15" s="154"/>
      <c r="L15" s="149" t="s">
        <v>290</v>
      </c>
      <c r="M15" s="149" t="s">
        <v>291</v>
      </c>
      <c r="N15" s="155"/>
      <c r="O15" s="156"/>
      <c r="P15" s="153"/>
      <c r="Q15" s="155"/>
      <c r="R15" s="156"/>
      <c r="S15" s="153"/>
      <c r="T15" s="155"/>
      <c r="U15" s="156"/>
      <c r="V15" s="153"/>
      <c r="W15" s="155"/>
      <c r="X15" s="156"/>
      <c r="Y15" s="153"/>
      <c r="Z15" s="15"/>
      <c r="AA15" s="305"/>
      <c r="AB15" s="303"/>
    </row>
    <row r="16" spans="1:28" s="4" customFormat="1" ht="87" customHeight="1" x14ac:dyDescent="0.2">
      <c r="A16" s="149" t="s">
        <v>287</v>
      </c>
      <c r="B16" s="150">
        <v>41579</v>
      </c>
      <c r="C16" s="151">
        <v>2</v>
      </c>
      <c r="D16" s="149" t="s">
        <v>292</v>
      </c>
      <c r="E16" s="152" t="s">
        <v>30</v>
      </c>
      <c r="F16" s="149" t="s">
        <v>293</v>
      </c>
      <c r="G16" s="150">
        <v>41623</v>
      </c>
      <c r="H16" s="150">
        <v>41600</v>
      </c>
      <c r="I16" s="153"/>
      <c r="J16" s="154"/>
      <c r="K16" s="154"/>
      <c r="L16" s="149" t="s">
        <v>294</v>
      </c>
      <c r="M16" s="149" t="s">
        <v>295</v>
      </c>
      <c r="N16" s="155"/>
      <c r="O16" s="156"/>
      <c r="P16" s="153" t="s">
        <v>296</v>
      </c>
      <c r="Q16" s="155"/>
      <c r="R16" s="156"/>
      <c r="S16" s="153"/>
      <c r="T16" s="155"/>
      <c r="U16" s="156"/>
      <c r="V16" s="153"/>
      <c r="W16" s="155"/>
      <c r="X16" s="156"/>
      <c r="Y16" s="153"/>
      <c r="Z16" s="15"/>
      <c r="AA16" s="305"/>
      <c r="AB16" s="303"/>
    </row>
    <row r="17" spans="1:28" s="4" customFormat="1" ht="66.75" customHeight="1" x14ac:dyDescent="0.2">
      <c r="A17" s="149" t="s">
        <v>297</v>
      </c>
      <c r="B17" s="150">
        <v>41579</v>
      </c>
      <c r="C17" s="151">
        <v>1</v>
      </c>
      <c r="D17" s="149" t="s">
        <v>298</v>
      </c>
      <c r="E17" s="157" t="s">
        <v>84</v>
      </c>
      <c r="F17" s="149" t="s">
        <v>289</v>
      </c>
      <c r="G17" s="150">
        <v>41609</v>
      </c>
      <c r="H17" s="158">
        <v>41821</v>
      </c>
      <c r="I17" s="153"/>
      <c r="J17" s="154"/>
      <c r="K17" s="154"/>
      <c r="L17" s="149" t="s">
        <v>299</v>
      </c>
      <c r="M17" s="149" t="s">
        <v>295</v>
      </c>
      <c r="N17" s="155"/>
      <c r="O17" s="156"/>
      <c r="P17" s="153" t="s">
        <v>296</v>
      </c>
      <c r="Q17" s="155"/>
      <c r="R17" s="156"/>
      <c r="S17" s="153"/>
      <c r="T17" s="155"/>
      <c r="U17" s="156"/>
      <c r="V17" s="153"/>
      <c r="W17" s="155"/>
      <c r="X17" s="156"/>
      <c r="Y17" s="153"/>
      <c r="Z17" s="15"/>
      <c r="AA17" s="305"/>
      <c r="AB17" s="303"/>
    </row>
    <row r="18" spans="1:28" s="4" customFormat="1" ht="105" customHeight="1" x14ac:dyDescent="0.2">
      <c r="A18" s="149" t="s">
        <v>297</v>
      </c>
      <c r="B18" s="150">
        <v>41579</v>
      </c>
      <c r="C18" s="151">
        <v>2</v>
      </c>
      <c r="D18" s="149" t="s">
        <v>300</v>
      </c>
      <c r="E18" s="157" t="s">
        <v>30</v>
      </c>
      <c r="F18" s="149" t="s">
        <v>301</v>
      </c>
      <c r="G18" s="150">
        <v>41609</v>
      </c>
      <c r="H18" s="158">
        <v>41821</v>
      </c>
      <c r="I18" s="153"/>
      <c r="J18" s="154"/>
      <c r="K18" s="154"/>
      <c r="L18" s="149" t="s">
        <v>299</v>
      </c>
      <c r="M18" s="149" t="s">
        <v>295</v>
      </c>
      <c r="N18" s="155"/>
      <c r="O18" s="156"/>
      <c r="P18" s="153" t="s">
        <v>296</v>
      </c>
      <c r="Q18" s="155"/>
      <c r="R18" s="156"/>
      <c r="S18" s="153"/>
      <c r="T18" s="155"/>
      <c r="U18" s="156"/>
      <c r="V18" s="153"/>
      <c r="W18" s="155"/>
      <c r="X18" s="156"/>
      <c r="Y18" s="153"/>
      <c r="Z18" s="15"/>
      <c r="AA18" s="305"/>
      <c r="AB18" s="303"/>
    </row>
    <row r="19" spans="1:28" s="4" customFormat="1" ht="93.75" customHeight="1" x14ac:dyDescent="0.2">
      <c r="A19" s="57" t="s">
        <v>322</v>
      </c>
      <c r="B19" s="58">
        <v>41614</v>
      </c>
      <c r="C19" s="59">
        <v>1</v>
      </c>
      <c r="D19" s="60" t="s">
        <v>323</v>
      </c>
      <c r="E19" s="61" t="s">
        <v>30</v>
      </c>
      <c r="F19" s="34" t="s">
        <v>324</v>
      </c>
      <c r="G19" s="58">
        <v>41628</v>
      </c>
      <c r="H19" s="58">
        <v>41820</v>
      </c>
      <c r="I19" s="34" t="s">
        <v>324</v>
      </c>
      <c r="J19" s="14"/>
      <c r="K19" s="105" t="s">
        <v>32</v>
      </c>
      <c r="L19" s="34" t="s">
        <v>153</v>
      </c>
      <c r="M19" s="34" t="s">
        <v>325</v>
      </c>
      <c r="N19" s="15" t="s">
        <v>207</v>
      </c>
      <c r="O19" s="15" t="s">
        <v>207</v>
      </c>
      <c r="P19" s="16" t="s">
        <v>326</v>
      </c>
      <c r="Q19" s="15">
        <v>0.75</v>
      </c>
      <c r="R19" s="15">
        <v>0.75</v>
      </c>
      <c r="S19" s="16" t="s">
        <v>327</v>
      </c>
      <c r="T19" s="15">
        <v>0.75</v>
      </c>
      <c r="U19" s="15">
        <v>0.75</v>
      </c>
      <c r="V19" s="16" t="s">
        <v>328</v>
      </c>
      <c r="W19" s="199">
        <v>0.98</v>
      </c>
      <c r="X19" s="199">
        <v>0.98</v>
      </c>
      <c r="Y19" s="200" t="s">
        <v>545</v>
      </c>
      <c r="Z19" s="15"/>
      <c r="AA19" s="15"/>
      <c r="AB19" s="16"/>
    </row>
    <row r="20" spans="1:28" s="4" customFormat="1" ht="93" customHeight="1" x14ac:dyDescent="0.2">
      <c r="A20" s="57" t="s">
        <v>322</v>
      </c>
      <c r="B20" s="58">
        <v>41614</v>
      </c>
      <c r="C20" s="56">
        <v>2</v>
      </c>
      <c r="D20" s="60" t="s">
        <v>329</v>
      </c>
      <c r="E20" s="61" t="s">
        <v>30</v>
      </c>
      <c r="F20" s="34" t="s">
        <v>324</v>
      </c>
      <c r="G20" s="58">
        <v>41628</v>
      </c>
      <c r="H20" s="58">
        <v>41820</v>
      </c>
      <c r="I20" s="34" t="s">
        <v>324</v>
      </c>
      <c r="J20" s="14"/>
      <c r="K20" s="105" t="s">
        <v>32</v>
      </c>
      <c r="L20" s="34" t="s">
        <v>153</v>
      </c>
      <c r="M20" s="34" t="s">
        <v>325</v>
      </c>
      <c r="N20" s="15" t="s">
        <v>207</v>
      </c>
      <c r="O20" s="15" t="s">
        <v>207</v>
      </c>
      <c r="P20" s="16" t="s">
        <v>330</v>
      </c>
      <c r="Q20" s="15">
        <v>0.75</v>
      </c>
      <c r="R20" s="15">
        <v>0.75</v>
      </c>
      <c r="S20" s="16" t="s">
        <v>327</v>
      </c>
      <c r="T20" s="15">
        <v>0.75</v>
      </c>
      <c r="U20" s="15">
        <v>0.75</v>
      </c>
      <c r="V20" s="16" t="s">
        <v>328</v>
      </c>
      <c r="W20" s="199">
        <v>0.98</v>
      </c>
      <c r="X20" s="199">
        <v>0.98</v>
      </c>
      <c r="Y20" s="200" t="s">
        <v>545</v>
      </c>
      <c r="Z20" s="15"/>
      <c r="AA20" s="15"/>
      <c r="AB20" s="16"/>
    </row>
    <row r="21" spans="1:28" s="4" customFormat="1" ht="107.25" customHeight="1" x14ac:dyDescent="0.2">
      <c r="A21" s="57" t="s">
        <v>322</v>
      </c>
      <c r="B21" s="58">
        <v>41614</v>
      </c>
      <c r="C21" s="56">
        <v>3</v>
      </c>
      <c r="D21" s="60" t="s">
        <v>331</v>
      </c>
      <c r="E21" s="61" t="s">
        <v>30</v>
      </c>
      <c r="F21" s="34" t="s">
        <v>332</v>
      </c>
      <c r="G21" s="58">
        <v>41654</v>
      </c>
      <c r="H21" s="58">
        <v>42004</v>
      </c>
      <c r="I21" s="34" t="s">
        <v>332</v>
      </c>
      <c r="J21" s="14"/>
      <c r="K21" s="105" t="s">
        <v>32</v>
      </c>
      <c r="L21" s="34" t="s">
        <v>153</v>
      </c>
      <c r="M21" s="34" t="s">
        <v>333</v>
      </c>
      <c r="N21" s="15" t="s">
        <v>207</v>
      </c>
      <c r="O21" s="15" t="s">
        <v>207</v>
      </c>
      <c r="P21" s="16" t="s">
        <v>334</v>
      </c>
      <c r="Q21" s="15" t="s">
        <v>207</v>
      </c>
      <c r="R21" s="15" t="s">
        <v>207</v>
      </c>
      <c r="S21" s="16" t="s">
        <v>334</v>
      </c>
      <c r="T21" s="15">
        <v>0.75</v>
      </c>
      <c r="U21" s="15">
        <v>0.75</v>
      </c>
      <c r="V21" s="16" t="s">
        <v>335</v>
      </c>
      <c r="W21" s="199">
        <v>0.98</v>
      </c>
      <c r="X21" s="199">
        <v>0.98</v>
      </c>
      <c r="Y21" s="200" t="s">
        <v>546</v>
      </c>
      <c r="Z21" s="15"/>
      <c r="AA21" s="15"/>
      <c r="AB21" s="16"/>
    </row>
    <row r="22" spans="1:28" s="4" customFormat="1" ht="92.25" customHeight="1" x14ac:dyDescent="0.2">
      <c r="A22" s="57" t="s">
        <v>322</v>
      </c>
      <c r="B22" s="58">
        <v>41614</v>
      </c>
      <c r="C22" s="56">
        <v>5</v>
      </c>
      <c r="D22" s="34" t="s">
        <v>342</v>
      </c>
      <c r="E22" s="61" t="s">
        <v>30</v>
      </c>
      <c r="F22" s="34" t="s">
        <v>343</v>
      </c>
      <c r="G22" s="58">
        <v>41640</v>
      </c>
      <c r="H22" s="58">
        <v>42004</v>
      </c>
      <c r="I22" s="34" t="s">
        <v>343</v>
      </c>
      <c r="J22" s="14"/>
      <c r="K22" s="105" t="s">
        <v>32</v>
      </c>
      <c r="L22" s="34" t="s">
        <v>153</v>
      </c>
      <c r="M22" s="34" t="s">
        <v>344</v>
      </c>
      <c r="N22" s="15" t="s">
        <v>207</v>
      </c>
      <c r="O22" s="15" t="s">
        <v>207</v>
      </c>
      <c r="P22" s="16" t="s">
        <v>345</v>
      </c>
      <c r="Q22" s="15" t="s">
        <v>207</v>
      </c>
      <c r="R22" s="15" t="s">
        <v>207</v>
      </c>
      <c r="S22" s="16" t="s">
        <v>345</v>
      </c>
      <c r="T22" s="15">
        <v>0.25</v>
      </c>
      <c r="U22" s="15">
        <v>0.25</v>
      </c>
      <c r="V22" s="16" t="s">
        <v>346</v>
      </c>
      <c r="W22" s="199">
        <v>0.25</v>
      </c>
      <c r="X22" s="199">
        <v>0.25</v>
      </c>
      <c r="Y22" s="200" t="s">
        <v>547</v>
      </c>
      <c r="Z22" s="15"/>
      <c r="AA22" s="15"/>
      <c r="AB22" s="16"/>
    </row>
    <row r="23" spans="1:28" s="4" customFormat="1" ht="147" customHeight="1" x14ac:dyDescent="0.2">
      <c r="A23" s="63" t="s">
        <v>391</v>
      </c>
      <c r="B23" s="58">
        <v>41878</v>
      </c>
      <c r="C23" s="64">
        <v>1</v>
      </c>
      <c r="D23" s="37" t="s">
        <v>392</v>
      </c>
      <c r="E23" s="65" t="s">
        <v>30</v>
      </c>
      <c r="F23" s="37" t="s">
        <v>393</v>
      </c>
      <c r="G23" s="14">
        <v>41912</v>
      </c>
      <c r="H23" s="14">
        <v>42004</v>
      </c>
      <c r="I23" s="66" t="s">
        <v>394</v>
      </c>
      <c r="J23" s="14">
        <v>42004</v>
      </c>
      <c r="K23" s="105" t="s">
        <v>202</v>
      </c>
      <c r="L23" s="65" t="s">
        <v>203</v>
      </c>
      <c r="M23" s="65" t="s">
        <v>395</v>
      </c>
      <c r="N23" s="43"/>
      <c r="O23" s="43"/>
      <c r="P23" s="66"/>
      <c r="Q23" s="43"/>
      <c r="R23" s="43"/>
      <c r="S23" s="66"/>
      <c r="T23" s="43">
        <v>0</v>
      </c>
      <c r="U23" s="43">
        <v>0</v>
      </c>
      <c r="V23" s="66"/>
      <c r="W23" s="43"/>
      <c r="X23" s="43"/>
      <c r="Y23" s="66"/>
      <c r="Z23" s="305"/>
      <c r="AA23" s="305"/>
      <c r="AB23" s="66"/>
    </row>
    <row r="24" spans="1:28" s="4" customFormat="1" ht="120" x14ac:dyDescent="0.2">
      <c r="A24" s="63" t="s">
        <v>391</v>
      </c>
      <c r="B24" s="58">
        <v>41878</v>
      </c>
      <c r="C24" s="64">
        <v>5</v>
      </c>
      <c r="D24" s="37" t="s">
        <v>412</v>
      </c>
      <c r="E24" s="65" t="s">
        <v>30</v>
      </c>
      <c r="F24" s="66" t="s">
        <v>393</v>
      </c>
      <c r="G24" s="14">
        <v>41912</v>
      </c>
      <c r="H24" s="14">
        <v>42004</v>
      </c>
      <c r="I24" s="66" t="s">
        <v>394</v>
      </c>
      <c r="J24" s="14">
        <v>42004</v>
      </c>
      <c r="K24" s="105" t="s">
        <v>202</v>
      </c>
      <c r="L24" s="65" t="s">
        <v>203</v>
      </c>
      <c r="M24" s="65" t="s">
        <v>395</v>
      </c>
      <c r="N24" s="43"/>
      <c r="O24" s="43"/>
      <c r="P24" s="66"/>
      <c r="Q24" s="43"/>
      <c r="R24" s="43"/>
      <c r="S24" s="66"/>
      <c r="T24" s="43">
        <v>0</v>
      </c>
      <c r="U24" s="43">
        <v>0</v>
      </c>
      <c r="V24" s="66"/>
      <c r="W24" s="43"/>
      <c r="X24" s="43"/>
      <c r="Y24" s="66"/>
      <c r="Z24" s="305"/>
      <c r="AA24" s="305"/>
      <c r="AB24" s="66"/>
    </row>
    <row r="25" spans="1:28" s="4" customFormat="1" ht="189" customHeight="1" x14ac:dyDescent="0.2">
      <c r="A25" s="63" t="s">
        <v>391</v>
      </c>
      <c r="B25" s="58">
        <v>41878</v>
      </c>
      <c r="C25" s="64">
        <v>9</v>
      </c>
      <c r="D25" s="37" t="s">
        <v>429</v>
      </c>
      <c r="E25" s="65" t="s">
        <v>30</v>
      </c>
      <c r="F25" s="37" t="s">
        <v>430</v>
      </c>
      <c r="G25" s="14">
        <v>41884</v>
      </c>
      <c r="H25" s="14">
        <v>41943</v>
      </c>
      <c r="I25" s="66" t="s">
        <v>426</v>
      </c>
      <c r="J25" s="14">
        <v>42004</v>
      </c>
      <c r="K25" s="105" t="s">
        <v>91</v>
      </c>
      <c r="L25" s="65" t="s">
        <v>65</v>
      </c>
      <c r="M25" s="66" t="s">
        <v>229</v>
      </c>
      <c r="N25" s="43"/>
      <c r="O25" s="43"/>
      <c r="P25" s="66"/>
      <c r="Q25" s="43">
        <v>0.5</v>
      </c>
      <c r="R25" s="43">
        <v>0.5</v>
      </c>
      <c r="S25" s="25" t="s">
        <v>431</v>
      </c>
      <c r="T25" s="43">
        <v>0.75</v>
      </c>
      <c r="U25" s="43"/>
      <c r="V25" s="25" t="s">
        <v>432</v>
      </c>
      <c r="W25" s="191">
        <v>0.75</v>
      </c>
      <c r="X25" s="191">
        <v>0.75</v>
      </c>
      <c r="Y25" s="194" t="s">
        <v>531</v>
      </c>
      <c r="Z25" s="305"/>
      <c r="AA25" s="305"/>
      <c r="AB25" s="25"/>
    </row>
    <row r="26" spans="1:28" s="4" customFormat="1" ht="145.5" customHeight="1" x14ac:dyDescent="0.2">
      <c r="A26" s="63" t="s">
        <v>391</v>
      </c>
      <c r="B26" s="58">
        <v>41878</v>
      </c>
      <c r="C26" s="64">
        <v>10</v>
      </c>
      <c r="D26" s="37" t="s">
        <v>433</v>
      </c>
      <c r="E26" s="65" t="s">
        <v>30</v>
      </c>
      <c r="F26" s="37" t="s">
        <v>434</v>
      </c>
      <c r="G26" s="14">
        <v>41884</v>
      </c>
      <c r="H26" s="14">
        <v>41943</v>
      </c>
      <c r="I26" s="66" t="s">
        <v>435</v>
      </c>
      <c r="J26" s="14">
        <v>42004</v>
      </c>
      <c r="K26" s="105" t="s">
        <v>91</v>
      </c>
      <c r="L26" s="65" t="s">
        <v>65</v>
      </c>
      <c r="M26" s="66" t="s">
        <v>436</v>
      </c>
      <c r="N26" s="43"/>
      <c r="O26" s="43"/>
      <c r="P26" s="66"/>
      <c r="Q26" s="43"/>
      <c r="R26" s="43"/>
      <c r="S26" s="66" t="s">
        <v>417</v>
      </c>
      <c r="T26" s="43">
        <v>0.5</v>
      </c>
      <c r="U26" s="43"/>
      <c r="V26" s="25" t="s">
        <v>437</v>
      </c>
      <c r="W26" s="191">
        <v>1</v>
      </c>
      <c r="X26" s="191">
        <v>1</v>
      </c>
      <c r="Y26" s="194" t="s">
        <v>532</v>
      </c>
      <c r="Z26" s="305"/>
      <c r="AA26" s="305"/>
      <c r="AB26" s="25"/>
    </row>
    <row r="27" spans="1:28" s="4" customFormat="1" ht="86.25" customHeight="1" x14ac:dyDescent="0.2">
      <c r="A27" s="8" t="s">
        <v>438</v>
      </c>
      <c r="B27" s="9">
        <v>41988</v>
      </c>
      <c r="C27" s="10">
        <v>1</v>
      </c>
      <c r="D27" s="11" t="s">
        <v>439</v>
      </c>
      <c r="E27" s="55" t="s">
        <v>440</v>
      </c>
      <c r="F27" s="8" t="s">
        <v>441</v>
      </c>
      <c r="G27" s="67">
        <v>42050</v>
      </c>
      <c r="H27" s="67">
        <v>42079</v>
      </c>
      <c r="I27" s="68" t="s">
        <v>442</v>
      </c>
      <c r="J27" s="69">
        <v>42079</v>
      </c>
      <c r="K27" s="8" t="s">
        <v>443</v>
      </c>
      <c r="L27" s="8" t="s">
        <v>444</v>
      </c>
      <c r="M27" s="35"/>
      <c r="N27" s="35"/>
      <c r="O27" s="16"/>
      <c r="P27" s="66"/>
      <c r="Q27" s="43"/>
      <c r="R27" s="43"/>
      <c r="S27" s="66"/>
      <c r="T27" s="43"/>
      <c r="U27" s="43"/>
      <c r="V27" s="66"/>
      <c r="W27" s="191">
        <v>0.25</v>
      </c>
      <c r="X27" s="191">
        <v>0.25</v>
      </c>
      <c r="Y27" s="192" t="s">
        <v>537</v>
      </c>
      <c r="Z27" s="305"/>
      <c r="AA27" s="305"/>
      <c r="AB27" s="8"/>
    </row>
    <row r="28" spans="1:28" s="4" customFormat="1" ht="160.5" customHeight="1" x14ac:dyDescent="0.2">
      <c r="A28" s="8" t="s">
        <v>438</v>
      </c>
      <c r="B28" s="9">
        <v>41988</v>
      </c>
      <c r="C28" s="10">
        <v>2</v>
      </c>
      <c r="D28" s="112" t="s">
        <v>445</v>
      </c>
      <c r="E28" s="10" t="s">
        <v>446</v>
      </c>
      <c r="F28" s="8" t="s">
        <v>447</v>
      </c>
      <c r="G28" s="67">
        <v>42030</v>
      </c>
      <c r="H28" s="67">
        <v>42093</v>
      </c>
      <c r="I28" s="68" t="s">
        <v>448</v>
      </c>
      <c r="J28" s="69">
        <v>41778</v>
      </c>
      <c r="K28" s="8" t="s">
        <v>443</v>
      </c>
      <c r="L28" s="8" t="s">
        <v>449</v>
      </c>
      <c r="M28" s="35"/>
      <c r="N28" s="35"/>
      <c r="O28" s="16"/>
      <c r="P28" s="66"/>
      <c r="Q28" s="43"/>
      <c r="R28" s="43"/>
      <c r="S28" s="66"/>
      <c r="T28" s="43"/>
      <c r="U28" s="43"/>
      <c r="V28" s="66"/>
      <c r="W28" s="191">
        <v>0</v>
      </c>
      <c r="X28" s="191"/>
      <c r="Y28" s="192" t="s">
        <v>538</v>
      </c>
      <c r="Z28" s="305"/>
      <c r="AA28" s="305"/>
      <c r="AB28" s="8"/>
    </row>
    <row r="29" spans="1:28" s="4" customFormat="1" ht="159" customHeight="1" x14ac:dyDescent="0.2">
      <c r="A29" s="17" t="s">
        <v>438</v>
      </c>
      <c r="B29" s="18">
        <v>41988</v>
      </c>
      <c r="C29" s="19">
        <v>3</v>
      </c>
      <c r="D29" s="70" t="s">
        <v>450</v>
      </c>
      <c r="E29" s="19" t="s">
        <v>446</v>
      </c>
      <c r="F29" s="36" t="s">
        <v>451</v>
      </c>
      <c r="G29" s="67">
        <v>42051</v>
      </c>
      <c r="H29" s="67">
        <v>42079</v>
      </c>
      <c r="I29" s="71" t="s">
        <v>452</v>
      </c>
      <c r="J29" s="72">
        <v>41749</v>
      </c>
      <c r="K29" s="115" t="s">
        <v>443</v>
      </c>
      <c r="L29" s="115" t="s">
        <v>453</v>
      </c>
      <c r="M29" s="74"/>
      <c r="N29" s="74"/>
      <c r="O29" s="75"/>
      <c r="P29" s="66"/>
      <c r="Q29" s="43"/>
      <c r="R29" s="43"/>
      <c r="S29" s="66"/>
      <c r="T29" s="43"/>
      <c r="U29" s="43"/>
      <c r="V29" s="66"/>
      <c r="W29" s="191">
        <v>0.75</v>
      </c>
      <c r="X29" s="191">
        <v>0.25</v>
      </c>
      <c r="Y29" s="192" t="s">
        <v>539</v>
      </c>
      <c r="Z29" s="305"/>
      <c r="AA29" s="305"/>
      <c r="AB29" s="8"/>
    </row>
    <row r="30" spans="1:28" s="4" customFormat="1" ht="195" customHeight="1" x14ac:dyDescent="0.2">
      <c r="A30" s="17" t="s">
        <v>438</v>
      </c>
      <c r="B30" s="18">
        <v>41988</v>
      </c>
      <c r="C30" s="23">
        <v>4</v>
      </c>
      <c r="D30" s="17" t="s">
        <v>454</v>
      </c>
      <c r="E30" s="19" t="s">
        <v>446</v>
      </c>
      <c r="F30" s="186" t="s">
        <v>455</v>
      </c>
      <c r="G30" s="114">
        <v>42006</v>
      </c>
      <c r="H30" s="114">
        <v>42369</v>
      </c>
      <c r="I30" s="71" t="s">
        <v>456</v>
      </c>
      <c r="J30" s="72">
        <v>42369</v>
      </c>
      <c r="K30" s="115" t="s">
        <v>457</v>
      </c>
      <c r="L30" s="115"/>
      <c r="M30" s="74"/>
      <c r="N30" s="74"/>
      <c r="O30" s="75"/>
      <c r="P30" s="66"/>
      <c r="Q30" s="43"/>
      <c r="R30" s="43"/>
      <c r="S30" s="66"/>
      <c r="T30" s="43"/>
      <c r="U30" s="43"/>
      <c r="V30" s="66"/>
      <c r="W30" s="191">
        <v>0.5</v>
      </c>
      <c r="X30" s="191">
        <v>0.25</v>
      </c>
      <c r="Y30" s="193" t="s">
        <v>540</v>
      </c>
      <c r="Z30" s="305"/>
      <c r="AA30" s="305"/>
      <c r="AB30" s="238"/>
    </row>
    <row r="31" spans="1:28" s="4" customFormat="1" ht="67.5" x14ac:dyDescent="0.2">
      <c r="A31" s="570" t="s">
        <v>438</v>
      </c>
      <c r="B31" s="573">
        <v>41988</v>
      </c>
      <c r="C31" s="575">
        <v>5</v>
      </c>
      <c r="D31" s="570" t="s">
        <v>458</v>
      </c>
      <c r="E31" s="575" t="s">
        <v>446</v>
      </c>
      <c r="F31" s="22" t="s">
        <v>459</v>
      </c>
      <c r="G31" s="586">
        <v>42019</v>
      </c>
      <c r="H31" s="586">
        <v>42369</v>
      </c>
      <c r="I31" s="589" t="s">
        <v>460</v>
      </c>
      <c r="J31" s="591">
        <v>42369</v>
      </c>
      <c r="K31" s="593" t="s">
        <v>461</v>
      </c>
      <c r="L31" s="593" t="s">
        <v>462</v>
      </c>
      <c r="M31" s="578"/>
      <c r="N31" s="578"/>
      <c r="O31" s="580"/>
      <c r="P31" s="66"/>
      <c r="Q31" s="43"/>
      <c r="R31" s="43"/>
      <c r="S31" s="66"/>
      <c r="T31" s="43"/>
      <c r="U31" s="43"/>
      <c r="V31" s="66"/>
      <c r="W31" s="191">
        <v>0</v>
      </c>
      <c r="X31" s="191"/>
      <c r="Y31" s="193" t="s">
        <v>534</v>
      </c>
      <c r="Z31" s="305"/>
      <c r="AA31" s="305"/>
      <c r="AB31" s="238"/>
    </row>
    <row r="32" spans="1:28" s="4" customFormat="1" ht="33.75" x14ac:dyDescent="0.2">
      <c r="A32" s="571"/>
      <c r="B32" s="574"/>
      <c r="C32" s="576"/>
      <c r="D32" s="577"/>
      <c r="E32" s="576"/>
      <c r="F32" s="77" t="s">
        <v>463</v>
      </c>
      <c r="G32" s="587"/>
      <c r="H32" s="587"/>
      <c r="I32" s="590"/>
      <c r="J32" s="592"/>
      <c r="K32" s="594"/>
      <c r="L32" s="594"/>
      <c r="M32" s="579"/>
      <c r="N32" s="579"/>
      <c r="O32" s="581"/>
      <c r="P32" s="66"/>
      <c r="Q32" s="43"/>
      <c r="R32" s="43"/>
      <c r="S32" s="66"/>
      <c r="T32" s="43"/>
      <c r="U32" s="43"/>
      <c r="V32" s="66"/>
      <c r="W32" s="191">
        <v>1</v>
      </c>
      <c r="X32" s="191"/>
      <c r="Y32" s="193" t="s">
        <v>535</v>
      </c>
      <c r="Z32" s="305"/>
      <c r="AA32" s="305"/>
      <c r="AB32" s="238"/>
    </row>
    <row r="33" spans="1:28" s="4" customFormat="1" ht="58.5" customHeight="1" x14ac:dyDescent="0.2">
      <c r="A33" s="571"/>
      <c r="B33" s="574"/>
      <c r="C33" s="576"/>
      <c r="D33" s="577"/>
      <c r="E33" s="576"/>
      <c r="F33" s="77" t="s">
        <v>464</v>
      </c>
      <c r="G33" s="587"/>
      <c r="H33" s="587"/>
      <c r="I33" s="590"/>
      <c r="J33" s="592"/>
      <c r="K33" s="594"/>
      <c r="L33" s="594"/>
      <c r="M33" s="579"/>
      <c r="N33" s="579"/>
      <c r="O33" s="581"/>
      <c r="P33" s="66"/>
      <c r="Q33" s="43"/>
      <c r="R33" s="43"/>
      <c r="S33" s="66"/>
      <c r="T33" s="43"/>
      <c r="U33" s="43"/>
      <c r="V33" s="66"/>
      <c r="W33" s="191">
        <v>1</v>
      </c>
      <c r="X33" s="191"/>
      <c r="Y33" s="193" t="s">
        <v>535</v>
      </c>
      <c r="Z33" s="305"/>
      <c r="AA33" s="305"/>
      <c r="AB33" s="238"/>
    </row>
    <row r="34" spans="1:28" s="4" customFormat="1" ht="75" customHeight="1" x14ac:dyDescent="0.2">
      <c r="A34" s="572"/>
      <c r="B34" s="574"/>
      <c r="C34" s="576"/>
      <c r="D34" s="577"/>
      <c r="E34" s="576"/>
      <c r="F34" s="22" t="s">
        <v>465</v>
      </c>
      <c r="G34" s="588"/>
      <c r="H34" s="588"/>
      <c r="I34" s="590"/>
      <c r="J34" s="592"/>
      <c r="K34" s="595"/>
      <c r="L34" s="594"/>
      <c r="M34" s="579"/>
      <c r="N34" s="579"/>
      <c r="O34" s="581"/>
      <c r="P34" s="66"/>
      <c r="Q34" s="43"/>
      <c r="R34" s="43"/>
      <c r="S34" s="66"/>
      <c r="T34" s="43"/>
      <c r="U34" s="43"/>
      <c r="V34" s="66"/>
      <c r="W34" s="191">
        <v>0.5</v>
      </c>
      <c r="X34" s="191"/>
      <c r="Y34" s="193" t="s">
        <v>536</v>
      </c>
      <c r="Z34" s="305"/>
      <c r="AA34" s="305"/>
      <c r="AB34" s="238"/>
    </row>
    <row r="35" spans="1:28" s="4" customFormat="1" ht="153" customHeight="1" x14ac:dyDescent="0.2">
      <c r="A35" s="8" t="s">
        <v>438</v>
      </c>
      <c r="B35" s="9">
        <v>41988</v>
      </c>
      <c r="C35" s="10">
        <v>6</v>
      </c>
      <c r="D35" s="36" t="s">
        <v>466</v>
      </c>
      <c r="E35" s="78" t="s">
        <v>446</v>
      </c>
      <c r="F35" s="22" t="s">
        <v>467</v>
      </c>
      <c r="G35" s="67">
        <v>42051</v>
      </c>
      <c r="H35" s="67">
        <v>42368</v>
      </c>
      <c r="I35" s="68" t="s">
        <v>468</v>
      </c>
      <c r="J35" s="69">
        <v>42384</v>
      </c>
      <c r="K35" s="21" t="s">
        <v>461</v>
      </c>
      <c r="L35" s="21" t="s">
        <v>469</v>
      </c>
      <c r="M35" s="35"/>
      <c r="N35" s="35"/>
      <c r="O35" s="79"/>
      <c r="P35" s="66"/>
      <c r="Q35" s="43"/>
      <c r="R35" s="43"/>
      <c r="S35" s="66"/>
      <c r="T35" s="43"/>
      <c r="U35" s="43"/>
      <c r="V35" s="66"/>
      <c r="W35" s="191">
        <v>0.5</v>
      </c>
      <c r="X35" s="191">
        <v>0.25</v>
      </c>
      <c r="Y35" s="192" t="s">
        <v>541</v>
      </c>
      <c r="Z35" s="305"/>
      <c r="AA35" s="305"/>
      <c r="AB35" s="8"/>
    </row>
    <row r="36" spans="1:28" s="4" customFormat="1" ht="123.75" customHeight="1" x14ac:dyDescent="0.2">
      <c r="A36" s="8" t="s">
        <v>438</v>
      </c>
      <c r="B36" s="9">
        <v>41988</v>
      </c>
      <c r="C36" s="10">
        <v>7</v>
      </c>
      <c r="D36" s="8" t="s">
        <v>470</v>
      </c>
      <c r="E36" s="10" t="s">
        <v>446</v>
      </c>
      <c r="F36" s="36" t="s">
        <v>471</v>
      </c>
      <c r="G36" s="67">
        <v>42058</v>
      </c>
      <c r="H36" s="67">
        <v>42093</v>
      </c>
      <c r="I36" s="68" t="s">
        <v>472</v>
      </c>
      <c r="J36" s="69">
        <v>42095</v>
      </c>
      <c r="K36" s="21" t="s">
        <v>473</v>
      </c>
      <c r="L36" s="21" t="s">
        <v>449</v>
      </c>
      <c r="M36" s="35"/>
      <c r="N36" s="35"/>
      <c r="O36" s="80"/>
      <c r="P36" s="66"/>
      <c r="Q36" s="43"/>
      <c r="R36" s="43"/>
      <c r="S36" s="66"/>
      <c r="T36" s="43"/>
      <c r="U36" s="43"/>
      <c r="V36" s="66"/>
      <c r="W36" s="191">
        <v>1</v>
      </c>
      <c r="X36" s="191"/>
      <c r="Y36" s="192" t="s">
        <v>542</v>
      </c>
      <c r="Z36" s="305"/>
      <c r="AA36" s="305"/>
      <c r="AB36" s="8"/>
    </row>
    <row r="37" spans="1:28" s="4" customFormat="1" ht="123.75" customHeight="1" x14ac:dyDescent="0.2">
      <c r="A37" s="146" t="s">
        <v>490</v>
      </c>
      <c r="B37" s="147">
        <v>42125</v>
      </c>
      <c r="C37" s="148">
        <v>1</v>
      </c>
      <c r="D37" s="8" t="s">
        <v>491</v>
      </c>
      <c r="E37" s="61" t="s">
        <v>446</v>
      </c>
      <c r="F37" s="34" t="s">
        <v>492</v>
      </c>
      <c r="G37" s="147" t="s">
        <v>493</v>
      </c>
      <c r="H37" s="147">
        <v>42277</v>
      </c>
      <c r="I37" s="34" t="s">
        <v>494</v>
      </c>
      <c r="J37" s="147">
        <v>42369</v>
      </c>
      <c r="K37" s="61" t="s">
        <v>495</v>
      </c>
      <c r="L37" s="34" t="s">
        <v>496</v>
      </c>
      <c r="M37" s="144"/>
      <c r="N37" s="144"/>
      <c r="O37" s="145"/>
      <c r="P37" s="66"/>
      <c r="Q37" s="43"/>
      <c r="R37" s="43"/>
      <c r="S37" s="66"/>
      <c r="T37" s="43"/>
      <c r="U37" s="43"/>
      <c r="V37" s="66"/>
      <c r="W37" s="201" t="s">
        <v>548</v>
      </c>
      <c r="X37" s="201" t="s">
        <v>548</v>
      </c>
      <c r="Y37" s="202" t="s">
        <v>549</v>
      </c>
      <c r="Z37" s="305"/>
      <c r="AA37" s="305"/>
      <c r="AB37" s="66"/>
    </row>
    <row r="38" spans="1:28" s="4" customFormat="1" ht="123.75" customHeight="1" x14ac:dyDescent="0.2">
      <c r="A38" s="146" t="s">
        <v>490</v>
      </c>
      <c r="B38" s="147">
        <v>42125</v>
      </c>
      <c r="C38" s="148">
        <v>2</v>
      </c>
      <c r="D38" s="8" t="s">
        <v>497</v>
      </c>
      <c r="E38" s="61" t="s">
        <v>446</v>
      </c>
      <c r="F38" s="34" t="s">
        <v>498</v>
      </c>
      <c r="G38" s="147">
        <v>42146</v>
      </c>
      <c r="H38" s="147">
        <v>42369</v>
      </c>
      <c r="I38" s="34" t="s">
        <v>499</v>
      </c>
      <c r="J38" s="147">
        <v>42369</v>
      </c>
      <c r="K38" s="61" t="s">
        <v>500</v>
      </c>
      <c r="L38" s="34" t="s">
        <v>501</v>
      </c>
      <c r="M38" s="144"/>
      <c r="N38" s="144"/>
      <c r="O38" s="145"/>
      <c r="P38" s="66"/>
      <c r="Q38" s="43"/>
      <c r="R38" s="43"/>
      <c r="S38" s="66"/>
      <c r="T38" s="43"/>
      <c r="U38" s="43"/>
      <c r="V38" s="66"/>
      <c r="W38" s="191">
        <v>0.5</v>
      </c>
      <c r="X38" s="191">
        <v>0.25</v>
      </c>
      <c r="Y38" s="194" t="s">
        <v>533</v>
      </c>
      <c r="Z38" s="305"/>
      <c r="AA38" s="305"/>
      <c r="AB38" s="25"/>
    </row>
    <row r="39" spans="1:28" s="4" customFormat="1" ht="123.75" customHeight="1" x14ac:dyDescent="0.2">
      <c r="A39" s="146" t="s">
        <v>490</v>
      </c>
      <c r="B39" s="147">
        <v>42125</v>
      </c>
      <c r="C39" s="148">
        <v>3</v>
      </c>
      <c r="D39" s="8" t="s">
        <v>502</v>
      </c>
      <c r="E39" s="61" t="s">
        <v>446</v>
      </c>
      <c r="F39" s="34" t="s">
        <v>503</v>
      </c>
      <c r="G39" s="147">
        <v>42156</v>
      </c>
      <c r="H39" s="147">
        <v>42277</v>
      </c>
      <c r="I39" s="66" t="s">
        <v>504</v>
      </c>
      <c r="J39" s="147">
        <v>42277</v>
      </c>
      <c r="K39" s="61" t="s">
        <v>505</v>
      </c>
      <c r="L39" s="34" t="s">
        <v>506</v>
      </c>
      <c r="M39" s="144"/>
      <c r="N39" s="144"/>
      <c r="O39" s="145"/>
      <c r="P39" s="66"/>
      <c r="Q39" s="43"/>
      <c r="R39" s="43"/>
      <c r="S39" s="66"/>
      <c r="T39" s="43"/>
      <c r="U39" s="43"/>
      <c r="V39" s="66"/>
      <c r="W39" s="203">
        <v>0.8</v>
      </c>
      <c r="X39" s="203">
        <v>0.8</v>
      </c>
      <c r="Y39" s="204" t="s">
        <v>550</v>
      </c>
      <c r="Z39" s="305"/>
      <c r="AA39" s="305"/>
      <c r="AB39" s="66"/>
    </row>
    <row r="40" spans="1:28" s="4" customFormat="1" ht="123.75" customHeight="1" x14ac:dyDescent="0.2">
      <c r="A40" s="146" t="s">
        <v>508</v>
      </c>
      <c r="B40" s="147">
        <v>42249</v>
      </c>
      <c r="C40" s="148">
        <v>1</v>
      </c>
      <c r="D40" s="175" t="s">
        <v>509</v>
      </c>
      <c r="E40" s="61" t="s">
        <v>30</v>
      </c>
      <c r="F40" s="34" t="s">
        <v>510</v>
      </c>
      <c r="G40" s="147">
        <v>42262</v>
      </c>
      <c r="H40" s="147">
        <v>42369</v>
      </c>
      <c r="I40" s="34" t="s">
        <v>511</v>
      </c>
      <c r="J40" s="147">
        <v>42369</v>
      </c>
      <c r="K40" s="61" t="s">
        <v>512</v>
      </c>
      <c r="L40" s="34"/>
      <c r="M40" s="144"/>
      <c r="N40" s="144"/>
      <c r="O40" s="145"/>
      <c r="P40" s="66"/>
      <c r="Q40" s="43"/>
      <c r="R40" s="43"/>
      <c r="S40" s="66"/>
      <c r="T40" s="43"/>
      <c r="U40" s="43"/>
      <c r="V40" s="66"/>
      <c r="W40" s="43"/>
      <c r="X40" s="43"/>
      <c r="Y40" s="66"/>
      <c r="Z40" s="305"/>
      <c r="AA40" s="305"/>
      <c r="AB40" s="66"/>
    </row>
    <row r="41" spans="1:28" s="4" customFormat="1" ht="123.75" customHeight="1" x14ac:dyDescent="0.2">
      <c r="A41" s="146" t="s">
        <v>508</v>
      </c>
      <c r="B41" s="147">
        <v>42249</v>
      </c>
      <c r="C41" s="148">
        <v>2</v>
      </c>
      <c r="D41" s="175" t="s">
        <v>513</v>
      </c>
      <c r="E41" s="61" t="s">
        <v>30</v>
      </c>
      <c r="F41" s="34" t="s">
        <v>514</v>
      </c>
      <c r="G41" s="147">
        <v>42262</v>
      </c>
      <c r="H41" s="147">
        <v>42369</v>
      </c>
      <c r="I41" s="34" t="s">
        <v>515</v>
      </c>
      <c r="J41" s="147">
        <v>42369</v>
      </c>
      <c r="K41" s="61" t="s">
        <v>512</v>
      </c>
      <c r="L41" s="34"/>
      <c r="M41" s="144"/>
      <c r="N41" s="144"/>
      <c r="O41" s="145"/>
      <c r="P41" s="66"/>
      <c r="Q41" s="43"/>
      <c r="R41" s="43"/>
      <c r="S41" s="66"/>
      <c r="T41" s="43"/>
      <c r="U41" s="43"/>
      <c r="V41" s="66"/>
      <c r="W41" s="43"/>
      <c r="X41" s="43"/>
      <c r="Y41" s="66"/>
      <c r="Z41" s="305"/>
      <c r="AA41" s="305"/>
      <c r="AB41" s="66"/>
    </row>
    <row r="42" spans="1:28" s="4" customFormat="1" ht="123.75" customHeight="1" x14ac:dyDescent="0.2">
      <c r="A42" s="146" t="s">
        <v>508</v>
      </c>
      <c r="B42" s="147">
        <v>42249</v>
      </c>
      <c r="C42" s="148">
        <v>3</v>
      </c>
      <c r="D42" s="170" t="s">
        <v>516</v>
      </c>
      <c r="E42" s="61" t="s">
        <v>30</v>
      </c>
      <c r="F42" s="22" t="s">
        <v>242</v>
      </c>
      <c r="G42" s="147">
        <v>42262</v>
      </c>
      <c r="H42" s="147">
        <v>42094</v>
      </c>
      <c r="I42" s="34" t="s">
        <v>517</v>
      </c>
      <c r="J42" s="147">
        <v>42369</v>
      </c>
      <c r="K42" s="61"/>
      <c r="L42" s="34" t="s">
        <v>518</v>
      </c>
      <c r="M42" s="144"/>
      <c r="N42" s="144"/>
      <c r="O42" s="145"/>
      <c r="P42" s="66"/>
      <c r="Q42" s="43"/>
      <c r="R42" s="43"/>
      <c r="S42" s="66"/>
      <c r="T42" s="43"/>
      <c r="U42" s="43"/>
      <c r="V42" s="66"/>
      <c r="W42" s="43"/>
      <c r="X42" s="43"/>
      <c r="Y42" s="66"/>
      <c r="Z42" s="305"/>
      <c r="AA42" s="305"/>
      <c r="AB42" s="66"/>
    </row>
    <row r="43" spans="1:28" s="4" customFormat="1" ht="123.75" customHeight="1" x14ac:dyDescent="0.2">
      <c r="A43" s="146" t="s">
        <v>508</v>
      </c>
      <c r="B43" s="147">
        <v>42249</v>
      </c>
      <c r="C43" s="148">
        <v>4</v>
      </c>
      <c r="D43" s="170" t="s">
        <v>519</v>
      </c>
      <c r="E43" s="61" t="s">
        <v>30</v>
      </c>
      <c r="F43" s="22" t="s">
        <v>520</v>
      </c>
      <c r="G43" s="147">
        <v>42261</v>
      </c>
      <c r="H43" s="147">
        <v>42551</v>
      </c>
      <c r="I43" s="34" t="s">
        <v>521</v>
      </c>
      <c r="J43" s="147">
        <v>42551</v>
      </c>
      <c r="K43" s="61" t="s">
        <v>522</v>
      </c>
      <c r="L43" s="34" t="s">
        <v>523</v>
      </c>
      <c r="M43" s="144"/>
      <c r="N43" s="144"/>
      <c r="O43" s="145"/>
      <c r="P43" s="66"/>
      <c r="Q43" s="43"/>
      <c r="R43" s="43"/>
      <c r="S43" s="66"/>
      <c r="T43" s="43"/>
      <c r="U43" s="43"/>
      <c r="V43" s="66"/>
      <c r="W43" s="43"/>
      <c r="X43" s="43"/>
      <c r="Y43" s="66"/>
      <c r="Z43" s="305"/>
      <c r="AA43" s="305"/>
      <c r="AB43" s="66"/>
    </row>
    <row r="44" spans="1:28" s="4" customFormat="1" ht="201" customHeight="1" x14ac:dyDescent="0.2">
      <c r="A44" s="146" t="s">
        <v>508</v>
      </c>
      <c r="B44" s="147">
        <v>42249</v>
      </c>
      <c r="C44" s="148">
        <v>5</v>
      </c>
      <c r="D44" s="170" t="s">
        <v>524</v>
      </c>
      <c r="E44" s="61" t="s">
        <v>30</v>
      </c>
      <c r="F44" s="171" t="s">
        <v>525</v>
      </c>
      <c r="G44" s="172">
        <v>42261</v>
      </c>
      <c r="H44" s="172">
        <v>42551</v>
      </c>
      <c r="I44" s="173" t="s">
        <v>526</v>
      </c>
      <c r="J44" s="172">
        <v>42551</v>
      </c>
      <c r="K44" s="174" t="s">
        <v>527</v>
      </c>
      <c r="L44" s="173" t="s">
        <v>528</v>
      </c>
      <c r="M44" s="144"/>
      <c r="N44" s="144"/>
      <c r="O44" s="145"/>
      <c r="P44" s="66"/>
      <c r="Q44" s="43"/>
      <c r="R44" s="43"/>
      <c r="S44" s="66"/>
      <c r="T44" s="43"/>
      <c r="U44" s="43"/>
      <c r="V44" s="66"/>
      <c r="W44" s="43"/>
      <c r="X44" s="43"/>
      <c r="Y44" s="66"/>
      <c r="Z44" s="305"/>
      <c r="AA44" s="305"/>
      <c r="AB44" s="66"/>
    </row>
    <row r="45" spans="1:28" s="4" customFormat="1" ht="191.25" x14ac:dyDescent="0.2">
      <c r="A45" s="301" t="s">
        <v>592</v>
      </c>
      <c r="B45" s="292">
        <v>42339</v>
      </c>
      <c r="C45" s="293"/>
      <c r="D45" s="170" t="s">
        <v>572</v>
      </c>
      <c r="E45" s="296" t="s">
        <v>562</v>
      </c>
      <c r="F45" s="171" t="s">
        <v>563</v>
      </c>
      <c r="G45" s="292">
        <v>42345</v>
      </c>
      <c r="H45" s="292">
        <v>42735</v>
      </c>
      <c r="I45" s="288" t="s">
        <v>564</v>
      </c>
      <c r="J45" s="292">
        <v>42400</v>
      </c>
      <c r="K45" s="295" t="s">
        <v>565</v>
      </c>
      <c r="L45" s="294" t="s">
        <v>566</v>
      </c>
      <c r="M45" s="144"/>
      <c r="N45" s="144"/>
      <c r="O45" s="145"/>
      <c r="P45" s="66"/>
      <c r="Q45" s="43"/>
      <c r="R45" s="43"/>
      <c r="S45" s="66"/>
      <c r="T45" s="43"/>
      <c r="U45" s="43"/>
      <c r="V45" s="66"/>
      <c r="W45" s="43"/>
      <c r="X45" s="43"/>
      <c r="Y45" s="66"/>
      <c r="Z45" s="305"/>
      <c r="AA45" s="305"/>
      <c r="AB45" s="66"/>
    </row>
    <row r="46" spans="1:28" s="4" customFormat="1" ht="267.75" x14ac:dyDescent="0.2">
      <c r="A46" s="301" t="s">
        <v>592</v>
      </c>
      <c r="B46" s="299">
        <v>42339</v>
      </c>
      <c r="C46" s="302"/>
      <c r="D46" s="298" t="s">
        <v>567</v>
      </c>
      <c r="E46" s="309" t="s">
        <v>568</v>
      </c>
      <c r="F46" s="303" t="s">
        <v>569</v>
      </c>
      <c r="G46" s="299">
        <v>42400</v>
      </c>
      <c r="H46" s="299">
        <v>42735</v>
      </c>
      <c r="I46" s="288" t="s">
        <v>570</v>
      </c>
      <c r="J46" s="299">
        <v>42735</v>
      </c>
      <c r="K46" s="304" t="s">
        <v>571</v>
      </c>
      <c r="L46" s="304" t="s">
        <v>566</v>
      </c>
      <c r="M46" s="144"/>
      <c r="N46" s="144"/>
      <c r="O46" s="145"/>
      <c r="P46" s="66"/>
      <c r="Q46" s="43"/>
      <c r="R46" s="43"/>
      <c r="S46" s="66"/>
      <c r="T46" s="43"/>
      <c r="U46" s="43"/>
      <c r="V46" s="66"/>
      <c r="W46" s="43"/>
      <c r="X46" s="43"/>
      <c r="Y46" s="66"/>
      <c r="Z46" s="305"/>
      <c r="AA46" s="305"/>
      <c r="AB46" s="66"/>
    </row>
    <row r="47" spans="1:28" s="306" customFormat="1" ht="135" x14ac:dyDescent="0.2">
      <c r="A47" s="395" t="s">
        <v>677</v>
      </c>
      <c r="B47" s="394" t="s">
        <v>678</v>
      </c>
      <c r="C47" s="10">
        <v>1</v>
      </c>
      <c r="D47" s="373" t="s">
        <v>679</v>
      </c>
      <c r="E47" s="10" t="s">
        <v>30</v>
      </c>
      <c r="F47" s="374" t="s">
        <v>680</v>
      </c>
      <c r="G47" s="12">
        <v>42522</v>
      </c>
      <c r="H47" s="12">
        <v>42794</v>
      </c>
      <c r="I47" s="13" t="s">
        <v>681</v>
      </c>
      <c r="J47" s="14">
        <v>42522</v>
      </c>
      <c r="K47" s="166" t="s">
        <v>682</v>
      </c>
      <c r="L47" s="8" t="s">
        <v>683</v>
      </c>
      <c r="M47" s="8" t="s">
        <v>684</v>
      </c>
      <c r="N47" s="144"/>
      <c r="O47" s="145"/>
      <c r="P47" s="66"/>
      <c r="Q47" s="305"/>
      <c r="R47" s="305"/>
      <c r="S47" s="66"/>
      <c r="T47" s="305"/>
      <c r="U47" s="305"/>
      <c r="V47" s="66"/>
      <c r="W47" s="305"/>
      <c r="X47" s="305"/>
      <c r="Y47" s="66"/>
      <c r="Z47" s="305"/>
      <c r="AA47" s="305"/>
      <c r="AB47" s="66"/>
    </row>
    <row r="48" spans="1:28" s="306" customFormat="1" ht="337.5" x14ac:dyDescent="0.2">
      <c r="A48" s="395" t="s">
        <v>677</v>
      </c>
      <c r="B48" s="394" t="s">
        <v>678</v>
      </c>
      <c r="C48" s="10">
        <v>2</v>
      </c>
      <c r="D48" s="375" t="s">
        <v>685</v>
      </c>
      <c r="E48" s="10" t="s">
        <v>30</v>
      </c>
      <c r="F48" s="376" t="s">
        <v>686</v>
      </c>
      <c r="G48" s="12">
        <v>42510</v>
      </c>
      <c r="H48" s="12">
        <v>42551</v>
      </c>
      <c r="I48" s="377" t="s">
        <v>687</v>
      </c>
      <c r="J48" s="14">
        <v>42522</v>
      </c>
      <c r="K48" s="166" t="s">
        <v>688</v>
      </c>
      <c r="L48" s="8" t="s">
        <v>512</v>
      </c>
      <c r="M48" s="8" t="s">
        <v>689</v>
      </c>
      <c r="N48" s="144"/>
      <c r="O48" s="145"/>
      <c r="P48" s="66"/>
      <c r="Q48" s="305"/>
      <c r="R48" s="305"/>
      <c r="S48" s="66"/>
      <c r="T48" s="305"/>
      <c r="U48" s="305"/>
      <c r="V48" s="66"/>
      <c r="W48" s="305"/>
      <c r="X48" s="305"/>
      <c r="Y48" s="66"/>
      <c r="Z48" s="305"/>
      <c r="AA48" s="305"/>
      <c r="AB48" s="66"/>
    </row>
    <row r="49" spans="1:28" s="306" customFormat="1" ht="243" x14ac:dyDescent="0.2">
      <c r="A49" s="395" t="s">
        <v>677</v>
      </c>
      <c r="B49" s="394" t="s">
        <v>678</v>
      </c>
      <c r="C49" s="395">
        <v>3</v>
      </c>
      <c r="D49" s="378" t="s">
        <v>690</v>
      </c>
      <c r="E49" s="395" t="s">
        <v>30</v>
      </c>
      <c r="F49" s="376" t="s">
        <v>686</v>
      </c>
      <c r="G49" s="12">
        <v>42510</v>
      </c>
      <c r="H49" s="12">
        <v>42551</v>
      </c>
      <c r="I49" s="377" t="s">
        <v>687</v>
      </c>
      <c r="J49" s="14">
        <v>42522</v>
      </c>
      <c r="K49" s="166" t="s">
        <v>688</v>
      </c>
      <c r="L49" s="8" t="s">
        <v>512</v>
      </c>
      <c r="M49" s="8" t="s">
        <v>689</v>
      </c>
      <c r="N49" s="144"/>
      <c r="O49" s="145"/>
      <c r="P49" s="66"/>
      <c r="Q49" s="305"/>
      <c r="R49" s="305"/>
      <c r="S49" s="66"/>
      <c r="T49" s="305"/>
      <c r="U49" s="305"/>
      <c r="V49" s="66"/>
      <c r="W49" s="305"/>
      <c r="X49" s="305"/>
      <c r="Y49" s="66"/>
      <c r="Z49" s="305"/>
      <c r="AA49" s="305"/>
      <c r="AB49" s="66"/>
    </row>
    <row r="50" spans="1:28" s="306" customFormat="1" ht="202.5" x14ac:dyDescent="0.2">
      <c r="A50" s="395" t="s">
        <v>677</v>
      </c>
      <c r="B50" s="394" t="s">
        <v>678</v>
      </c>
      <c r="C50" s="55">
        <v>4</v>
      </c>
      <c r="D50" s="379" t="s">
        <v>691</v>
      </c>
      <c r="E50" s="380" t="s">
        <v>30</v>
      </c>
      <c r="F50" s="381" t="s">
        <v>692</v>
      </c>
      <c r="G50" s="12">
        <v>42734</v>
      </c>
      <c r="H50" s="12">
        <v>42737</v>
      </c>
      <c r="I50" s="13" t="s">
        <v>693</v>
      </c>
      <c r="J50" s="12">
        <v>42734</v>
      </c>
      <c r="K50" s="166" t="s">
        <v>694</v>
      </c>
      <c r="L50" s="8" t="s">
        <v>695</v>
      </c>
      <c r="M50" s="8" t="s">
        <v>696</v>
      </c>
      <c r="N50" s="144"/>
      <c r="O50" s="145"/>
      <c r="P50" s="66"/>
      <c r="Q50" s="305"/>
      <c r="R50" s="305"/>
      <c r="S50" s="66"/>
      <c r="T50" s="305"/>
      <c r="U50" s="305"/>
      <c r="V50" s="66"/>
      <c r="W50" s="305"/>
      <c r="X50" s="305"/>
      <c r="Y50" s="66"/>
      <c r="Z50" s="305"/>
      <c r="AA50" s="305"/>
      <c r="AB50" s="66"/>
    </row>
    <row r="51" spans="1:28" s="306" customFormat="1" ht="265.5" x14ac:dyDescent="0.25">
      <c r="A51" s="395" t="s">
        <v>677</v>
      </c>
      <c r="B51" s="394" t="s">
        <v>678</v>
      </c>
      <c r="C51" s="396">
        <v>5</v>
      </c>
      <c r="D51" s="382" t="s">
        <v>697</v>
      </c>
      <c r="E51" s="383" t="s">
        <v>30</v>
      </c>
      <c r="F51" s="384" t="s">
        <v>698</v>
      </c>
      <c r="G51" s="385">
        <v>42522</v>
      </c>
      <c r="H51" s="385">
        <v>42734</v>
      </c>
      <c r="I51" s="303" t="s">
        <v>699</v>
      </c>
      <c r="J51" s="385">
        <v>42522</v>
      </c>
      <c r="K51" s="386" t="s">
        <v>694</v>
      </c>
      <c r="L51" s="8" t="s">
        <v>695</v>
      </c>
      <c r="M51" s="8" t="s">
        <v>696</v>
      </c>
      <c r="N51" s="144"/>
      <c r="O51" s="145"/>
      <c r="P51" s="66"/>
      <c r="Q51" s="305"/>
      <c r="R51" s="305"/>
      <c r="S51" s="66"/>
      <c r="T51" s="305"/>
      <c r="U51" s="305"/>
      <c r="V51" s="66"/>
      <c r="W51" s="305"/>
      <c r="X51" s="305"/>
      <c r="Y51" s="66"/>
      <c r="Z51" s="305"/>
      <c r="AA51" s="305"/>
      <c r="AB51" s="66"/>
    </row>
    <row r="52" spans="1:28" s="306" customFormat="1" ht="186.75" x14ac:dyDescent="0.25">
      <c r="A52" s="395" t="s">
        <v>677</v>
      </c>
      <c r="B52" s="394" t="s">
        <v>678</v>
      </c>
      <c r="C52" s="396">
        <v>6</v>
      </c>
      <c r="D52" s="382" t="s">
        <v>700</v>
      </c>
      <c r="E52" s="383" t="s">
        <v>30</v>
      </c>
      <c r="F52" s="381" t="s">
        <v>701</v>
      </c>
      <c r="G52" s="12">
        <v>42551</v>
      </c>
      <c r="H52" s="12">
        <v>42734</v>
      </c>
      <c r="I52" s="13" t="s">
        <v>702</v>
      </c>
      <c r="J52" s="12">
        <v>42551</v>
      </c>
      <c r="K52" s="386" t="s">
        <v>694</v>
      </c>
      <c r="L52" s="8" t="s">
        <v>695</v>
      </c>
      <c r="M52" s="8" t="s">
        <v>696</v>
      </c>
      <c r="N52" s="144"/>
      <c r="O52" s="145"/>
      <c r="P52" s="66"/>
      <c r="Q52" s="305"/>
      <c r="R52" s="305"/>
      <c r="S52" s="66"/>
      <c r="T52" s="305"/>
      <c r="U52" s="305"/>
      <c r="V52" s="66"/>
      <c r="W52" s="305"/>
      <c r="X52" s="305"/>
      <c r="Y52" s="66"/>
      <c r="Z52" s="305"/>
      <c r="AA52" s="305"/>
      <c r="AB52" s="66"/>
    </row>
    <row r="53" spans="1:28" s="306" customFormat="1" ht="216" x14ac:dyDescent="0.25">
      <c r="A53" s="395" t="s">
        <v>677</v>
      </c>
      <c r="B53" s="394" t="s">
        <v>678</v>
      </c>
      <c r="C53" s="397">
        <v>8</v>
      </c>
      <c r="D53" s="387" t="s">
        <v>703</v>
      </c>
      <c r="E53" s="388" t="s">
        <v>30</v>
      </c>
      <c r="F53" s="381" t="s">
        <v>704</v>
      </c>
      <c r="G53" s="12">
        <v>42552</v>
      </c>
      <c r="H53" s="12">
        <v>42734</v>
      </c>
      <c r="I53" s="13" t="s">
        <v>705</v>
      </c>
      <c r="J53" s="12">
        <v>42552</v>
      </c>
      <c r="K53" s="166" t="s">
        <v>706</v>
      </c>
      <c r="L53" s="8" t="s">
        <v>695</v>
      </c>
      <c r="M53" s="21" t="s">
        <v>707</v>
      </c>
      <c r="N53" s="144"/>
      <c r="O53" s="145"/>
      <c r="P53" s="66"/>
      <c r="Q53" s="305"/>
      <c r="R53" s="305"/>
      <c r="S53" s="66"/>
      <c r="T53" s="305"/>
      <c r="U53" s="305"/>
      <c r="V53" s="66"/>
      <c r="W53" s="305"/>
      <c r="X53" s="305"/>
      <c r="Y53" s="66"/>
      <c r="Z53" s="305"/>
      <c r="AA53" s="305"/>
      <c r="AB53" s="66"/>
    </row>
    <row r="54" spans="1:28" s="306" customFormat="1" ht="173.25" x14ac:dyDescent="0.25">
      <c r="A54" s="395" t="s">
        <v>677</v>
      </c>
      <c r="B54" s="394" t="s">
        <v>678</v>
      </c>
      <c r="C54" s="389">
        <v>10</v>
      </c>
      <c r="D54" s="382" t="s">
        <v>708</v>
      </c>
      <c r="E54" s="390" t="s">
        <v>709</v>
      </c>
      <c r="F54" s="398" t="s">
        <v>710</v>
      </c>
      <c r="G54" s="29">
        <v>42522</v>
      </c>
      <c r="H54" s="12">
        <v>42734</v>
      </c>
      <c r="I54" s="13" t="s">
        <v>711</v>
      </c>
      <c r="J54" s="29">
        <v>42522</v>
      </c>
      <c r="K54" s="166" t="s">
        <v>694</v>
      </c>
      <c r="L54" s="21" t="s">
        <v>712</v>
      </c>
      <c r="M54" s="21" t="s">
        <v>696</v>
      </c>
      <c r="N54" s="144"/>
      <c r="O54" s="145"/>
      <c r="P54" s="66"/>
      <c r="Q54" s="305"/>
      <c r="R54" s="305"/>
      <c r="S54" s="66"/>
      <c r="T54" s="305"/>
      <c r="U54" s="305"/>
      <c r="V54" s="66"/>
      <c r="W54" s="305"/>
      <c r="X54" s="305"/>
      <c r="Y54" s="66"/>
      <c r="Z54" s="305"/>
      <c r="AA54" s="305"/>
      <c r="AB54" s="66"/>
    </row>
    <row r="55" spans="1:28" s="306" customFormat="1" ht="162" x14ac:dyDescent="0.25">
      <c r="A55" s="55" t="s">
        <v>677</v>
      </c>
      <c r="B55" s="54" t="s">
        <v>678</v>
      </c>
      <c r="C55" s="399">
        <v>11</v>
      </c>
      <c r="D55" s="400" t="s">
        <v>713</v>
      </c>
      <c r="E55" s="380" t="s">
        <v>709</v>
      </c>
      <c r="F55" s="391" t="s">
        <v>714</v>
      </c>
      <c r="G55" s="12">
        <v>42536</v>
      </c>
      <c r="H55" s="12">
        <v>42719</v>
      </c>
      <c r="I55" s="13" t="s">
        <v>715</v>
      </c>
      <c r="J55" s="12">
        <v>42536</v>
      </c>
      <c r="K55" s="166" t="s">
        <v>694</v>
      </c>
      <c r="L55" s="21" t="s">
        <v>712</v>
      </c>
      <c r="M55" s="21" t="s">
        <v>696</v>
      </c>
      <c r="N55" s="144"/>
      <c r="O55" s="145"/>
      <c r="P55" s="66"/>
      <c r="Q55" s="305"/>
      <c r="R55" s="305"/>
      <c r="S55" s="66"/>
      <c r="T55" s="305"/>
      <c r="U55" s="305"/>
      <c r="V55" s="66"/>
      <c r="W55" s="305"/>
      <c r="X55" s="305"/>
      <c r="Y55" s="66"/>
      <c r="Z55" s="305"/>
      <c r="AA55" s="305"/>
      <c r="AB55" s="66"/>
    </row>
    <row r="56" spans="1:28" s="306" customFormat="1" ht="14.25" x14ac:dyDescent="0.2">
      <c r="A56" s="301"/>
      <c r="B56" s="401"/>
      <c r="C56" s="302"/>
      <c r="D56" s="402"/>
      <c r="E56" s="309"/>
      <c r="F56" s="303"/>
      <c r="G56" s="401"/>
      <c r="H56" s="401"/>
      <c r="I56" s="37"/>
      <c r="J56" s="401"/>
      <c r="K56" s="304"/>
      <c r="L56" s="304"/>
      <c r="M56" s="144"/>
      <c r="N56" s="144"/>
      <c r="O56" s="145"/>
      <c r="P56" s="66"/>
      <c r="Q56" s="305"/>
      <c r="R56" s="305"/>
      <c r="S56" s="66"/>
      <c r="T56" s="305"/>
      <c r="U56" s="305"/>
      <c r="V56" s="66"/>
      <c r="W56" s="305"/>
      <c r="X56" s="305"/>
      <c r="Y56" s="66"/>
      <c r="Z56" s="305"/>
      <c r="AA56" s="305"/>
      <c r="AB56" s="66"/>
    </row>
    <row r="57" spans="1:28" s="4" customFormat="1" x14ac:dyDescent="0.2">
      <c r="A57" s="146"/>
      <c r="B57" s="233"/>
      <c r="C57" s="148"/>
      <c r="D57" s="234"/>
      <c r="E57" s="61"/>
      <c r="F57" s="235"/>
      <c r="G57" s="236"/>
      <c r="H57" s="236"/>
      <c r="I57" s="173"/>
      <c r="J57" s="236"/>
      <c r="K57" s="174"/>
      <c r="L57" s="173"/>
      <c r="M57" s="144"/>
      <c r="N57" s="144"/>
      <c r="O57" s="145"/>
      <c r="P57" s="66"/>
      <c r="Q57" s="43"/>
      <c r="R57" s="43"/>
      <c r="S57" s="66"/>
      <c r="T57" s="43"/>
      <c r="U57" s="43"/>
      <c r="V57" s="66"/>
      <c r="W57" s="43"/>
      <c r="X57" s="43"/>
      <c r="Y57" s="66"/>
      <c r="Z57" s="305"/>
      <c r="AA57" s="305"/>
      <c r="AB57" s="66"/>
    </row>
    <row r="58" spans="1:28" s="4" customFormat="1" x14ac:dyDescent="0.2">
      <c r="A58" s="146"/>
      <c r="B58" s="233"/>
      <c r="C58" s="148"/>
      <c r="D58" s="234"/>
      <c r="E58" s="61"/>
      <c r="F58" s="235"/>
      <c r="G58" s="236"/>
      <c r="H58" s="236"/>
      <c r="I58" s="173"/>
      <c r="J58" s="236"/>
      <c r="K58" s="174"/>
      <c r="L58" s="173"/>
      <c r="M58" s="144"/>
      <c r="N58" s="144"/>
      <c r="O58" s="145"/>
      <c r="P58" s="66"/>
      <c r="Q58" s="43"/>
      <c r="R58" s="43"/>
      <c r="S58" s="66"/>
      <c r="T58" s="43"/>
      <c r="U58" s="43"/>
      <c r="V58" s="66"/>
      <c r="W58" s="43"/>
      <c r="X58" s="43"/>
      <c r="Y58" s="66"/>
      <c r="Z58" s="305"/>
      <c r="AA58" s="305"/>
      <c r="AB58" s="66"/>
    </row>
    <row r="59" spans="1:28" s="4" customFormat="1" x14ac:dyDescent="0.2">
      <c r="A59" s="146"/>
      <c r="B59" s="233"/>
      <c r="C59" s="148"/>
      <c r="D59" s="234"/>
      <c r="E59" s="61"/>
      <c r="F59" s="235"/>
      <c r="G59" s="236"/>
      <c r="H59" s="236"/>
      <c r="I59" s="173"/>
      <c r="J59" s="236"/>
      <c r="K59" s="174"/>
      <c r="L59" s="173"/>
      <c r="M59" s="144"/>
      <c r="N59" s="144"/>
      <c r="O59" s="145"/>
      <c r="P59" s="66"/>
      <c r="Q59" s="43"/>
      <c r="R59" s="43"/>
      <c r="S59" s="66"/>
      <c r="T59" s="43"/>
      <c r="U59" s="43"/>
      <c r="V59" s="66"/>
      <c r="W59" s="43"/>
      <c r="X59" s="43"/>
      <c r="Y59" s="66"/>
      <c r="Z59" s="305"/>
      <c r="AA59" s="305"/>
      <c r="AB59" s="66"/>
    </row>
    <row r="60" spans="1:28" s="4" customFormat="1" ht="12" x14ac:dyDescent="0.2">
      <c r="A60" s="120"/>
      <c r="B60" s="125"/>
      <c r="C60" s="124"/>
      <c r="D60" s="120"/>
      <c r="E60" s="124"/>
      <c r="F60" s="140"/>
      <c r="G60" s="141"/>
      <c r="H60" s="141"/>
      <c r="I60" s="142"/>
      <c r="J60" s="143"/>
      <c r="K60" s="139"/>
      <c r="L60" s="139"/>
      <c r="M60" s="144"/>
      <c r="N60" s="144"/>
      <c r="O60" s="145"/>
      <c r="P60" s="66"/>
      <c r="Q60" s="43"/>
      <c r="R60" s="43"/>
      <c r="S60" s="66"/>
      <c r="T60" s="43"/>
      <c r="U60" s="43"/>
      <c r="V60" s="66"/>
      <c r="W60" s="43"/>
      <c r="X60" s="43"/>
      <c r="Y60" s="66"/>
      <c r="Z60" s="305"/>
      <c r="AA60" s="305"/>
      <c r="AB60" s="66"/>
    </row>
    <row r="61" spans="1:28" s="4" customFormat="1" ht="12" x14ac:dyDescent="0.2">
      <c r="A61" s="120"/>
      <c r="B61" s="125"/>
      <c r="C61" s="124"/>
      <c r="D61" s="120"/>
      <c r="E61" s="124"/>
      <c r="F61" s="140"/>
      <c r="G61" s="141"/>
      <c r="H61" s="141"/>
      <c r="I61" s="142"/>
      <c r="J61" s="143"/>
      <c r="K61" s="139"/>
      <c r="L61" s="139"/>
      <c r="M61" s="144"/>
      <c r="N61" s="144"/>
      <c r="O61" s="145"/>
      <c r="P61" s="66"/>
      <c r="Q61" s="43"/>
      <c r="R61" s="43"/>
      <c r="S61" s="66"/>
      <c r="T61" s="43"/>
      <c r="U61" s="43"/>
      <c r="V61" s="66"/>
      <c r="W61" s="43"/>
      <c r="X61" s="43"/>
      <c r="Y61" s="66"/>
      <c r="Z61" s="305"/>
      <c r="AA61" s="305"/>
      <c r="AB61" s="66"/>
    </row>
    <row r="62" spans="1:28" s="4" customFormat="1" ht="12" x14ac:dyDescent="0.2">
      <c r="A62" s="210"/>
      <c r="B62" s="211"/>
      <c r="C62" s="216"/>
      <c r="D62" s="210"/>
      <c r="E62" s="216"/>
      <c r="F62" s="140"/>
      <c r="G62" s="141"/>
      <c r="H62" s="141"/>
      <c r="I62" s="142"/>
      <c r="J62" s="143"/>
      <c r="K62" s="215"/>
      <c r="L62" s="215"/>
      <c r="M62" s="144"/>
      <c r="N62" s="144"/>
      <c r="O62" s="145"/>
      <c r="P62" s="66"/>
      <c r="Q62" s="43"/>
      <c r="R62" s="43"/>
      <c r="S62" s="66"/>
      <c r="T62" s="43"/>
      <c r="U62" s="43"/>
      <c r="V62" s="66"/>
      <c r="W62" s="43"/>
      <c r="X62" s="43"/>
      <c r="Y62" s="66"/>
      <c r="Z62" s="305"/>
      <c r="AA62" s="305"/>
      <c r="AB62" s="66"/>
    </row>
    <row r="63" spans="1:28" s="4" customFormat="1" ht="12" x14ac:dyDescent="0.2">
      <c r="A63" s="210"/>
      <c r="B63" s="211"/>
      <c r="C63" s="216"/>
      <c r="D63" s="210"/>
      <c r="E63" s="216"/>
      <c r="F63" s="140"/>
      <c r="G63" s="141"/>
      <c r="H63" s="141"/>
      <c r="I63" s="142"/>
      <c r="J63" s="143"/>
      <c r="K63" s="215"/>
      <c r="L63" s="215"/>
      <c r="M63" s="144"/>
      <c r="N63" s="144"/>
      <c r="O63" s="145"/>
      <c r="P63" s="66"/>
      <c r="Q63" s="43"/>
      <c r="R63" s="43"/>
      <c r="S63" s="66"/>
      <c r="T63" s="43"/>
      <c r="U63" s="43"/>
      <c r="V63" s="66"/>
      <c r="W63" s="43"/>
      <c r="X63" s="43"/>
      <c r="Y63" s="66"/>
      <c r="Z63" s="305"/>
      <c r="AA63" s="305"/>
      <c r="AB63" s="66"/>
    </row>
    <row r="64" spans="1:28" s="4" customFormat="1" ht="12" x14ac:dyDescent="0.2">
      <c r="A64" s="210"/>
      <c r="B64" s="211"/>
      <c r="C64" s="216"/>
      <c r="D64" s="210"/>
      <c r="E64" s="216"/>
      <c r="F64" s="140"/>
      <c r="G64" s="141"/>
      <c r="H64" s="141"/>
      <c r="I64" s="142"/>
      <c r="J64" s="143"/>
      <c r="K64" s="215"/>
      <c r="L64" s="215"/>
      <c r="M64" s="144"/>
      <c r="N64" s="144"/>
      <c r="O64" s="145"/>
      <c r="P64" s="66"/>
      <c r="Q64" s="43"/>
      <c r="R64" s="43"/>
      <c r="S64" s="66"/>
      <c r="T64" s="43"/>
      <c r="U64" s="43"/>
      <c r="V64" s="66"/>
      <c r="W64" s="43"/>
      <c r="X64" s="43"/>
      <c r="Y64" s="66"/>
      <c r="Z64" s="305"/>
      <c r="AA64" s="305"/>
      <c r="AB64" s="66"/>
    </row>
    <row r="65" spans="1:28" s="4" customFormat="1" ht="12" x14ac:dyDescent="0.2">
      <c r="A65" s="210"/>
      <c r="B65" s="211"/>
      <c r="C65" s="216"/>
      <c r="D65" s="210"/>
      <c r="E65" s="216"/>
      <c r="F65" s="140"/>
      <c r="G65" s="141"/>
      <c r="H65" s="141"/>
      <c r="I65" s="142"/>
      <c r="J65" s="143"/>
      <c r="K65" s="215"/>
      <c r="L65" s="215"/>
      <c r="M65" s="144"/>
      <c r="N65" s="144"/>
      <c r="O65" s="145"/>
      <c r="P65" s="66"/>
      <c r="Q65" s="43"/>
      <c r="R65" s="43"/>
      <c r="S65" s="66"/>
      <c r="T65" s="43"/>
      <c r="U65" s="43"/>
      <c r="V65" s="66"/>
      <c r="W65" s="43"/>
      <c r="X65" s="43"/>
      <c r="Y65" s="66"/>
      <c r="Z65" s="305"/>
      <c r="AA65" s="305"/>
      <c r="AB65" s="66"/>
    </row>
    <row r="66" spans="1:28" s="4" customFormat="1" ht="12" x14ac:dyDescent="0.2">
      <c r="A66" s="210"/>
      <c r="B66" s="211"/>
      <c r="C66" s="216"/>
      <c r="D66" s="210"/>
      <c r="E66" s="216"/>
      <c r="F66" s="140"/>
      <c r="G66" s="141"/>
      <c r="H66" s="141"/>
      <c r="I66" s="142"/>
      <c r="J66" s="143"/>
      <c r="K66" s="215"/>
      <c r="L66" s="215"/>
      <c r="M66" s="144"/>
      <c r="N66" s="144"/>
      <c r="O66" s="145"/>
      <c r="P66" s="66"/>
      <c r="Q66" s="43"/>
      <c r="R66" s="43"/>
      <c r="S66" s="66"/>
      <c r="T66" s="43"/>
      <c r="U66" s="43"/>
      <c r="V66" s="66"/>
      <c r="W66" s="43"/>
      <c r="X66" s="43"/>
      <c r="Y66" s="66"/>
      <c r="Z66" s="305"/>
      <c r="AA66" s="305"/>
      <c r="AB66" s="66"/>
    </row>
    <row r="67" spans="1:28" s="4" customFormat="1" ht="12" x14ac:dyDescent="0.2">
      <c r="A67" s="210"/>
      <c r="B67" s="211"/>
      <c r="C67" s="216"/>
      <c r="D67" s="210"/>
      <c r="E67" s="216"/>
      <c r="F67" s="140"/>
      <c r="G67" s="141"/>
      <c r="H67" s="141"/>
      <c r="I67" s="142"/>
      <c r="J67" s="143"/>
      <c r="K67" s="215"/>
      <c r="L67" s="215"/>
      <c r="M67" s="144"/>
      <c r="N67" s="144"/>
      <c r="O67" s="145"/>
      <c r="P67" s="66"/>
      <c r="Q67" s="43"/>
      <c r="R67" s="43"/>
      <c r="S67" s="66"/>
      <c r="T67" s="43"/>
      <c r="U67" s="43"/>
      <c r="V67" s="66"/>
      <c r="W67" s="43"/>
      <c r="X67" s="43"/>
      <c r="Y67" s="66"/>
      <c r="Z67" s="305"/>
      <c r="AA67" s="305"/>
      <c r="AB67" s="66"/>
    </row>
    <row r="68" spans="1:28" s="4" customFormat="1" ht="12" x14ac:dyDescent="0.2">
      <c r="A68" s="210"/>
      <c r="B68" s="211"/>
      <c r="C68" s="216"/>
      <c r="D68" s="210"/>
      <c r="E68" s="216"/>
      <c r="F68" s="140"/>
      <c r="G68" s="141"/>
      <c r="H68" s="141"/>
      <c r="I68" s="142"/>
      <c r="J68" s="143"/>
      <c r="K68" s="215"/>
      <c r="L68" s="215"/>
      <c r="M68" s="144"/>
      <c r="N68" s="144"/>
      <c r="O68" s="145"/>
      <c r="P68" s="66"/>
      <c r="Q68" s="43"/>
      <c r="R68" s="43"/>
      <c r="S68" s="66"/>
      <c r="T68" s="43"/>
      <c r="U68" s="43"/>
      <c r="V68" s="66"/>
      <c r="W68" s="43"/>
      <c r="X68" s="43"/>
      <c r="Y68" s="66"/>
      <c r="Z68" s="305"/>
      <c r="AA68" s="305"/>
      <c r="AB68" s="66"/>
    </row>
    <row r="69" spans="1:28" s="4" customFormat="1" ht="12" x14ac:dyDescent="0.2">
      <c r="A69" s="210"/>
      <c r="B69" s="211"/>
      <c r="C69" s="216"/>
      <c r="D69" s="210"/>
      <c r="E69" s="216"/>
      <c r="F69" s="140"/>
      <c r="G69" s="141"/>
      <c r="H69" s="141"/>
      <c r="I69" s="142"/>
      <c r="J69" s="143"/>
      <c r="K69" s="215"/>
      <c r="L69" s="215"/>
      <c r="M69" s="144"/>
      <c r="N69" s="144"/>
      <c r="O69" s="145"/>
      <c r="P69" s="66"/>
      <c r="Q69" s="43"/>
      <c r="R69" s="43"/>
      <c r="S69" s="66"/>
      <c r="T69" s="43"/>
      <c r="U69" s="43"/>
      <c r="V69" s="66"/>
      <c r="W69" s="43"/>
      <c r="X69" s="43"/>
      <c r="Y69" s="66"/>
      <c r="Z69" s="305"/>
      <c r="AA69" s="305"/>
      <c r="AB69" s="66"/>
    </row>
    <row r="70" spans="1:28" s="4" customFormat="1" ht="12" x14ac:dyDescent="0.2">
      <c r="A70" s="210"/>
      <c r="B70" s="211"/>
      <c r="C70" s="216"/>
      <c r="D70" s="210"/>
      <c r="E70" s="216"/>
      <c r="F70" s="140"/>
      <c r="G70" s="141"/>
      <c r="H70" s="141"/>
      <c r="I70" s="142"/>
      <c r="J70" s="143"/>
      <c r="K70" s="215"/>
      <c r="L70" s="215"/>
      <c r="M70" s="144"/>
      <c r="N70" s="144"/>
      <c r="O70" s="145"/>
      <c r="P70" s="66"/>
      <c r="Q70" s="43"/>
      <c r="R70" s="43"/>
      <c r="S70" s="66"/>
      <c r="T70" s="43"/>
      <c r="U70" s="43"/>
      <c r="V70" s="66"/>
      <c r="W70" s="43"/>
      <c r="X70" s="43"/>
      <c r="Y70" s="66"/>
      <c r="Z70" s="305"/>
      <c r="AA70" s="305"/>
      <c r="AB70" s="66"/>
    </row>
    <row r="71" spans="1:28" s="4" customFormat="1" ht="12" x14ac:dyDescent="0.2">
      <c r="A71" s="210"/>
      <c r="B71" s="211"/>
      <c r="C71" s="216"/>
      <c r="D71" s="210"/>
      <c r="E71" s="216"/>
      <c r="F71" s="140"/>
      <c r="G71" s="141"/>
      <c r="H71" s="141"/>
      <c r="I71" s="142"/>
      <c r="J71" s="143"/>
      <c r="K71" s="215"/>
      <c r="L71" s="215"/>
      <c r="M71" s="144"/>
      <c r="N71" s="144"/>
      <c r="O71" s="145"/>
      <c r="P71" s="66"/>
      <c r="Q71" s="43"/>
      <c r="R71" s="43"/>
      <c r="S71" s="66"/>
      <c r="T71" s="43"/>
      <c r="U71" s="43"/>
      <c r="V71" s="66"/>
      <c r="W71" s="43"/>
      <c r="X71" s="43"/>
      <c r="Y71" s="66"/>
      <c r="Z71" s="305"/>
      <c r="AA71" s="305"/>
      <c r="AB71" s="66"/>
    </row>
    <row r="72" spans="1:28" s="4" customFormat="1" ht="12" x14ac:dyDescent="0.2">
      <c r="A72" s="120"/>
      <c r="B72" s="125"/>
      <c r="C72" s="124"/>
      <c r="D72" s="120"/>
      <c r="E72" s="124"/>
      <c r="F72" s="140"/>
      <c r="G72" s="141"/>
      <c r="H72" s="141"/>
      <c r="I72" s="142"/>
      <c r="J72" s="143"/>
      <c r="K72" s="139"/>
      <c r="L72" s="139"/>
      <c r="M72" s="144"/>
      <c r="N72" s="144"/>
      <c r="O72" s="145"/>
      <c r="P72" s="66"/>
      <c r="Q72" s="43"/>
      <c r="R72" s="43"/>
      <c r="S72" s="66"/>
      <c r="T72" s="43"/>
      <c r="U72" s="43"/>
      <c r="V72" s="66"/>
      <c r="W72" s="43"/>
      <c r="X72" s="43"/>
      <c r="Y72" s="66"/>
      <c r="Z72" s="305"/>
      <c r="AA72" s="305"/>
      <c r="AB72" s="66"/>
    </row>
    <row r="73" spans="1:28" s="4" customFormat="1" ht="12" x14ac:dyDescent="0.2">
      <c r="A73" s="120"/>
      <c r="B73" s="125"/>
      <c r="C73" s="124"/>
      <c r="D73" s="120"/>
      <c r="E73" s="124"/>
      <c r="F73" s="140"/>
      <c r="G73" s="141"/>
      <c r="H73" s="141"/>
      <c r="I73" s="142"/>
      <c r="J73" s="143"/>
      <c r="K73" s="139"/>
      <c r="L73" s="139"/>
      <c r="M73" s="144"/>
      <c r="N73" s="144"/>
      <c r="O73" s="145"/>
      <c r="P73" s="66"/>
      <c r="Q73" s="43"/>
      <c r="R73" s="43"/>
      <c r="S73" s="66"/>
      <c r="T73" s="43"/>
      <c r="U73" s="43"/>
      <c r="V73" s="66"/>
      <c r="W73" s="43"/>
      <c r="X73" s="43"/>
      <c r="Y73" s="66"/>
      <c r="Z73" s="305"/>
      <c r="AA73" s="305"/>
      <c r="AB73" s="66"/>
    </row>
    <row r="74" spans="1:28" s="4" customFormat="1" ht="12" x14ac:dyDescent="0.2">
      <c r="A74" s="120"/>
      <c r="B74" s="125"/>
      <c r="C74" s="124"/>
      <c r="D74" s="120"/>
      <c r="E74" s="124"/>
      <c r="F74" s="140"/>
      <c r="G74" s="141"/>
      <c r="H74" s="141"/>
      <c r="I74" s="142"/>
      <c r="J74" s="143"/>
      <c r="K74" s="139"/>
      <c r="L74" s="139"/>
      <c r="M74" s="144"/>
      <c r="N74" s="144"/>
      <c r="O74" s="145"/>
      <c r="P74" s="66"/>
      <c r="Q74" s="43"/>
      <c r="R74" s="43"/>
      <c r="S74" s="66"/>
      <c r="T74" s="43"/>
      <c r="U74" s="43"/>
      <c r="V74" s="66"/>
      <c r="W74" s="43"/>
      <c r="X74" s="43"/>
      <c r="Y74" s="66"/>
      <c r="Z74" s="305"/>
      <c r="AA74" s="305"/>
      <c r="AB74" s="66"/>
    </row>
    <row r="75" spans="1:28" s="4" customFormat="1" ht="12" x14ac:dyDescent="0.2">
      <c r="A75" s="120"/>
      <c r="B75" s="125"/>
      <c r="C75" s="124"/>
      <c r="D75" s="120"/>
      <c r="E75" s="124"/>
      <c r="F75" s="140"/>
      <c r="G75" s="141"/>
      <c r="H75" s="141"/>
      <c r="I75" s="142"/>
      <c r="J75" s="143"/>
      <c r="K75" s="139"/>
      <c r="L75" s="139"/>
      <c r="M75" s="144"/>
      <c r="N75" s="144"/>
      <c r="O75" s="145"/>
      <c r="P75" s="66"/>
      <c r="Q75" s="43"/>
      <c r="R75" s="43"/>
      <c r="S75" s="66"/>
      <c r="T75" s="43"/>
      <c r="U75" s="43"/>
      <c r="V75" s="66"/>
      <c r="W75" s="43"/>
      <c r="X75" s="43"/>
      <c r="Y75" s="66"/>
      <c r="Z75" s="305"/>
      <c r="AA75" s="305"/>
      <c r="AB75" s="66"/>
    </row>
    <row r="76" spans="1:28" s="4" customFormat="1" ht="21.75" customHeight="1" x14ac:dyDescent="0.2">
      <c r="A76" s="81">
        <f t="shared" ref="A76:Y76" si="0">COUNTA(A7:A75)</f>
        <v>44</v>
      </c>
      <c r="B76" s="81">
        <f t="shared" si="0"/>
        <v>44</v>
      </c>
      <c r="C76" s="81">
        <f t="shared" si="0"/>
        <v>42</v>
      </c>
      <c r="D76" s="81">
        <f t="shared" si="0"/>
        <v>44</v>
      </c>
      <c r="E76" s="81">
        <f t="shared" si="0"/>
        <v>44</v>
      </c>
      <c r="F76" s="81">
        <f t="shared" si="0"/>
        <v>47</v>
      </c>
      <c r="G76" s="81">
        <f t="shared" si="0"/>
        <v>44</v>
      </c>
      <c r="H76" s="81">
        <f t="shared" si="0"/>
        <v>44</v>
      </c>
      <c r="I76" s="81">
        <f t="shared" si="0"/>
        <v>34</v>
      </c>
      <c r="J76" s="81">
        <f t="shared" si="0"/>
        <v>30</v>
      </c>
      <c r="K76" s="81">
        <f t="shared" si="0"/>
        <v>41</v>
      </c>
      <c r="L76" s="81">
        <f t="shared" si="0"/>
        <v>43</v>
      </c>
      <c r="M76" s="81">
        <f t="shared" si="0"/>
        <v>29</v>
      </c>
      <c r="N76" s="81">
        <f t="shared" si="0"/>
        <v>11</v>
      </c>
      <c r="O76" s="81">
        <f t="shared" si="0"/>
        <v>10</v>
      </c>
      <c r="P76" s="81">
        <f t="shared" si="0"/>
        <v>14</v>
      </c>
      <c r="Q76" s="81">
        <f t="shared" si="0"/>
        <v>12</v>
      </c>
      <c r="R76" s="81">
        <f t="shared" si="0"/>
        <v>9</v>
      </c>
      <c r="S76" s="81">
        <f t="shared" si="0"/>
        <v>13</v>
      </c>
      <c r="T76" s="81">
        <f t="shared" si="0"/>
        <v>16</v>
      </c>
      <c r="U76" s="81">
        <f t="shared" si="0"/>
        <v>11</v>
      </c>
      <c r="V76" s="81">
        <f t="shared" si="0"/>
        <v>14</v>
      </c>
      <c r="W76" s="81">
        <f t="shared" si="0"/>
        <v>27</v>
      </c>
      <c r="X76" s="81">
        <f t="shared" si="0"/>
        <v>21</v>
      </c>
      <c r="Y76" s="81">
        <f t="shared" si="0"/>
        <v>25</v>
      </c>
      <c r="Z76" s="81">
        <f>COUNTA(Z7:Z75)</f>
        <v>0</v>
      </c>
      <c r="AA76" s="81">
        <f>COUNTA(AA7:AA75)</f>
        <v>0</v>
      </c>
      <c r="AB76" s="81">
        <f>COUNTA(AB7:AB75)</f>
        <v>0</v>
      </c>
    </row>
    <row r="77" spans="1:28" s="4" customFormat="1" ht="25.5" customHeight="1" x14ac:dyDescent="0.2">
      <c r="A77" s="582" t="s">
        <v>474</v>
      </c>
      <c r="B77" s="583"/>
      <c r="C77" s="583"/>
      <c r="D77" s="583"/>
      <c r="E77" s="583"/>
      <c r="F77" s="583"/>
      <c r="G77" s="583"/>
      <c r="H77" s="583"/>
      <c r="I77" s="583"/>
      <c r="J77" s="583"/>
      <c r="K77" s="583"/>
      <c r="L77" s="583"/>
      <c r="M77" s="583"/>
      <c r="N77" s="583"/>
      <c r="O77" s="583"/>
      <c r="P77" s="584"/>
      <c r="Q77" s="82">
        <f>AVERAGE(Q7:Q36)</f>
        <v>0.67500000000000004</v>
      </c>
      <c r="R77" s="82">
        <f>AVERAGE(R7:R36)</f>
        <v>0.5714285714285714</v>
      </c>
      <c r="T77" s="82">
        <f>AVERAGE(T7:T36)</f>
        <v>0.609375</v>
      </c>
      <c r="U77" s="82">
        <f>AVERAGE(U7:U36)</f>
        <v>0.5</v>
      </c>
      <c r="W77" s="195">
        <f>AVERAGE(W7:W75)</f>
        <v>0.73038461538461541</v>
      </c>
      <c r="X77" s="82">
        <f>AVERAGE(X7:X75)</f>
        <v>0.71200000000000008</v>
      </c>
      <c r="Z77" s="195" t="e">
        <f>AVERAGE(Z7:Z75)</f>
        <v>#DIV/0!</v>
      </c>
      <c r="AA77" s="82" t="e">
        <f>AVERAGE(AA7:AA75)</f>
        <v>#DIV/0!</v>
      </c>
      <c r="AB77" s="306"/>
    </row>
    <row r="78" spans="1:28" ht="45.75" customHeight="1" x14ac:dyDescent="0.2">
      <c r="A78" s="585" t="s">
        <v>475</v>
      </c>
      <c r="B78" s="585"/>
      <c r="C78" s="585"/>
      <c r="D78" s="585"/>
      <c r="E78" s="585"/>
      <c r="F78" s="585"/>
      <c r="G78" s="585"/>
      <c r="H78" s="585"/>
      <c r="I78" s="585"/>
      <c r="J78" s="585"/>
      <c r="K78" s="585"/>
      <c r="L78" s="585"/>
      <c r="M78" s="585"/>
      <c r="N78" s="585"/>
      <c r="O78" s="585"/>
      <c r="P78" s="585"/>
      <c r="Q78" s="83"/>
      <c r="S78" s="85" t="s">
        <v>476</v>
      </c>
      <c r="T78" s="86">
        <f>COUNTIF(T7:T36,100%)</f>
        <v>2</v>
      </c>
      <c r="W78" s="86">
        <f>COUNTIF(W7:W36,100%)</f>
        <v>10</v>
      </c>
      <c r="Z78" s="86">
        <f>COUNTIF(Z7:Z36,100%)</f>
        <v>0</v>
      </c>
    </row>
    <row r="79" spans="1:28" ht="45.75" customHeight="1" x14ac:dyDescent="0.2">
      <c r="A79" s="87"/>
      <c r="B79" s="88"/>
      <c r="C79" s="88"/>
      <c r="D79" s="88"/>
      <c r="E79" s="88"/>
      <c r="F79" s="89"/>
      <c r="G79" s="89"/>
      <c r="H79" s="89"/>
      <c r="I79" s="89"/>
      <c r="J79" s="89"/>
      <c r="K79" s="89"/>
      <c r="L79" s="89"/>
      <c r="M79" s="89"/>
      <c r="N79" s="89"/>
      <c r="O79" s="89"/>
      <c r="P79" s="90"/>
      <c r="Q79" s="89"/>
      <c r="R79" s="89"/>
      <c r="S79" s="113" t="s">
        <v>477</v>
      </c>
      <c r="T79" s="91">
        <f>F76-(T78+T80+T81)</f>
        <v>29</v>
      </c>
      <c r="W79" s="91">
        <f>I76-(W78+W80+W81)</f>
        <v>16</v>
      </c>
      <c r="Z79" s="91">
        <f>L76-(Z78+Z80+Z81)</f>
        <v>13</v>
      </c>
    </row>
    <row r="80" spans="1:28" ht="45.75" customHeight="1" x14ac:dyDescent="0.2">
      <c r="A80" s="92"/>
      <c r="B80" s="93"/>
      <c r="C80" s="93"/>
      <c r="D80" s="93"/>
      <c r="E80" s="93"/>
      <c r="F80" s="94"/>
      <c r="G80" s="94"/>
      <c r="H80" s="94"/>
      <c r="I80" s="94"/>
      <c r="J80" s="94"/>
      <c r="K80" s="94"/>
      <c r="L80" s="94"/>
      <c r="M80" s="94"/>
      <c r="N80" s="94"/>
      <c r="O80" s="94"/>
      <c r="P80" s="95"/>
      <c r="Q80" s="94"/>
      <c r="R80" s="94"/>
      <c r="S80" s="113" t="s">
        <v>478</v>
      </c>
      <c r="T80" s="96">
        <f>COUNTIF(T7:T36,0%)</f>
        <v>2</v>
      </c>
      <c r="W80" s="96">
        <f>COUNTIF(W7:W36,0%)</f>
        <v>2</v>
      </c>
      <c r="Z80" s="96">
        <f>COUNTIF(Z7:Z36,0%)</f>
        <v>0</v>
      </c>
    </row>
    <row r="81" spans="1:26" ht="14.25" x14ac:dyDescent="0.2">
      <c r="A81" s="92"/>
      <c r="B81" s="93"/>
      <c r="C81" s="93"/>
      <c r="D81" s="93"/>
      <c r="E81" s="93"/>
      <c r="F81" s="94"/>
      <c r="G81" s="94"/>
      <c r="H81" s="94"/>
      <c r="I81" s="94"/>
      <c r="J81" s="94"/>
      <c r="K81" s="94"/>
      <c r="L81" s="94"/>
      <c r="M81" s="94"/>
      <c r="N81" s="94"/>
      <c r="O81" s="94"/>
      <c r="P81" s="95"/>
      <c r="Q81" s="94"/>
      <c r="R81" s="94"/>
      <c r="S81" s="113" t="s">
        <v>479</v>
      </c>
      <c r="T81" s="96">
        <f>COUNTBLANK(T7:T36)</f>
        <v>14</v>
      </c>
      <c r="W81" s="96">
        <f>COUNTBLANK(W7:W36)</f>
        <v>6</v>
      </c>
      <c r="Z81" s="96">
        <f>COUNTBLANK(Z7:Z36)</f>
        <v>30</v>
      </c>
    </row>
    <row r="82" spans="1:26" ht="14.25" x14ac:dyDescent="0.2">
      <c r="A82" s="92"/>
      <c r="B82" s="93"/>
      <c r="C82" s="93"/>
      <c r="D82" s="93"/>
      <c r="E82" s="93"/>
      <c r="F82" s="93"/>
      <c r="G82" s="93"/>
      <c r="H82" s="93"/>
      <c r="I82" s="93"/>
      <c r="J82" s="93"/>
      <c r="K82" s="93"/>
      <c r="L82" s="93"/>
      <c r="M82" s="93"/>
      <c r="N82" s="93"/>
      <c r="O82" s="93"/>
      <c r="P82" s="97"/>
      <c r="Q82" s="93"/>
      <c r="R82" s="93"/>
      <c r="S82" s="93"/>
      <c r="T82" s="98">
        <f>SUM(T78:T81)</f>
        <v>47</v>
      </c>
      <c r="W82" s="98">
        <f>SUM(W78:W81)</f>
        <v>34</v>
      </c>
      <c r="Z82" s="98">
        <f>SUM(Z78:Z81)</f>
        <v>43</v>
      </c>
    </row>
    <row r="83" spans="1:26" x14ac:dyDescent="0.2">
      <c r="A83" s="92"/>
      <c r="B83" s="93"/>
      <c r="C83" s="93"/>
      <c r="D83" s="93"/>
      <c r="E83" s="93"/>
      <c r="F83" s="93"/>
      <c r="G83" s="93"/>
      <c r="H83" s="93"/>
      <c r="I83" s="93"/>
      <c r="J83" s="93"/>
      <c r="K83" s="93"/>
      <c r="L83" s="93"/>
      <c r="M83" s="93"/>
      <c r="N83" s="93"/>
      <c r="O83" s="93"/>
      <c r="P83" s="97"/>
      <c r="Q83" s="93"/>
      <c r="R83" s="93"/>
      <c r="S83" s="99" t="s">
        <v>480</v>
      </c>
      <c r="T83" s="100">
        <f>T82-T81</f>
        <v>33</v>
      </c>
      <c r="W83" s="100">
        <f>W82-W81</f>
        <v>28</v>
      </c>
      <c r="Z83" s="100">
        <f>Z82-Z81</f>
        <v>13</v>
      </c>
    </row>
    <row r="84" spans="1:26" x14ac:dyDescent="0.2">
      <c r="A84" s="92"/>
      <c r="B84" s="93"/>
      <c r="C84" s="93"/>
      <c r="D84" s="93"/>
      <c r="E84" s="93"/>
      <c r="F84" s="93"/>
      <c r="G84" s="93"/>
      <c r="H84" s="93"/>
      <c r="I84" s="93"/>
      <c r="J84" s="93"/>
      <c r="K84" s="93"/>
      <c r="L84" s="93"/>
      <c r="M84" s="93"/>
      <c r="N84" s="93"/>
      <c r="O84" s="93"/>
      <c r="P84" s="97"/>
      <c r="Q84" s="93"/>
      <c r="R84" s="93"/>
      <c r="S84" s="97"/>
    </row>
    <row r="85" spans="1:26" x14ac:dyDescent="0.2">
      <c r="A85" s="92"/>
      <c r="B85" s="93"/>
      <c r="C85" s="93"/>
      <c r="D85" s="93"/>
      <c r="E85" s="93"/>
      <c r="F85" s="93"/>
      <c r="G85" s="93"/>
      <c r="H85" s="93"/>
      <c r="I85" s="93"/>
      <c r="J85" s="93"/>
      <c r="K85" s="93"/>
      <c r="L85" s="93"/>
      <c r="M85" s="93"/>
      <c r="N85" s="93"/>
      <c r="O85" s="93"/>
      <c r="P85" s="97"/>
      <c r="Q85" s="93"/>
      <c r="R85" s="93"/>
      <c r="S85" s="97"/>
    </row>
    <row r="86" spans="1:26" x14ac:dyDescent="0.2">
      <c r="A86" s="92"/>
      <c r="B86" s="93"/>
      <c r="C86" s="93"/>
      <c r="D86" s="93"/>
      <c r="E86" s="93"/>
      <c r="F86" s="93"/>
      <c r="G86" s="93"/>
      <c r="H86" s="93"/>
      <c r="I86" s="93"/>
      <c r="J86" s="93"/>
      <c r="K86" s="93"/>
      <c r="L86" s="93"/>
      <c r="M86" s="93"/>
      <c r="N86" s="93"/>
      <c r="O86" s="93"/>
      <c r="P86" s="97"/>
      <c r="Q86" s="93"/>
      <c r="R86" s="93"/>
      <c r="S86" s="97"/>
    </row>
    <row r="87" spans="1:26" x14ac:dyDescent="0.2">
      <c r="A87" s="92"/>
      <c r="B87" s="93"/>
      <c r="C87" s="93"/>
      <c r="D87" s="93"/>
      <c r="E87" s="93"/>
      <c r="F87" s="93"/>
      <c r="G87" s="93"/>
      <c r="H87" s="93"/>
      <c r="I87" s="93"/>
      <c r="J87" s="93"/>
      <c r="K87" s="93"/>
      <c r="L87" s="93"/>
      <c r="M87" s="93"/>
      <c r="N87" s="93"/>
      <c r="O87" s="93"/>
      <c r="P87" s="97"/>
      <c r="Q87" s="93"/>
      <c r="R87" s="93"/>
      <c r="S87" s="97"/>
    </row>
    <row r="88" spans="1:26" x14ac:dyDescent="0.2">
      <c r="A88" s="92"/>
      <c r="B88" s="93"/>
      <c r="C88" s="93"/>
      <c r="D88" s="93"/>
      <c r="E88" s="93"/>
      <c r="F88" s="93"/>
      <c r="G88" s="93"/>
      <c r="H88" s="93"/>
      <c r="I88" s="93"/>
      <c r="J88" s="93"/>
      <c r="K88" s="93"/>
      <c r="L88" s="93"/>
      <c r="M88" s="93"/>
      <c r="N88" s="93"/>
      <c r="O88" s="93"/>
      <c r="P88" s="97"/>
      <c r="Q88" s="93"/>
      <c r="R88" s="93"/>
      <c r="S88" s="97"/>
    </row>
    <row r="89" spans="1:26" x14ac:dyDescent="0.2">
      <c r="A89" s="92"/>
      <c r="B89" s="93"/>
      <c r="C89" s="93"/>
      <c r="D89" s="93"/>
      <c r="E89" s="93"/>
      <c r="F89" s="93"/>
      <c r="G89" s="93"/>
      <c r="H89" s="93"/>
      <c r="I89" s="93"/>
      <c r="J89" s="93"/>
      <c r="K89" s="93"/>
      <c r="L89" s="93"/>
      <c r="M89" s="93"/>
      <c r="N89" s="93"/>
      <c r="O89" s="93"/>
      <c r="P89" s="97"/>
      <c r="Q89" s="93"/>
      <c r="R89" s="93"/>
      <c r="S89" s="97"/>
    </row>
    <row r="90" spans="1:26" x14ac:dyDescent="0.2">
      <c r="A90" s="92"/>
      <c r="B90" s="93"/>
      <c r="C90" s="93"/>
      <c r="D90" s="93"/>
      <c r="E90" s="93"/>
      <c r="F90" s="93"/>
      <c r="G90" s="93"/>
      <c r="H90" s="93"/>
      <c r="I90" s="93"/>
      <c r="J90" s="93"/>
      <c r="K90" s="93"/>
      <c r="L90" s="93"/>
      <c r="M90" s="93"/>
      <c r="N90" s="93"/>
      <c r="O90" s="93"/>
      <c r="P90" s="97"/>
      <c r="Q90" s="93"/>
      <c r="R90" s="93"/>
      <c r="S90" s="97"/>
    </row>
    <row r="91" spans="1:26" x14ac:dyDescent="0.2">
      <c r="A91" s="92"/>
      <c r="B91" s="93"/>
      <c r="C91" s="93"/>
      <c r="D91" s="93"/>
      <c r="E91" s="93"/>
      <c r="F91" s="93"/>
      <c r="G91" s="93"/>
      <c r="H91" s="93"/>
      <c r="I91" s="93"/>
      <c r="J91" s="93"/>
      <c r="K91" s="93"/>
      <c r="L91" s="93"/>
      <c r="M91" s="93"/>
      <c r="N91" s="93"/>
      <c r="O91" s="93"/>
      <c r="P91" s="97"/>
      <c r="Q91" s="93"/>
      <c r="R91" s="93"/>
      <c r="S91" s="97"/>
    </row>
    <row r="92" spans="1:26" x14ac:dyDescent="0.2">
      <c r="A92" s="92"/>
      <c r="B92" s="93"/>
      <c r="C92" s="93"/>
      <c r="D92" s="93"/>
      <c r="E92" s="93"/>
      <c r="F92" s="93"/>
      <c r="G92" s="93"/>
      <c r="H92" s="93"/>
      <c r="I92" s="93"/>
      <c r="J92" s="93"/>
      <c r="K92" s="93"/>
      <c r="L92" s="93"/>
      <c r="M92" s="93"/>
      <c r="N92" s="93"/>
      <c r="O92" s="93"/>
      <c r="P92" s="97"/>
      <c r="Q92" s="93"/>
      <c r="R92" s="93"/>
      <c r="S92" s="97"/>
    </row>
    <row r="93" spans="1:26" x14ac:dyDescent="0.2">
      <c r="A93" s="92"/>
      <c r="B93" s="93"/>
      <c r="C93" s="93"/>
      <c r="D93" s="93"/>
      <c r="E93" s="93"/>
      <c r="F93" s="93"/>
      <c r="G93" s="93"/>
      <c r="H93" s="93"/>
      <c r="I93" s="93"/>
      <c r="J93" s="93"/>
      <c r="K93" s="93"/>
      <c r="L93" s="93"/>
      <c r="M93" s="93"/>
      <c r="N93" s="93"/>
      <c r="O93" s="93"/>
      <c r="P93" s="97"/>
      <c r="Q93" s="93"/>
      <c r="R93" s="93"/>
      <c r="S93" s="97"/>
    </row>
    <row r="94" spans="1:26" x14ac:dyDescent="0.2">
      <c r="A94" s="92"/>
      <c r="B94" s="93"/>
      <c r="C94" s="93"/>
      <c r="D94" s="93"/>
      <c r="E94" s="93"/>
      <c r="F94" s="93"/>
      <c r="G94" s="93"/>
      <c r="H94" s="93"/>
      <c r="I94" s="93"/>
      <c r="J94" s="93"/>
      <c r="K94" s="93"/>
      <c r="L94" s="93"/>
      <c r="M94" s="93"/>
      <c r="N94" s="93"/>
      <c r="O94" s="93"/>
      <c r="P94" s="97"/>
      <c r="Q94" s="93"/>
      <c r="R94" s="93"/>
      <c r="S94" s="97"/>
    </row>
    <row r="95" spans="1:26" x14ac:dyDescent="0.2">
      <c r="A95" s="92"/>
      <c r="B95" s="93"/>
      <c r="C95" s="93"/>
      <c r="D95" s="93"/>
      <c r="E95" s="93"/>
      <c r="F95" s="93"/>
      <c r="G95" s="93"/>
      <c r="H95" s="93"/>
      <c r="I95" s="93"/>
      <c r="J95" s="93"/>
      <c r="K95" s="93"/>
      <c r="L95" s="93"/>
      <c r="M95" s="93"/>
      <c r="N95" s="93"/>
      <c r="O95" s="93"/>
      <c r="P95" s="97"/>
      <c r="Q95" s="93"/>
      <c r="R95" s="93"/>
      <c r="S95" s="97"/>
    </row>
    <row r="96" spans="1:26" x14ac:dyDescent="0.2">
      <c r="A96" s="92"/>
      <c r="B96" s="93"/>
      <c r="C96" s="93"/>
      <c r="D96" s="93"/>
      <c r="E96" s="93"/>
      <c r="F96" s="93"/>
      <c r="G96" s="93"/>
      <c r="H96" s="93"/>
      <c r="I96" s="93"/>
      <c r="J96" s="93"/>
      <c r="K96" s="93"/>
      <c r="L96" s="93"/>
      <c r="M96" s="93"/>
      <c r="N96" s="93"/>
      <c r="O96" s="93"/>
      <c r="P96" s="97"/>
      <c r="Q96" s="93"/>
      <c r="R96" s="93"/>
      <c r="S96" s="97"/>
    </row>
    <row r="97" spans="1:19" x14ac:dyDescent="0.2">
      <c r="A97" s="92"/>
      <c r="B97" s="93"/>
      <c r="C97" s="93"/>
      <c r="D97" s="93"/>
      <c r="E97" s="93"/>
      <c r="F97" s="93"/>
      <c r="G97" s="93"/>
      <c r="H97" s="93"/>
      <c r="I97" s="93"/>
      <c r="J97" s="93"/>
      <c r="K97" s="93"/>
      <c r="L97" s="93"/>
      <c r="M97" s="93"/>
      <c r="N97" s="93"/>
      <c r="O97" s="93"/>
      <c r="P97" s="97"/>
      <c r="Q97" s="93"/>
      <c r="R97" s="93"/>
      <c r="S97" s="97"/>
    </row>
    <row r="98" spans="1:19" ht="12" customHeight="1" x14ac:dyDescent="0.2">
      <c r="A98" s="92"/>
      <c r="B98" s="93"/>
      <c r="C98" s="93"/>
      <c r="D98" s="93"/>
      <c r="E98" s="93"/>
      <c r="F98" s="93"/>
      <c r="G98" s="93"/>
      <c r="H98" s="93"/>
      <c r="I98" s="93"/>
      <c r="J98" s="93"/>
      <c r="K98" s="93"/>
      <c r="L98" s="93"/>
      <c r="M98" s="93"/>
      <c r="N98" s="93"/>
      <c r="O98" s="93"/>
      <c r="P98" s="97"/>
      <c r="Q98" s="93"/>
      <c r="R98" s="93"/>
      <c r="S98" s="97"/>
    </row>
    <row r="99" spans="1:19" x14ac:dyDescent="0.2">
      <c r="A99" s="92"/>
      <c r="B99" s="93"/>
      <c r="C99" s="93"/>
      <c r="D99" s="93"/>
      <c r="E99" s="93"/>
      <c r="F99" s="93"/>
      <c r="G99" s="93"/>
      <c r="H99" s="93"/>
      <c r="I99" s="93"/>
      <c r="J99" s="93"/>
      <c r="K99" s="93"/>
      <c r="L99" s="93"/>
      <c r="M99" s="93"/>
      <c r="N99" s="93"/>
      <c r="O99" s="93"/>
      <c r="P99" s="97"/>
      <c r="Q99" s="93"/>
      <c r="R99" s="93"/>
      <c r="S99" s="97"/>
    </row>
    <row r="100" spans="1:19" x14ac:dyDescent="0.2">
      <c r="A100" s="92"/>
      <c r="B100" s="93"/>
      <c r="C100" s="93"/>
      <c r="D100" s="93"/>
      <c r="E100" s="93"/>
      <c r="F100" s="93"/>
      <c r="G100" s="93"/>
      <c r="H100" s="93"/>
      <c r="I100" s="93"/>
      <c r="J100" s="93"/>
      <c r="K100" s="93"/>
      <c r="L100" s="93"/>
      <c r="M100" s="93"/>
      <c r="N100" s="93"/>
      <c r="O100" s="93"/>
      <c r="P100" s="97"/>
      <c r="Q100" s="93"/>
      <c r="R100" s="93"/>
      <c r="S100" s="97"/>
    </row>
    <row r="101" spans="1:19" x14ac:dyDescent="0.2">
      <c r="A101" s="92"/>
      <c r="B101" s="93"/>
      <c r="C101" s="93"/>
      <c r="D101" s="93"/>
      <c r="E101" s="93"/>
      <c r="F101" s="93"/>
      <c r="G101" s="93"/>
      <c r="H101" s="93"/>
      <c r="I101" s="93"/>
      <c r="J101" s="93"/>
      <c r="K101" s="93"/>
      <c r="L101" s="93"/>
      <c r="M101" s="93"/>
      <c r="N101" s="93"/>
      <c r="O101" s="93"/>
      <c r="P101" s="97"/>
      <c r="Q101" s="93"/>
      <c r="R101" s="93"/>
      <c r="S101" s="97"/>
    </row>
    <row r="102" spans="1:19" x14ac:dyDescent="0.2">
      <c r="A102" s="92"/>
      <c r="B102" s="93"/>
      <c r="C102" s="93"/>
      <c r="D102" s="93"/>
      <c r="E102" s="93"/>
      <c r="F102" s="93"/>
      <c r="G102" s="209"/>
      <c r="H102" s="93"/>
      <c r="I102" s="93"/>
      <c r="J102" s="93"/>
      <c r="K102" s="93"/>
      <c r="L102" s="93"/>
      <c r="M102" s="93"/>
      <c r="N102" s="93"/>
      <c r="O102" s="93"/>
      <c r="P102" s="97"/>
      <c r="Q102" s="93"/>
      <c r="R102" s="93"/>
      <c r="S102" s="97"/>
    </row>
    <row r="103" spans="1:19" x14ac:dyDescent="0.2">
      <c r="A103" s="92"/>
      <c r="B103" s="93"/>
      <c r="C103" s="93"/>
      <c r="D103" s="93"/>
      <c r="E103" s="93"/>
      <c r="F103" s="93"/>
      <c r="G103" s="93"/>
      <c r="H103" s="93"/>
      <c r="I103" s="93"/>
      <c r="J103" s="93"/>
      <c r="K103" s="93"/>
      <c r="L103" s="93"/>
      <c r="M103" s="93"/>
      <c r="N103" s="93"/>
      <c r="O103" s="93"/>
      <c r="P103" s="97"/>
      <c r="Q103" s="93"/>
      <c r="R103" s="93"/>
      <c r="S103" s="97"/>
    </row>
    <row r="104" spans="1:19" x14ac:dyDescent="0.2">
      <c r="A104" s="92"/>
      <c r="B104" s="93"/>
      <c r="C104" s="93"/>
      <c r="D104" s="93"/>
      <c r="E104" s="93"/>
      <c r="F104" s="93"/>
      <c r="G104" s="93"/>
      <c r="H104" s="93"/>
      <c r="I104" s="93"/>
      <c r="J104" s="93"/>
      <c r="K104" s="93"/>
      <c r="L104" s="93"/>
      <c r="M104" s="93"/>
      <c r="N104" s="93"/>
      <c r="O104" s="93"/>
      <c r="P104" s="97"/>
      <c r="Q104" s="93"/>
      <c r="R104" s="93"/>
      <c r="S104" s="97"/>
    </row>
    <row r="105" spans="1:19" x14ac:dyDescent="0.2">
      <c r="A105" s="92"/>
      <c r="B105" s="93"/>
      <c r="C105" s="93"/>
      <c r="D105" s="93"/>
      <c r="E105" s="93"/>
      <c r="F105" s="93"/>
      <c r="G105" s="93"/>
      <c r="H105" s="93"/>
      <c r="I105" s="93"/>
      <c r="J105" s="93"/>
      <c r="K105" s="93"/>
      <c r="L105" s="93"/>
      <c r="M105" s="93"/>
      <c r="N105" s="93"/>
      <c r="O105" s="93"/>
      <c r="P105" s="97"/>
      <c r="Q105" s="93"/>
      <c r="R105" s="93"/>
      <c r="S105" s="97"/>
    </row>
    <row r="106" spans="1:19" x14ac:dyDescent="0.2">
      <c r="A106" s="92"/>
      <c r="B106" s="93"/>
      <c r="C106" s="93"/>
      <c r="D106" s="93"/>
      <c r="E106" s="93"/>
      <c r="F106" s="93"/>
      <c r="G106" s="93"/>
      <c r="H106" s="93"/>
      <c r="I106" s="93"/>
      <c r="J106" s="93"/>
      <c r="K106" s="93"/>
      <c r="L106" s="93"/>
      <c r="M106" s="93"/>
      <c r="N106" s="93"/>
      <c r="O106" s="93"/>
      <c r="P106" s="97"/>
      <c r="Q106" s="93"/>
      <c r="R106" s="93"/>
      <c r="S106" s="97"/>
    </row>
    <row r="107" spans="1:19" x14ac:dyDescent="0.2">
      <c r="A107" s="92"/>
      <c r="B107" s="93"/>
      <c r="C107" s="93"/>
      <c r="D107" s="93"/>
      <c r="E107" s="93"/>
      <c r="F107" s="93"/>
      <c r="G107" s="93"/>
      <c r="H107" s="93"/>
      <c r="I107" s="93"/>
      <c r="J107" s="93"/>
      <c r="K107" s="93"/>
      <c r="L107" s="93"/>
      <c r="M107" s="93"/>
      <c r="N107" s="93"/>
      <c r="O107" s="93"/>
      <c r="P107" s="97"/>
      <c r="Q107" s="93"/>
      <c r="R107" s="93"/>
      <c r="S107" s="97"/>
    </row>
    <row r="108" spans="1:19" x14ac:dyDescent="0.2">
      <c r="A108" s="92"/>
      <c r="B108" s="93"/>
      <c r="C108" s="93"/>
      <c r="D108" s="93"/>
      <c r="E108" s="93"/>
      <c r="F108" s="93"/>
      <c r="G108" s="93"/>
      <c r="H108" s="93"/>
      <c r="I108" s="93"/>
      <c r="J108" s="93"/>
      <c r="K108" s="93"/>
      <c r="L108" s="93"/>
      <c r="M108" s="93"/>
      <c r="N108" s="93"/>
      <c r="O108" s="93"/>
      <c r="P108" s="97"/>
      <c r="Q108" s="93"/>
      <c r="R108" s="93"/>
      <c r="S108" s="97"/>
    </row>
    <row r="109" spans="1:19" x14ac:dyDescent="0.2">
      <c r="A109" s="101"/>
      <c r="B109" s="102"/>
      <c r="C109" s="102"/>
      <c r="D109" s="102"/>
      <c r="E109" s="102"/>
      <c r="F109" s="102"/>
      <c r="G109" s="102"/>
      <c r="H109" s="102"/>
      <c r="I109" s="102"/>
      <c r="J109" s="102"/>
      <c r="K109" s="102"/>
      <c r="L109" s="102"/>
      <c r="M109" s="102"/>
      <c r="N109" s="102"/>
      <c r="O109" s="102"/>
      <c r="P109" s="103"/>
      <c r="Q109" s="102"/>
      <c r="R109" s="102"/>
      <c r="S109" s="103"/>
    </row>
  </sheetData>
  <autoFilter ref="A6:P83"/>
  <mergeCells count="68">
    <mergeCell ref="AA1:AB1"/>
    <mergeCell ref="Z2:AB2"/>
    <mergeCell ref="Z3:AA3"/>
    <mergeCell ref="AB3:AB5"/>
    <mergeCell ref="Z4:Z5"/>
    <mergeCell ref="AA4:AA5"/>
    <mergeCell ref="F8:F10"/>
    <mergeCell ref="G8:G10"/>
    <mergeCell ref="H8:H10"/>
    <mergeCell ref="A8:A10"/>
    <mergeCell ref="B8:B10"/>
    <mergeCell ref="C8:C10"/>
    <mergeCell ref="D8:D10"/>
    <mergeCell ref="E8:E10"/>
    <mergeCell ref="X1:Y1"/>
    <mergeCell ref="W2:Y2"/>
    <mergeCell ref="W3:X3"/>
    <mergeCell ref="Y3:Y5"/>
    <mergeCell ref="W4:W5"/>
    <mergeCell ref="X4:X5"/>
    <mergeCell ref="U4:U5"/>
    <mergeCell ref="A1:C1"/>
    <mergeCell ref="D1:N1"/>
    <mergeCell ref="O1:P1"/>
    <mergeCell ref="R1:S1"/>
    <mergeCell ref="U1:V1"/>
    <mergeCell ref="A2:C2"/>
    <mergeCell ref="D2:M2"/>
    <mergeCell ref="N2:P2"/>
    <mergeCell ref="Q2:S2"/>
    <mergeCell ref="T2:V2"/>
    <mergeCell ref="N4:N5"/>
    <mergeCell ref="O4:O5"/>
    <mergeCell ref="Q4:Q5"/>
    <mergeCell ref="R4:R5"/>
    <mergeCell ref="T4:T5"/>
    <mergeCell ref="V3:V5"/>
    <mergeCell ref="A4:A5"/>
    <mergeCell ref="B4:B5"/>
    <mergeCell ref="C4:C5"/>
    <mergeCell ref="D4:D5"/>
    <mergeCell ref="F4:F5"/>
    <mergeCell ref="G4:H4"/>
    <mergeCell ref="I4:I5"/>
    <mergeCell ref="J4:J5"/>
    <mergeCell ref="L4:M4"/>
    <mergeCell ref="A3:M3"/>
    <mergeCell ref="N3:O3"/>
    <mergeCell ref="P3:P5"/>
    <mergeCell ref="Q3:R3"/>
    <mergeCell ref="S3:S5"/>
    <mergeCell ref="T3:U3"/>
    <mergeCell ref="N31:N34"/>
    <mergeCell ref="O31:O34"/>
    <mergeCell ref="A77:P77"/>
    <mergeCell ref="A78:P78"/>
    <mergeCell ref="H31:H34"/>
    <mergeCell ref="I31:I34"/>
    <mergeCell ref="J31:J34"/>
    <mergeCell ref="K31:K34"/>
    <mergeCell ref="L31:L34"/>
    <mergeCell ref="M31:M34"/>
    <mergeCell ref="A31:A34"/>
    <mergeCell ref="B31:B34"/>
    <mergeCell ref="C31:C34"/>
    <mergeCell ref="D31:D34"/>
    <mergeCell ref="E31:E34"/>
    <mergeCell ref="G31:G34"/>
  </mergeCells>
  <printOptions horizontalCentered="1" verticalCentered="1"/>
  <pageMargins left="0.15748031496062992" right="0.19685039370078741" top="0.78740157480314965" bottom="0.39370078740157483" header="0.19685039370078741" footer="0.19685039370078741"/>
  <pageSetup paperSize="529" scale="70" orientation="landscape" horizontalDpi="4294967295" verticalDpi="4294967295" r:id="rId1"/>
  <headerFooter alignWithMargins="0">
    <oddFooter xml:space="preserve">&amp;C&amp;8 &amp;R&amp;8PÁGINA &amp;P DE &amp;N                                    </oddFooter>
  </headerFooter>
  <rowBreaks count="1" manualBreakCount="1">
    <brk id="77" max="27" man="1"/>
  </rowBreaks>
  <drawing r:id="rId2"/>
  <legacyDrawing r:id="rId3"/>
  <oleObjects>
    <mc:AlternateContent xmlns:mc="http://schemas.openxmlformats.org/markup-compatibility/2006">
      <mc:Choice Requires="x14">
        <oleObject progId="Word.Document.8" shapeId="2049" r:id="rId4">
          <objectPr defaultSize="0" autoPict="0" r:id="rId5">
            <anchor moveWithCells="1">
              <from>
                <xdr:col>0</xdr:col>
                <xdr:colOff>0</xdr:colOff>
                <xdr:row>77</xdr:row>
                <xdr:rowOff>571500</xdr:rowOff>
              </from>
              <to>
                <xdr:col>5</xdr:col>
                <xdr:colOff>1285875</xdr:colOff>
                <xdr:row>109</xdr:row>
                <xdr:rowOff>38100</xdr:rowOff>
              </to>
            </anchor>
          </objectPr>
        </oleObject>
      </mc:Choice>
      <mc:Fallback>
        <oleObject progId="Word.Document.8" shapeId="2049" r:id="rId4"/>
      </mc:Fallback>
    </mc:AlternateContent>
    <mc:AlternateContent xmlns:mc="http://schemas.openxmlformats.org/markup-compatibility/2006">
      <mc:Choice Requires="x14">
        <oleObject progId="Word.Document.8" shapeId="2050" r:id="rId6">
          <objectPr defaultSize="0" autoPict="0" r:id="rId7">
            <anchor moveWithCells="1">
              <from>
                <xdr:col>8</xdr:col>
                <xdr:colOff>123825</xdr:colOff>
                <xdr:row>78</xdr:row>
                <xdr:rowOff>28575</xdr:rowOff>
              </from>
              <to>
                <xdr:col>13</xdr:col>
                <xdr:colOff>647700</xdr:colOff>
                <xdr:row>108</xdr:row>
                <xdr:rowOff>104775</xdr:rowOff>
              </to>
            </anchor>
          </objectPr>
        </oleObject>
      </mc:Choice>
      <mc:Fallback>
        <oleObject progId="Word.Document.8" shapeId="2050" r:id="rId6"/>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84"/>
  <sheetViews>
    <sheetView view="pageBreakPreview" topLeftCell="A4" zoomScaleNormal="75" zoomScaleSheetLayoutView="100" workbookViewId="0">
      <selection activeCell="D4" sqref="D4:D5"/>
    </sheetView>
  </sheetViews>
  <sheetFormatPr baseColWidth="10" defaultColWidth="11.42578125" defaultRowHeight="12.75" x14ac:dyDescent="0.2"/>
  <cols>
    <col min="1" max="1" width="20.7109375" style="297" customWidth="1"/>
    <col min="2" max="2" width="14.85546875" style="297" customWidth="1"/>
    <col min="3" max="3" width="3.85546875" style="297" customWidth="1"/>
    <col min="4" max="4" width="51" style="297" customWidth="1"/>
    <col min="5" max="5" width="18" style="297" hidden="1" customWidth="1"/>
    <col min="6" max="6" width="38.7109375" style="297" customWidth="1"/>
    <col min="7" max="7" width="12.140625" style="297" customWidth="1"/>
    <col min="8" max="8" width="12" style="297" customWidth="1"/>
    <col min="9" max="9" width="30.85546875" style="297" hidden="1" customWidth="1"/>
    <col min="10" max="11" width="15.140625" style="297" hidden="1" customWidth="1"/>
    <col min="12" max="12" width="17.5703125" style="297" hidden="1" customWidth="1"/>
    <col min="13" max="13" width="19.5703125" style="297" hidden="1" customWidth="1"/>
    <col min="14" max="14" width="16" style="297" hidden="1" customWidth="1"/>
    <col min="15" max="15" width="15" style="297" hidden="1" customWidth="1"/>
    <col min="16" max="16" width="56.42578125" style="297" hidden="1" customWidth="1"/>
    <col min="17" max="17" width="16" style="297" hidden="1" customWidth="1"/>
    <col min="18" max="18" width="15" style="297" hidden="1" customWidth="1"/>
    <col min="19" max="19" width="56.42578125" style="297" hidden="1" customWidth="1"/>
    <col min="20" max="20" width="13.28515625" style="297" hidden="1" customWidth="1"/>
    <col min="21" max="21" width="14.140625" style="297" hidden="1" customWidth="1"/>
    <col min="22" max="22" width="48" style="297" hidden="1" customWidth="1"/>
    <col min="23" max="23" width="13.28515625" style="297" customWidth="1"/>
    <col min="24" max="24" width="14.140625" style="297" customWidth="1"/>
    <col min="25" max="25" width="63.85546875" style="297" customWidth="1"/>
    <col min="26" max="16384" width="11.42578125" style="297"/>
  </cols>
  <sheetData>
    <row r="1" spans="1:25" s="2" customFormat="1" ht="82.5" customHeight="1" x14ac:dyDescent="0.2">
      <c r="A1" s="553" t="s">
        <v>0</v>
      </c>
      <c r="B1" s="554"/>
      <c r="C1" s="555"/>
      <c r="D1" s="557" t="s">
        <v>1</v>
      </c>
      <c r="E1" s="558"/>
      <c r="F1" s="558"/>
      <c r="G1" s="558"/>
      <c r="H1" s="558"/>
      <c r="I1" s="558"/>
      <c r="J1" s="558"/>
      <c r="K1" s="558"/>
      <c r="L1" s="558"/>
      <c r="M1" s="558"/>
      <c r="N1" s="559"/>
      <c r="O1" s="549"/>
      <c r="P1" s="549"/>
      <c r="Q1" s="1"/>
      <c r="R1" s="549"/>
      <c r="S1" s="549"/>
      <c r="T1" s="1"/>
      <c r="U1" s="549"/>
      <c r="V1" s="549"/>
      <c r="W1" s="1"/>
      <c r="X1" s="549"/>
      <c r="Y1" s="549"/>
    </row>
    <row r="2" spans="1:25" s="2" customFormat="1" ht="33" customHeight="1" x14ac:dyDescent="0.2">
      <c r="A2" s="550" t="s">
        <v>2</v>
      </c>
      <c r="B2" s="551"/>
      <c r="C2" s="552"/>
      <c r="D2" s="553" t="s">
        <v>3</v>
      </c>
      <c r="E2" s="554"/>
      <c r="F2" s="554"/>
      <c r="G2" s="554"/>
      <c r="H2" s="554"/>
      <c r="I2" s="554"/>
      <c r="J2" s="554"/>
      <c r="K2" s="554"/>
      <c r="L2" s="554"/>
      <c r="M2" s="555"/>
      <c r="N2" s="556" t="s">
        <v>4</v>
      </c>
      <c r="O2" s="556"/>
      <c r="P2" s="556"/>
      <c r="Q2" s="556" t="s">
        <v>5</v>
      </c>
      <c r="R2" s="556"/>
      <c r="S2" s="556"/>
      <c r="T2" s="556" t="s">
        <v>6</v>
      </c>
      <c r="U2" s="556"/>
      <c r="V2" s="556"/>
      <c r="W2" s="556" t="s">
        <v>507</v>
      </c>
      <c r="X2" s="556"/>
      <c r="Y2" s="556"/>
    </row>
    <row r="3" spans="1:25" s="306" customFormat="1" ht="32.25" customHeight="1" x14ac:dyDescent="0.2">
      <c r="A3" s="567" t="s">
        <v>7</v>
      </c>
      <c r="B3" s="567"/>
      <c r="C3" s="567"/>
      <c r="D3" s="567"/>
      <c r="E3" s="567"/>
      <c r="F3" s="567"/>
      <c r="G3" s="567"/>
      <c r="H3" s="567"/>
      <c r="I3" s="567"/>
      <c r="J3" s="567"/>
      <c r="K3" s="567"/>
      <c r="L3" s="567"/>
      <c r="M3" s="567"/>
      <c r="N3" s="560" t="s">
        <v>8</v>
      </c>
      <c r="O3" s="561"/>
      <c r="P3" s="567" t="s">
        <v>9</v>
      </c>
      <c r="Q3" s="560" t="s">
        <v>8</v>
      </c>
      <c r="R3" s="561"/>
      <c r="S3" s="567" t="s">
        <v>9</v>
      </c>
      <c r="T3" s="560" t="s">
        <v>8</v>
      </c>
      <c r="U3" s="561"/>
      <c r="V3" s="567" t="s">
        <v>9</v>
      </c>
      <c r="W3" s="560" t="s">
        <v>8</v>
      </c>
      <c r="X3" s="561"/>
      <c r="Y3" s="567" t="s">
        <v>9</v>
      </c>
    </row>
    <row r="4" spans="1:25" s="306" customFormat="1" ht="33.75" customHeight="1" x14ac:dyDescent="0.2">
      <c r="A4" s="564" t="s">
        <v>10</v>
      </c>
      <c r="B4" s="564" t="s">
        <v>11</v>
      </c>
      <c r="C4" s="568" t="s">
        <v>12</v>
      </c>
      <c r="D4" s="567" t="s">
        <v>13</v>
      </c>
      <c r="E4" s="307" t="s">
        <v>14</v>
      </c>
      <c r="F4" s="564" t="s">
        <v>15</v>
      </c>
      <c r="G4" s="562" t="s">
        <v>16</v>
      </c>
      <c r="H4" s="563"/>
      <c r="I4" s="564" t="s">
        <v>17</v>
      </c>
      <c r="J4" s="564" t="s">
        <v>18</v>
      </c>
      <c r="K4" s="104"/>
      <c r="L4" s="562" t="s">
        <v>19</v>
      </c>
      <c r="M4" s="566"/>
      <c r="N4" s="564" t="s">
        <v>20</v>
      </c>
      <c r="O4" s="564" t="s">
        <v>21</v>
      </c>
      <c r="P4" s="567"/>
      <c r="Q4" s="564" t="s">
        <v>20</v>
      </c>
      <c r="R4" s="564" t="s">
        <v>21</v>
      </c>
      <c r="S4" s="567"/>
      <c r="T4" s="564" t="s">
        <v>20</v>
      </c>
      <c r="U4" s="564" t="s">
        <v>21</v>
      </c>
      <c r="V4" s="567"/>
      <c r="W4" s="564" t="s">
        <v>20</v>
      </c>
      <c r="X4" s="564" t="s">
        <v>21</v>
      </c>
      <c r="Y4" s="567"/>
    </row>
    <row r="5" spans="1:25" s="306" customFormat="1" ht="57.75" customHeight="1" x14ac:dyDescent="0.2">
      <c r="A5" s="565"/>
      <c r="B5" s="565"/>
      <c r="C5" s="569"/>
      <c r="D5" s="567"/>
      <c r="E5" s="300" t="s">
        <v>22</v>
      </c>
      <c r="F5" s="565"/>
      <c r="G5" s="307" t="s">
        <v>23</v>
      </c>
      <c r="H5" s="307" t="s">
        <v>24</v>
      </c>
      <c r="I5" s="565"/>
      <c r="J5" s="565"/>
      <c r="K5" s="308" t="s">
        <v>25</v>
      </c>
      <c r="L5" s="308" t="s">
        <v>26</v>
      </c>
      <c r="M5" s="308" t="s">
        <v>27</v>
      </c>
      <c r="N5" s="565"/>
      <c r="O5" s="565"/>
      <c r="P5" s="567"/>
      <c r="Q5" s="565"/>
      <c r="R5" s="565"/>
      <c r="S5" s="567"/>
      <c r="T5" s="565"/>
      <c r="U5" s="565"/>
      <c r="V5" s="567"/>
      <c r="W5" s="565"/>
      <c r="X5" s="565"/>
      <c r="Y5" s="567"/>
    </row>
    <row r="6" spans="1:25" s="306" customFormat="1" ht="12" x14ac:dyDescent="0.2">
      <c r="A6" s="308">
        <v>1</v>
      </c>
      <c r="B6" s="308">
        <v>2</v>
      </c>
      <c r="C6" s="310">
        <v>3</v>
      </c>
      <c r="D6" s="308">
        <v>4</v>
      </c>
      <c r="E6" s="308">
        <v>5</v>
      </c>
      <c r="F6" s="310">
        <v>6</v>
      </c>
      <c r="G6" s="308">
        <v>7</v>
      </c>
      <c r="H6" s="308">
        <v>8</v>
      </c>
      <c r="I6" s="310">
        <v>9</v>
      </c>
      <c r="J6" s="308">
        <v>10</v>
      </c>
      <c r="K6" s="308"/>
      <c r="L6" s="308">
        <v>11</v>
      </c>
      <c r="M6" s="310">
        <v>12</v>
      </c>
      <c r="N6" s="308">
        <v>13</v>
      </c>
      <c r="O6" s="308">
        <v>14</v>
      </c>
      <c r="P6" s="310">
        <v>15</v>
      </c>
      <c r="Q6" s="308">
        <v>13</v>
      </c>
      <c r="R6" s="308">
        <v>14</v>
      </c>
      <c r="S6" s="310">
        <v>15</v>
      </c>
      <c r="T6" s="308">
        <v>13</v>
      </c>
      <c r="U6" s="308">
        <v>14</v>
      </c>
      <c r="V6" s="310">
        <v>15</v>
      </c>
      <c r="W6" s="308">
        <v>13</v>
      </c>
      <c r="X6" s="308">
        <v>14</v>
      </c>
      <c r="Y6" s="310">
        <v>15</v>
      </c>
    </row>
    <row r="7" spans="1:25" s="306" customFormat="1" ht="96" x14ac:dyDescent="0.2">
      <c r="A7" s="287" t="s">
        <v>28</v>
      </c>
      <c r="B7" s="286">
        <v>41031</v>
      </c>
      <c r="C7" s="285">
        <v>11</v>
      </c>
      <c r="D7" s="284" t="s">
        <v>123</v>
      </c>
      <c r="E7" s="285" t="s">
        <v>30</v>
      </c>
      <c r="F7" s="284" t="s">
        <v>124</v>
      </c>
      <c r="G7" s="283">
        <v>41061</v>
      </c>
      <c r="H7" s="283">
        <v>41274</v>
      </c>
      <c r="I7" s="13"/>
      <c r="J7" s="282"/>
      <c r="K7" s="281" t="s">
        <v>32</v>
      </c>
      <c r="L7" s="287" t="s">
        <v>125</v>
      </c>
      <c r="M7" s="280" t="s">
        <v>126</v>
      </c>
      <c r="N7" s="15">
        <v>0.25</v>
      </c>
      <c r="O7" s="15">
        <v>0.25</v>
      </c>
      <c r="P7" s="16" t="s">
        <v>127</v>
      </c>
      <c r="Q7" s="168">
        <v>0.25</v>
      </c>
      <c r="R7" s="168">
        <v>0.25</v>
      </c>
      <c r="S7" s="169" t="s">
        <v>128</v>
      </c>
      <c r="T7" s="15">
        <v>0.25</v>
      </c>
      <c r="U7" s="15">
        <v>0.25</v>
      </c>
      <c r="V7" s="16" t="s">
        <v>129</v>
      </c>
      <c r="W7" s="197">
        <v>0.5</v>
      </c>
      <c r="X7" s="205">
        <v>0.5</v>
      </c>
      <c r="Y7" s="206" t="s">
        <v>543</v>
      </c>
    </row>
    <row r="8" spans="1:25" s="306" customFormat="1" ht="78.75" x14ac:dyDescent="0.2">
      <c r="A8" s="607" t="s">
        <v>151</v>
      </c>
      <c r="B8" s="601">
        <v>41395</v>
      </c>
      <c r="C8" s="610">
        <v>3</v>
      </c>
      <c r="D8" s="607" t="s">
        <v>172</v>
      </c>
      <c r="E8" s="610" t="s">
        <v>30</v>
      </c>
      <c r="F8" s="607" t="s">
        <v>173</v>
      </c>
      <c r="G8" s="601">
        <v>41426</v>
      </c>
      <c r="H8" s="604">
        <v>41518</v>
      </c>
      <c r="I8" s="303"/>
      <c r="J8" s="282"/>
      <c r="K8" s="281" t="s">
        <v>32</v>
      </c>
      <c r="L8" s="287" t="s">
        <v>153</v>
      </c>
      <c r="M8" s="287" t="s">
        <v>174</v>
      </c>
      <c r="N8" s="35">
        <v>0.75</v>
      </c>
      <c r="O8" s="15">
        <v>0.5</v>
      </c>
      <c r="P8" s="16" t="s">
        <v>175</v>
      </c>
      <c r="Q8" s="167">
        <v>0.75</v>
      </c>
      <c r="R8" s="168">
        <v>0.5</v>
      </c>
      <c r="S8" s="169" t="s">
        <v>175</v>
      </c>
      <c r="T8" s="167">
        <v>0.75</v>
      </c>
      <c r="U8" s="168">
        <v>0.5</v>
      </c>
      <c r="V8" s="169" t="s">
        <v>175</v>
      </c>
      <c r="W8" s="198">
        <v>1</v>
      </c>
      <c r="X8" s="207">
        <v>1</v>
      </c>
      <c r="Y8" s="208" t="s">
        <v>544</v>
      </c>
    </row>
    <row r="9" spans="1:25" s="306" customFormat="1" ht="180" x14ac:dyDescent="0.2">
      <c r="A9" s="608"/>
      <c r="B9" s="602"/>
      <c r="C9" s="611"/>
      <c r="D9" s="608"/>
      <c r="E9" s="611"/>
      <c r="F9" s="608"/>
      <c r="G9" s="602"/>
      <c r="H9" s="605"/>
      <c r="I9" s="303"/>
      <c r="J9" s="282"/>
      <c r="K9" s="281" t="s">
        <v>32</v>
      </c>
      <c r="L9" s="287" t="s">
        <v>48</v>
      </c>
      <c r="M9" s="287" t="s">
        <v>176</v>
      </c>
      <c r="N9" s="15">
        <v>0.7</v>
      </c>
      <c r="O9" s="15">
        <v>0.5</v>
      </c>
      <c r="P9" s="37" t="s">
        <v>177</v>
      </c>
      <c r="Q9" s="15">
        <v>0.7</v>
      </c>
      <c r="R9" s="15">
        <v>0.5</v>
      </c>
      <c r="S9" s="37" t="s">
        <v>177</v>
      </c>
      <c r="T9" s="15">
        <v>0.7</v>
      </c>
      <c r="U9" s="15">
        <v>0.5</v>
      </c>
      <c r="V9" s="37" t="s">
        <v>177</v>
      </c>
      <c r="W9" s="198">
        <v>1</v>
      </c>
      <c r="X9" s="207">
        <v>1</v>
      </c>
      <c r="Y9" s="208" t="s">
        <v>544</v>
      </c>
    </row>
    <row r="10" spans="1:25" s="306" customFormat="1" ht="192" x14ac:dyDescent="0.2">
      <c r="A10" s="609"/>
      <c r="B10" s="603"/>
      <c r="C10" s="616"/>
      <c r="D10" s="609"/>
      <c r="E10" s="616"/>
      <c r="F10" s="609"/>
      <c r="G10" s="603"/>
      <c r="H10" s="606"/>
      <c r="I10" s="303"/>
      <c r="J10" s="282"/>
      <c r="K10" s="281" t="s">
        <v>32</v>
      </c>
      <c r="L10" s="287" t="s">
        <v>178</v>
      </c>
      <c r="M10" s="287" t="s">
        <v>179</v>
      </c>
      <c r="N10" s="15">
        <v>0.8</v>
      </c>
      <c r="O10" s="15">
        <v>0.75</v>
      </c>
      <c r="P10" s="37" t="s">
        <v>180</v>
      </c>
      <c r="Q10" s="15">
        <v>0.8</v>
      </c>
      <c r="R10" s="15">
        <v>0.75</v>
      </c>
      <c r="S10" s="37" t="s">
        <v>180</v>
      </c>
      <c r="T10" s="15">
        <v>0.8</v>
      </c>
      <c r="U10" s="15">
        <v>0.75</v>
      </c>
      <c r="V10" s="37" t="s">
        <v>180</v>
      </c>
      <c r="W10" s="198">
        <v>1</v>
      </c>
      <c r="X10" s="207">
        <v>1</v>
      </c>
      <c r="Y10" s="208" t="s">
        <v>544</v>
      </c>
    </row>
    <row r="11" spans="1:25" s="306" customFormat="1" ht="120" x14ac:dyDescent="0.2">
      <c r="A11" s="217" t="s">
        <v>195</v>
      </c>
      <c r="B11" s="39">
        <v>41547</v>
      </c>
      <c r="C11" s="40">
        <v>1</v>
      </c>
      <c r="D11" s="217" t="s">
        <v>196</v>
      </c>
      <c r="E11" s="219" t="s">
        <v>30</v>
      </c>
      <c r="F11" s="217" t="s">
        <v>197</v>
      </c>
      <c r="G11" s="39">
        <v>41579</v>
      </c>
      <c r="H11" s="39">
        <v>41820</v>
      </c>
      <c r="I11" s="303"/>
      <c r="J11" s="282"/>
      <c r="K11" s="282" t="s">
        <v>32</v>
      </c>
      <c r="L11" s="42" t="s">
        <v>65</v>
      </c>
      <c r="M11" s="42" t="s">
        <v>198</v>
      </c>
      <c r="N11" s="279">
        <v>1</v>
      </c>
      <c r="O11" s="278"/>
      <c r="P11" s="37" t="s">
        <v>199</v>
      </c>
      <c r="Q11" s="279">
        <v>1</v>
      </c>
      <c r="R11" s="278"/>
      <c r="S11" s="37" t="s">
        <v>199</v>
      </c>
      <c r="T11" s="279">
        <v>1</v>
      </c>
      <c r="U11" s="278"/>
      <c r="V11" s="37" t="s">
        <v>199</v>
      </c>
      <c r="W11" s="46">
        <v>1</v>
      </c>
      <c r="X11" s="46">
        <v>1</v>
      </c>
      <c r="Y11" s="37"/>
    </row>
    <row r="12" spans="1:25" s="306" customFormat="1" ht="146.25" x14ac:dyDescent="0.2">
      <c r="A12" s="217" t="s">
        <v>195</v>
      </c>
      <c r="B12" s="39">
        <v>41547</v>
      </c>
      <c r="C12" s="40">
        <v>6</v>
      </c>
      <c r="D12" s="217" t="s">
        <v>221</v>
      </c>
      <c r="E12" s="219" t="s">
        <v>30</v>
      </c>
      <c r="F12" s="217" t="s">
        <v>197</v>
      </c>
      <c r="G12" s="39">
        <v>41579</v>
      </c>
      <c r="H12" s="39">
        <v>41820</v>
      </c>
      <c r="I12" s="303"/>
      <c r="J12" s="282"/>
      <c r="K12" s="282" t="s">
        <v>91</v>
      </c>
      <c r="L12" s="42" t="s">
        <v>222</v>
      </c>
      <c r="M12" s="42" t="s">
        <v>223</v>
      </c>
      <c r="N12" s="15" t="s">
        <v>207</v>
      </c>
      <c r="O12" s="15" t="s">
        <v>207</v>
      </c>
      <c r="P12" s="16" t="s">
        <v>224</v>
      </c>
      <c r="Q12" s="15">
        <v>0.5</v>
      </c>
      <c r="R12" s="15"/>
      <c r="S12" s="25" t="s">
        <v>225</v>
      </c>
      <c r="T12" s="46">
        <v>0.75</v>
      </c>
      <c r="U12" s="31"/>
      <c r="V12" s="25" t="s">
        <v>226</v>
      </c>
      <c r="W12" s="188">
        <v>1</v>
      </c>
      <c r="X12" s="188">
        <v>1</v>
      </c>
      <c r="Y12" s="189" t="s">
        <v>529</v>
      </c>
    </row>
    <row r="13" spans="1:25" s="306" customFormat="1" ht="168" x14ac:dyDescent="0.2">
      <c r="A13" s="217" t="s">
        <v>195</v>
      </c>
      <c r="B13" s="39">
        <v>41547</v>
      </c>
      <c r="C13" s="40">
        <v>7</v>
      </c>
      <c r="D13" s="217" t="s">
        <v>227</v>
      </c>
      <c r="E13" s="219" t="s">
        <v>30</v>
      </c>
      <c r="F13" s="217" t="s">
        <v>228</v>
      </c>
      <c r="G13" s="218">
        <v>41548</v>
      </c>
      <c r="H13" s="39">
        <v>41820</v>
      </c>
      <c r="I13" s="303"/>
      <c r="J13" s="282"/>
      <c r="K13" s="282" t="s">
        <v>91</v>
      </c>
      <c r="L13" s="42" t="s">
        <v>65</v>
      </c>
      <c r="M13" s="42" t="s">
        <v>229</v>
      </c>
      <c r="N13" s="15" t="s">
        <v>207</v>
      </c>
      <c r="O13" s="305" t="s">
        <v>208</v>
      </c>
      <c r="P13" s="37" t="s">
        <v>230</v>
      </c>
      <c r="Q13" s="15">
        <v>0.75</v>
      </c>
      <c r="R13" s="305"/>
      <c r="S13" s="37" t="s">
        <v>231</v>
      </c>
      <c r="T13" s="46">
        <v>0.75</v>
      </c>
      <c r="U13" s="31"/>
      <c r="V13" s="37" t="s">
        <v>232</v>
      </c>
      <c r="W13" s="188">
        <v>0.75</v>
      </c>
      <c r="X13" s="188">
        <v>0.75</v>
      </c>
      <c r="Y13" s="190" t="s">
        <v>530</v>
      </c>
    </row>
    <row r="14" spans="1:25" s="306" customFormat="1" ht="156" x14ac:dyDescent="0.2">
      <c r="A14" s="217" t="s">
        <v>195</v>
      </c>
      <c r="B14" s="39">
        <v>41547</v>
      </c>
      <c r="C14" s="40">
        <v>15</v>
      </c>
      <c r="D14" s="217" t="s">
        <v>277</v>
      </c>
      <c r="E14" s="219" t="s">
        <v>30</v>
      </c>
      <c r="F14" s="217" t="s">
        <v>278</v>
      </c>
      <c r="G14" s="39">
        <v>41640</v>
      </c>
      <c r="H14" s="39">
        <v>42004</v>
      </c>
      <c r="I14" s="303"/>
      <c r="J14" s="282"/>
      <c r="K14" s="282" t="s">
        <v>279</v>
      </c>
      <c r="L14" s="217" t="s">
        <v>280</v>
      </c>
      <c r="M14" s="217" t="s">
        <v>281</v>
      </c>
      <c r="N14" s="15"/>
      <c r="O14" s="305"/>
      <c r="P14" s="303"/>
      <c r="Q14" s="15"/>
      <c r="R14" s="305"/>
      <c r="S14" s="303"/>
      <c r="T14" s="15">
        <v>1</v>
      </c>
      <c r="U14" s="305">
        <v>1</v>
      </c>
      <c r="V14" s="25" t="s">
        <v>282</v>
      </c>
      <c r="W14" s="46">
        <v>1</v>
      </c>
      <c r="X14" s="46">
        <v>1</v>
      </c>
      <c r="Y14" s="37"/>
    </row>
    <row r="15" spans="1:25" s="306" customFormat="1" ht="172.5" customHeight="1" x14ac:dyDescent="0.2">
      <c r="A15" s="277" t="s">
        <v>287</v>
      </c>
      <c r="B15" s="276">
        <v>41579</v>
      </c>
      <c r="C15" s="275">
        <v>1</v>
      </c>
      <c r="D15" s="277" t="s">
        <v>288</v>
      </c>
      <c r="E15" s="274" t="s">
        <v>30</v>
      </c>
      <c r="F15" s="277" t="s">
        <v>289</v>
      </c>
      <c r="G15" s="276">
        <v>41609</v>
      </c>
      <c r="H15" s="276">
        <v>42004</v>
      </c>
      <c r="I15" s="153"/>
      <c r="J15" s="273"/>
      <c r="K15" s="273"/>
      <c r="L15" s="277" t="s">
        <v>290</v>
      </c>
      <c r="M15" s="277" t="s">
        <v>291</v>
      </c>
      <c r="N15" s="155"/>
      <c r="O15" s="156"/>
      <c r="P15" s="153"/>
      <c r="Q15" s="155"/>
      <c r="R15" s="156"/>
      <c r="S15" s="153"/>
      <c r="T15" s="155"/>
      <c r="U15" s="156"/>
      <c r="V15" s="153"/>
      <c r="W15" s="155"/>
      <c r="X15" s="156"/>
      <c r="Y15" s="153"/>
    </row>
    <row r="16" spans="1:25" s="306" customFormat="1" ht="87" customHeight="1" x14ac:dyDescent="0.2">
      <c r="A16" s="277" t="s">
        <v>287</v>
      </c>
      <c r="B16" s="276">
        <v>41579</v>
      </c>
      <c r="C16" s="275">
        <v>2</v>
      </c>
      <c r="D16" s="277" t="s">
        <v>292</v>
      </c>
      <c r="E16" s="274" t="s">
        <v>30</v>
      </c>
      <c r="F16" s="277" t="s">
        <v>293</v>
      </c>
      <c r="G16" s="276">
        <v>41623</v>
      </c>
      <c r="H16" s="276">
        <v>41600</v>
      </c>
      <c r="I16" s="153"/>
      <c r="J16" s="273"/>
      <c r="K16" s="273"/>
      <c r="L16" s="277" t="s">
        <v>294</v>
      </c>
      <c r="M16" s="277" t="s">
        <v>295</v>
      </c>
      <c r="N16" s="155"/>
      <c r="O16" s="156"/>
      <c r="P16" s="153" t="s">
        <v>296</v>
      </c>
      <c r="Q16" s="155"/>
      <c r="R16" s="156"/>
      <c r="S16" s="153"/>
      <c r="T16" s="155"/>
      <c r="U16" s="156"/>
      <c r="V16" s="153"/>
      <c r="W16" s="155"/>
      <c r="X16" s="156"/>
      <c r="Y16" s="153"/>
    </row>
    <row r="17" spans="1:25" s="306" customFormat="1" ht="66.75" customHeight="1" x14ac:dyDescent="0.2">
      <c r="A17" s="277" t="s">
        <v>297</v>
      </c>
      <c r="B17" s="276">
        <v>41579</v>
      </c>
      <c r="C17" s="275">
        <v>1</v>
      </c>
      <c r="D17" s="277" t="s">
        <v>298</v>
      </c>
      <c r="E17" s="272" t="s">
        <v>84</v>
      </c>
      <c r="F17" s="277" t="s">
        <v>289</v>
      </c>
      <c r="G17" s="276">
        <v>41609</v>
      </c>
      <c r="H17" s="271">
        <v>41821</v>
      </c>
      <c r="I17" s="153"/>
      <c r="J17" s="273"/>
      <c r="K17" s="273"/>
      <c r="L17" s="277" t="s">
        <v>299</v>
      </c>
      <c r="M17" s="277" t="s">
        <v>295</v>
      </c>
      <c r="N17" s="155"/>
      <c r="O17" s="156"/>
      <c r="P17" s="153" t="s">
        <v>296</v>
      </c>
      <c r="Q17" s="155"/>
      <c r="R17" s="156"/>
      <c r="S17" s="153"/>
      <c r="T17" s="155"/>
      <c r="U17" s="156"/>
      <c r="V17" s="153"/>
      <c r="W17" s="155"/>
      <c r="X17" s="156"/>
      <c r="Y17" s="153"/>
    </row>
    <row r="18" spans="1:25" s="306" customFormat="1" ht="105" customHeight="1" x14ac:dyDescent="0.2">
      <c r="A18" s="277" t="s">
        <v>297</v>
      </c>
      <c r="B18" s="276">
        <v>41579</v>
      </c>
      <c r="C18" s="275">
        <v>2</v>
      </c>
      <c r="D18" s="277" t="s">
        <v>300</v>
      </c>
      <c r="E18" s="272" t="s">
        <v>30</v>
      </c>
      <c r="F18" s="277" t="s">
        <v>301</v>
      </c>
      <c r="G18" s="276">
        <v>41609</v>
      </c>
      <c r="H18" s="271">
        <v>41821</v>
      </c>
      <c r="I18" s="153"/>
      <c r="J18" s="273"/>
      <c r="K18" s="273"/>
      <c r="L18" s="277" t="s">
        <v>299</v>
      </c>
      <c r="M18" s="277" t="s">
        <v>295</v>
      </c>
      <c r="N18" s="155"/>
      <c r="O18" s="156"/>
      <c r="P18" s="153" t="s">
        <v>296</v>
      </c>
      <c r="Q18" s="155"/>
      <c r="R18" s="156"/>
      <c r="S18" s="153"/>
      <c r="T18" s="155"/>
      <c r="U18" s="156"/>
      <c r="V18" s="153"/>
      <c r="W18" s="155"/>
      <c r="X18" s="156"/>
      <c r="Y18" s="153"/>
    </row>
    <row r="19" spans="1:25" s="306" customFormat="1" ht="93.75" customHeight="1" x14ac:dyDescent="0.2">
      <c r="A19" s="57" t="s">
        <v>322</v>
      </c>
      <c r="B19" s="270">
        <v>41614</v>
      </c>
      <c r="C19" s="269">
        <v>1</v>
      </c>
      <c r="D19" s="60" t="s">
        <v>323</v>
      </c>
      <c r="E19" s="304" t="s">
        <v>30</v>
      </c>
      <c r="F19" s="303" t="s">
        <v>324</v>
      </c>
      <c r="G19" s="270">
        <v>41628</v>
      </c>
      <c r="H19" s="270">
        <v>41820</v>
      </c>
      <c r="I19" s="303" t="s">
        <v>324</v>
      </c>
      <c r="J19" s="282"/>
      <c r="K19" s="268" t="s">
        <v>32</v>
      </c>
      <c r="L19" s="303" t="s">
        <v>153</v>
      </c>
      <c r="M19" s="303" t="s">
        <v>325</v>
      </c>
      <c r="N19" s="15" t="s">
        <v>207</v>
      </c>
      <c r="O19" s="15" t="s">
        <v>207</v>
      </c>
      <c r="P19" s="16" t="s">
        <v>326</v>
      </c>
      <c r="Q19" s="15">
        <v>0.75</v>
      </c>
      <c r="R19" s="15">
        <v>0.75</v>
      </c>
      <c r="S19" s="16" t="s">
        <v>327</v>
      </c>
      <c r="T19" s="15">
        <v>0.75</v>
      </c>
      <c r="U19" s="15">
        <v>0.75</v>
      </c>
      <c r="V19" s="16" t="s">
        <v>328</v>
      </c>
      <c r="W19" s="199">
        <v>0.98</v>
      </c>
      <c r="X19" s="199">
        <v>0.98</v>
      </c>
      <c r="Y19" s="200" t="s">
        <v>545</v>
      </c>
    </row>
    <row r="20" spans="1:25" s="306" customFormat="1" ht="93" customHeight="1" x14ac:dyDescent="0.2">
      <c r="A20" s="57" t="s">
        <v>322</v>
      </c>
      <c r="B20" s="270">
        <v>41614</v>
      </c>
      <c r="C20" s="267">
        <v>2</v>
      </c>
      <c r="D20" s="60" t="s">
        <v>329</v>
      </c>
      <c r="E20" s="304" t="s">
        <v>30</v>
      </c>
      <c r="F20" s="303" t="s">
        <v>324</v>
      </c>
      <c r="G20" s="270">
        <v>41628</v>
      </c>
      <c r="H20" s="270">
        <v>41820</v>
      </c>
      <c r="I20" s="303" t="s">
        <v>324</v>
      </c>
      <c r="J20" s="282"/>
      <c r="K20" s="268" t="s">
        <v>32</v>
      </c>
      <c r="L20" s="303" t="s">
        <v>153</v>
      </c>
      <c r="M20" s="303" t="s">
        <v>325</v>
      </c>
      <c r="N20" s="15" t="s">
        <v>207</v>
      </c>
      <c r="O20" s="15" t="s">
        <v>207</v>
      </c>
      <c r="P20" s="16" t="s">
        <v>330</v>
      </c>
      <c r="Q20" s="15">
        <v>0.75</v>
      </c>
      <c r="R20" s="15">
        <v>0.75</v>
      </c>
      <c r="S20" s="16" t="s">
        <v>327</v>
      </c>
      <c r="T20" s="15">
        <v>0.75</v>
      </c>
      <c r="U20" s="15">
        <v>0.75</v>
      </c>
      <c r="V20" s="16" t="s">
        <v>328</v>
      </c>
      <c r="W20" s="199">
        <v>0.98</v>
      </c>
      <c r="X20" s="199">
        <v>0.98</v>
      </c>
      <c r="Y20" s="200" t="s">
        <v>545</v>
      </c>
    </row>
    <row r="21" spans="1:25" s="306" customFormat="1" ht="107.25" customHeight="1" x14ac:dyDescent="0.2">
      <c r="A21" s="57" t="s">
        <v>322</v>
      </c>
      <c r="B21" s="270">
        <v>41614</v>
      </c>
      <c r="C21" s="267">
        <v>3</v>
      </c>
      <c r="D21" s="60" t="s">
        <v>331</v>
      </c>
      <c r="E21" s="304" t="s">
        <v>30</v>
      </c>
      <c r="F21" s="303" t="s">
        <v>332</v>
      </c>
      <c r="G21" s="270">
        <v>41654</v>
      </c>
      <c r="H21" s="270">
        <v>42004</v>
      </c>
      <c r="I21" s="303" t="s">
        <v>332</v>
      </c>
      <c r="J21" s="282"/>
      <c r="K21" s="268" t="s">
        <v>32</v>
      </c>
      <c r="L21" s="303" t="s">
        <v>153</v>
      </c>
      <c r="M21" s="303" t="s">
        <v>333</v>
      </c>
      <c r="N21" s="15" t="s">
        <v>207</v>
      </c>
      <c r="O21" s="15" t="s">
        <v>207</v>
      </c>
      <c r="P21" s="16" t="s">
        <v>334</v>
      </c>
      <c r="Q21" s="15" t="s">
        <v>207</v>
      </c>
      <c r="R21" s="15" t="s">
        <v>207</v>
      </c>
      <c r="S21" s="16" t="s">
        <v>334</v>
      </c>
      <c r="T21" s="15">
        <v>0.75</v>
      </c>
      <c r="U21" s="15">
        <v>0.75</v>
      </c>
      <c r="V21" s="16" t="s">
        <v>335</v>
      </c>
      <c r="W21" s="199">
        <v>0.98</v>
      </c>
      <c r="X21" s="199">
        <v>0.98</v>
      </c>
      <c r="Y21" s="200" t="s">
        <v>546</v>
      </c>
    </row>
    <row r="22" spans="1:25" s="306" customFormat="1" ht="92.25" customHeight="1" x14ac:dyDescent="0.2">
      <c r="A22" s="57" t="s">
        <v>322</v>
      </c>
      <c r="B22" s="270">
        <v>41614</v>
      </c>
      <c r="C22" s="267">
        <v>5</v>
      </c>
      <c r="D22" s="303" t="s">
        <v>342</v>
      </c>
      <c r="E22" s="304" t="s">
        <v>30</v>
      </c>
      <c r="F22" s="303" t="s">
        <v>343</v>
      </c>
      <c r="G22" s="270">
        <v>41640</v>
      </c>
      <c r="H22" s="270">
        <v>42004</v>
      </c>
      <c r="I22" s="303" t="s">
        <v>343</v>
      </c>
      <c r="J22" s="282"/>
      <c r="K22" s="268" t="s">
        <v>32</v>
      </c>
      <c r="L22" s="303" t="s">
        <v>153</v>
      </c>
      <c r="M22" s="303" t="s">
        <v>344</v>
      </c>
      <c r="N22" s="15" t="s">
        <v>207</v>
      </c>
      <c r="O22" s="15" t="s">
        <v>207</v>
      </c>
      <c r="P22" s="16" t="s">
        <v>345</v>
      </c>
      <c r="Q22" s="15" t="s">
        <v>207</v>
      </c>
      <c r="R22" s="15" t="s">
        <v>207</v>
      </c>
      <c r="S22" s="16" t="s">
        <v>345</v>
      </c>
      <c r="T22" s="15">
        <v>0.25</v>
      </c>
      <c r="U22" s="15">
        <v>0.25</v>
      </c>
      <c r="V22" s="16" t="s">
        <v>346</v>
      </c>
      <c r="W22" s="199">
        <v>0.25</v>
      </c>
      <c r="X22" s="199">
        <v>0.25</v>
      </c>
      <c r="Y22" s="200" t="s">
        <v>547</v>
      </c>
    </row>
    <row r="23" spans="1:25" s="306" customFormat="1" ht="147" customHeight="1" x14ac:dyDescent="0.2">
      <c r="A23" s="63" t="s">
        <v>391</v>
      </c>
      <c r="B23" s="270">
        <v>41878</v>
      </c>
      <c r="C23" s="64">
        <v>1</v>
      </c>
      <c r="D23" s="37" t="s">
        <v>392</v>
      </c>
      <c r="E23" s="65" t="s">
        <v>30</v>
      </c>
      <c r="F23" s="37" t="s">
        <v>393</v>
      </c>
      <c r="G23" s="282">
        <v>41912</v>
      </c>
      <c r="H23" s="282">
        <v>42004</v>
      </c>
      <c r="I23" s="66" t="s">
        <v>394</v>
      </c>
      <c r="J23" s="282">
        <v>42004</v>
      </c>
      <c r="K23" s="268" t="s">
        <v>202</v>
      </c>
      <c r="L23" s="65" t="s">
        <v>203</v>
      </c>
      <c r="M23" s="65" t="s">
        <v>395</v>
      </c>
      <c r="N23" s="305"/>
      <c r="O23" s="305"/>
      <c r="P23" s="66"/>
      <c r="Q23" s="305"/>
      <c r="R23" s="305"/>
      <c r="S23" s="66"/>
      <c r="T23" s="305">
        <v>0</v>
      </c>
      <c r="U23" s="305">
        <v>0</v>
      </c>
      <c r="V23" s="66"/>
      <c r="W23" s="305"/>
      <c r="X23" s="305"/>
      <c r="Y23" s="66"/>
    </row>
    <row r="24" spans="1:25" s="306" customFormat="1" ht="120" x14ac:dyDescent="0.2">
      <c r="A24" s="63" t="s">
        <v>391</v>
      </c>
      <c r="B24" s="270">
        <v>41878</v>
      </c>
      <c r="C24" s="64">
        <v>5</v>
      </c>
      <c r="D24" s="37" t="s">
        <v>412</v>
      </c>
      <c r="E24" s="65" t="s">
        <v>30</v>
      </c>
      <c r="F24" s="66" t="s">
        <v>393</v>
      </c>
      <c r="G24" s="282">
        <v>41912</v>
      </c>
      <c r="H24" s="282">
        <v>42004</v>
      </c>
      <c r="I24" s="66" t="s">
        <v>394</v>
      </c>
      <c r="J24" s="282">
        <v>42004</v>
      </c>
      <c r="K24" s="268" t="s">
        <v>202</v>
      </c>
      <c r="L24" s="65" t="s">
        <v>203</v>
      </c>
      <c r="M24" s="65" t="s">
        <v>395</v>
      </c>
      <c r="N24" s="305"/>
      <c r="O24" s="305"/>
      <c r="P24" s="66"/>
      <c r="Q24" s="305"/>
      <c r="R24" s="305"/>
      <c r="S24" s="66"/>
      <c r="T24" s="305">
        <v>0</v>
      </c>
      <c r="U24" s="305">
        <v>0</v>
      </c>
      <c r="V24" s="66"/>
      <c r="W24" s="305"/>
      <c r="X24" s="305"/>
      <c r="Y24" s="66"/>
    </row>
    <row r="25" spans="1:25" s="306" customFormat="1" ht="189" customHeight="1" x14ac:dyDescent="0.2">
      <c r="A25" s="63" t="s">
        <v>391</v>
      </c>
      <c r="B25" s="270">
        <v>41878</v>
      </c>
      <c r="C25" s="64">
        <v>9</v>
      </c>
      <c r="D25" s="37" t="s">
        <v>429</v>
      </c>
      <c r="E25" s="65" t="s">
        <v>30</v>
      </c>
      <c r="F25" s="37" t="s">
        <v>430</v>
      </c>
      <c r="G25" s="282">
        <v>41884</v>
      </c>
      <c r="H25" s="282">
        <v>41943</v>
      </c>
      <c r="I25" s="66" t="s">
        <v>426</v>
      </c>
      <c r="J25" s="282">
        <v>42004</v>
      </c>
      <c r="K25" s="268" t="s">
        <v>91</v>
      </c>
      <c r="L25" s="65" t="s">
        <v>65</v>
      </c>
      <c r="M25" s="66" t="s">
        <v>229</v>
      </c>
      <c r="N25" s="305"/>
      <c r="O25" s="305"/>
      <c r="P25" s="66"/>
      <c r="Q25" s="305">
        <v>0.5</v>
      </c>
      <c r="R25" s="305">
        <v>0.5</v>
      </c>
      <c r="S25" s="25" t="s">
        <v>431</v>
      </c>
      <c r="T25" s="305">
        <v>0.75</v>
      </c>
      <c r="U25" s="305"/>
      <c r="V25" s="25" t="s">
        <v>432</v>
      </c>
      <c r="W25" s="191">
        <v>0.75</v>
      </c>
      <c r="X25" s="191">
        <v>0.75</v>
      </c>
      <c r="Y25" s="194" t="s">
        <v>531</v>
      </c>
    </row>
    <row r="26" spans="1:25" s="306" customFormat="1" ht="145.5" customHeight="1" x14ac:dyDescent="0.2">
      <c r="A26" s="63" t="s">
        <v>391</v>
      </c>
      <c r="B26" s="270">
        <v>41878</v>
      </c>
      <c r="C26" s="64">
        <v>10</v>
      </c>
      <c r="D26" s="37" t="s">
        <v>433</v>
      </c>
      <c r="E26" s="65" t="s">
        <v>30</v>
      </c>
      <c r="F26" s="37" t="s">
        <v>434</v>
      </c>
      <c r="G26" s="282">
        <v>41884</v>
      </c>
      <c r="H26" s="282">
        <v>41943</v>
      </c>
      <c r="I26" s="66" t="s">
        <v>435</v>
      </c>
      <c r="J26" s="282">
        <v>42004</v>
      </c>
      <c r="K26" s="268" t="s">
        <v>91</v>
      </c>
      <c r="L26" s="65" t="s">
        <v>65</v>
      </c>
      <c r="M26" s="66" t="s">
        <v>436</v>
      </c>
      <c r="N26" s="305"/>
      <c r="O26" s="305"/>
      <c r="P26" s="66"/>
      <c r="Q26" s="305"/>
      <c r="R26" s="305"/>
      <c r="S26" s="66" t="s">
        <v>417</v>
      </c>
      <c r="T26" s="305">
        <v>0.5</v>
      </c>
      <c r="U26" s="305"/>
      <c r="V26" s="25" t="s">
        <v>437</v>
      </c>
      <c r="W26" s="191">
        <v>1</v>
      </c>
      <c r="X26" s="191">
        <v>1</v>
      </c>
      <c r="Y26" s="194" t="s">
        <v>532</v>
      </c>
    </row>
    <row r="27" spans="1:25" s="306" customFormat="1" ht="86.25" customHeight="1" x14ac:dyDescent="0.2">
      <c r="A27" s="287" t="s">
        <v>438</v>
      </c>
      <c r="B27" s="286">
        <v>41988</v>
      </c>
      <c r="C27" s="285">
        <v>1</v>
      </c>
      <c r="D27" s="266" t="s">
        <v>439</v>
      </c>
      <c r="E27" s="265" t="s">
        <v>440</v>
      </c>
      <c r="F27" s="287" t="s">
        <v>441</v>
      </c>
      <c r="G27" s="264">
        <v>42050</v>
      </c>
      <c r="H27" s="264">
        <v>42079</v>
      </c>
      <c r="I27" s="68" t="s">
        <v>442</v>
      </c>
      <c r="J27" s="263">
        <v>42079</v>
      </c>
      <c r="K27" s="287" t="s">
        <v>443</v>
      </c>
      <c r="L27" s="287" t="s">
        <v>444</v>
      </c>
      <c r="M27" s="35"/>
      <c r="N27" s="35"/>
      <c r="O27" s="16"/>
      <c r="P27" s="66"/>
      <c r="Q27" s="305"/>
      <c r="R27" s="305"/>
      <c r="S27" s="66"/>
      <c r="T27" s="305"/>
      <c r="U27" s="305"/>
      <c r="V27" s="66"/>
      <c r="W27" s="191">
        <v>0.25</v>
      </c>
      <c r="X27" s="191">
        <v>0.25</v>
      </c>
      <c r="Y27" s="262" t="s">
        <v>537</v>
      </c>
    </row>
    <row r="28" spans="1:25" s="306" customFormat="1" ht="160.5" customHeight="1" x14ac:dyDescent="0.2">
      <c r="A28" s="287" t="s">
        <v>438</v>
      </c>
      <c r="B28" s="286">
        <v>41988</v>
      </c>
      <c r="C28" s="285">
        <v>2</v>
      </c>
      <c r="D28" s="261" t="s">
        <v>445</v>
      </c>
      <c r="E28" s="285" t="s">
        <v>446</v>
      </c>
      <c r="F28" s="287" t="s">
        <v>447</v>
      </c>
      <c r="G28" s="264">
        <v>42030</v>
      </c>
      <c r="H28" s="264">
        <v>42093</v>
      </c>
      <c r="I28" s="68" t="s">
        <v>448</v>
      </c>
      <c r="J28" s="263">
        <v>41778</v>
      </c>
      <c r="K28" s="287" t="s">
        <v>443</v>
      </c>
      <c r="L28" s="287" t="s">
        <v>449</v>
      </c>
      <c r="M28" s="35"/>
      <c r="N28" s="35"/>
      <c r="O28" s="16"/>
      <c r="P28" s="66"/>
      <c r="Q28" s="305"/>
      <c r="R28" s="305"/>
      <c r="S28" s="66"/>
      <c r="T28" s="305"/>
      <c r="U28" s="305"/>
      <c r="V28" s="66"/>
      <c r="W28" s="191">
        <v>0</v>
      </c>
      <c r="X28" s="191"/>
      <c r="Y28" s="262" t="s">
        <v>538</v>
      </c>
    </row>
    <row r="29" spans="1:25" s="306" customFormat="1" ht="159" customHeight="1" x14ac:dyDescent="0.2">
      <c r="A29" s="260" t="s">
        <v>438</v>
      </c>
      <c r="B29" s="259">
        <v>41988</v>
      </c>
      <c r="C29" s="258">
        <v>3</v>
      </c>
      <c r="D29" s="257" t="s">
        <v>450</v>
      </c>
      <c r="E29" s="258" t="s">
        <v>446</v>
      </c>
      <c r="F29" s="256" t="s">
        <v>451</v>
      </c>
      <c r="G29" s="264">
        <v>42051</v>
      </c>
      <c r="H29" s="264">
        <v>42079</v>
      </c>
      <c r="I29" s="214" t="s">
        <v>452</v>
      </c>
      <c r="J29" s="255">
        <v>41749</v>
      </c>
      <c r="K29" s="254" t="s">
        <v>443</v>
      </c>
      <c r="L29" s="254" t="s">
        <v>453</v>
      </c>
      <c r="M29" s="212"/>
      <c r="N29" s="212"/>
      <c r="O29" s="213"/>
      <c r="P29" s="66"/>
      <c r="Q29" s="305"/>
      <c r="R29" s="305"/>
      <c r="S29" s="66"/>
      <c r="T29" s="305"/>
      <c r="U29" s="305"/>
      <c r="V29" s="66"/>
      <c r="W29" s="191">
        <v>0.75</v>
      </c>
      <c r="X29" s="191">
        <v>0.25</v>
      </c>
      <c r="Y29" s="262" t="s">
        <v>539</v>
      </c>
    </row>
    <row r="30" spans="1:25" s="306" customFormat="1" ht="195" customHeight="1" x14ac:dyDescent="0.2">
      <c r="A30" s="260" t="s">
        <v>438</v>
      </c>
      <c r="B30" s="259">
        <v>41988</v>
      </c>
      <c r="C30" s="253">
        <v>4</v>
      </c>
      <c r="D30" s="260" t="s">
        <v>454</v>
      </c>
      <c r="E30" s="258" t="s">
        <v>446</v>
      </c>
      <c r="F30" s="254" t="s">
        <v>455</v>
      </c>
      <c r="G30" s="252">
        <v>42006</v>
      </c>
      <c r="H30" s="252">
        <v>42369</v>
      </c>
      <c r="I30" s="214" t="s">
        <v>456</v>
      </c>
      <c r="J30" s="255">
        <v>42369</v>
      </c>
      <c r="K30" s="254" t="s">
        <v>457</v>
      </c>
      <c r="L30" s="254"/>
      <c r="M30" s="212"/>
      <c r="N30" s="212"/>
      <c r="O30" s="213"/>
      <c r="P30" s="66"/>
      <c r="Q30" s="305"/>
      <c r="R30" s="305"/>
      <c r="S30" s="66"/>
      <c r="T30" s="305"/>
      <c r="U30" s="305"/>
      <c r="V30" s="66"/>
      <c r="W30" s="191">
        <v>0.5</v>
      </c>
      <c r="X30" s="191">
        <v>0.25</v>
      </c>
      <c r="Y30" s="193" t="s">
        <v>540</v>
      </c>
    </row>
    <row r="31" spans="1:25" s="306" customFormat="1" ht="67.5" x14ac:dyDescent="0.2">
      <c r="A31" s="607" t="s">
        <v>438</v>
      </c>
      <c r="B31" s="601">
        <v>41988</v>
      </c>
      <c r="C31" s="610">
        <v>5</v>
      </c>
      <c r="D31" s="607" t="s">
        <v>458</v>
      </c>
      <c r="E31" s="610" t="s">
        <v>446</v>
      </c>
      <c r="F31" s="251" t="s">
        <v>459</v>
      </c>
      <c r="G31" s="613">
        <v>42019</v>
      </c>
      <c r="H31" s="613">
        <v>42369</v>
      </c>
      <c r="I31" s="589" t="s">
        <v>460</v>
      </c>
      <c r="J31" s="617">
        <v>42369</v>
      </c>
      <c r="K31" s="619" t="s">
        <v>461</v>
      </c>
      <c r="L31" s="619" t="s">
        <v>462</v>
      </c>
      <c r="M31" s="578"/>
      <c r="N31" s="578"/>
      <c r="O31" s="580"/>
      <c r="P31" s="66"/>
      <c r="Q31" s="305"/>
      <c r="R31" s="305"/>
      <c r="S31" s="66"/>
      <c r="T31" s="305"/>
      <c r="U31" s="305"/>
      <c r="V31" s="66"/>
      <c r="W31" s="191">
        <v>0</v>
      </c>
      <c r="X31" s="191"/>
      <c r="Y31" s="193" t="s">
        <v>534</v>
      </c>
    </row>
    <row r="32" spans="1:25" s="306" customFormat="1" ht="33.75" x14ac:dyDescent="0.2">
      <c r="A32" s="608"/>
      <c r="B32" s="602"/>
      <c r="C32" s="611"/>
      <c r="D32" s="612"/>
      <c r="E32" s="611"/>
      <c r="F32" s="250" t="s">
        <v>463</v>
      </c>
      <c r="G32" s="614"/>
      <c r="H32" s="614"/>
      <c r="I32" s="590"/>
      <c r="J32" s="618"/>
      <c r="K32" s="620"/>
      <c r="L32" s="620"/>
      <c r="M32" s="579"/>
      <c r="N32" s="579"/>
      <c r="O32" s="581"/>
      <c r="P32" s="66"/>
      <c r="Q32" s="305"/>
      <c r="R32" s="305"/>
      <c r="S32" s="66"/>
      <c r="T32" s="305"/>
      <c r="U32" s="305"/>
      <c r="V32" s="66"/>
      <c r="W32" s="191">
        <v>1</v>
      </c>
      <c r="X32" s="191"/>
      <c r="Y32" s="193" t="s">
        <v>535</v>
      </c>
    </row>
    <row r="33" spans="1:25" s="306" customFormat="1" ht="58.5" customHeight="1" x14ac:dyDescent="0.2">
      <c r="A33" s="608"/>
      <c r="B33" s="602"/>
      <c r="C33" s="611"/>
      <c r="D33" s="612"/>
      <c r="E33" s="611"/>
      <c r="F33" s="250" t="s">
        <v>464</v>
      </c>
      <c r="G33" s="614"/>
      <c r="H33" s="614"/>
      <c r="I33" s="590"/>
      <c r="J33" s="618"/>
      <c r="K33" s="620"/>
      <c r="L33" s="620"/>
      <c r="M33" s="579"/>
      <c r="N33" s="579"/>
      <c r="O33" s="581"/>
      <c r="P33" s="66"/>
      <c r="Q33" s="305"/>
      <c r="R33" s="305"/>
      <c r="S33" s="66"/>
      <c r="T33" s="305"/>
      <c r="U33" s="305"/>
      <c r="V33" s="66"/>
      <c r="W33" s="191">
        <v>1</v>
      </c>
      <c r="X33" s="191"/>
      <c r="Y33" s="193" t="s">
        <v>535</v>
      </c>
    </row>
    <row r="34" spans="1:25" s="306" customFormat="1" ht="75" customHeight="1" x14ac:dyDescent="0.2">
      <c r="A34" s="609"/>
      <c r="B34" s="602"/>
      <c r="C34" s="611"/>
      <c r="D34" s="612"/>
      <c r="E34" s="611"/>
      <c r="F34" s="251" t="s">
        <v>465</v>
      </c>
      <c r="G34" s="615"/>
      <c r="H34" s="615"/>
      <c r="I34" s="590"/>
      <c r="J34" s="618"/>
      <c r="K34" s="621"/>
      <c r="L34" s="620"/>
      <c r="M34" s="579"/>
      <c r="N34" s="579"/>
      <c r="O34" s="581"/>
      <c r="P34" s="66"/>
      <c r="Q34" s="305"/>
      <c r="R34" s="305"/>
      <c r="S34" s="66"/>
      <c r="T34" s="305"/>
      <c r="U34" s="305"/>
      <c r="V34" s="66"/>
      <c r="W34" s="191">
        <v>0.5</v>
      </c>
      <c r="X34" s="191"/>
      <c r="Y34" s="193" t="s">
        <v>536</v>
      </c>
    </row>
    <row r="35" spans="1:25" s="306" customFormat="1" ht="153" customHeight="1" x14ac:dyDescent="0.2">
      <c r="A35" s="287" t="s">
        <v>438</v>
      </c>
      <c r="B35" s="286">
        <v>41988</v>
      </c>
      <c r="C35" s="285">
        <v>6</v>
      </c>
      <c r="D35" s="256" t="s">
        <v>466</v>
      </c>
      <c r="E35" s="249" t="s">
        <v>446</v>
      </c>
      <c r="F35" s="251" t="s">
        <v>467</v>
      </c>
      <c r="G35" s="264">
        <v>42051</v>
      </c>
      <c r="H35" s="264">
        <v>42368</v>
      </c>
      <c r="I35" s="68" t="s">
        <v>468</v>
      </c>
      <c r="J35" s="263">
        <v>42384</v>
      </c>
      <c r="K35" s="290" t="s">
        <v>461</v>
      </c>
      <c r="L35" s="290" t="s">
        <v>469</v>
      </c>
      <c r="M35" s="35"/>
      <c r="N35" s="35"/>
      <c r="O35" s="79"/>
      <c r="P35" s="66"/>
      <c r="Q35" s="305"/>
      <c r="R35" s="305"/>
      <c r="S35" s="66"/>
      <c r="T35" s="305"/>
      <c r="U35" s="305"/>
      <c r="V35" s="66"/>
      <c r="W35" s="191">
        <v>0.5</v>
      </c>
      <c r="X35" s="191">
        <v>0.25</v>
      </c>
      <c r="Y35" s="262" t="s">
        <v>541</v>
      </c>
    </row>
    <row r="36" spans="1:25" s="306" customFormat="1" ht="123.75" customHeight="1" x14ac:dyDescent="0.2">
      <c r="A36" s="287" t="s">
        <v>438</v>
      </c>
      <c r="B36" s="286">
        <v>41988</v>
      </c>
      <c r="C36" s="285">
        <v>7</v>
      </c>
      <c r="D36" s="287" t="s">
        <v>470</v>
      </c>
      <c r="E36" s="285" t="s">
        <v>446</v>
      </c>
      <c r="F36" s="256" t="s">
        <v>471</v>
      </c>
      <c r="G36" s="264">
        <v>42058</v>
      </c>
      <c r="H36" s="264">
        <v>42093</v>
      </c>
      <c r="I36" s="68" t="s">
        <v>472</v>
      </c>
      <c r="J36" s="263">
        <v>42095</v>
      </c>
      <c r="K36" s="290" t="s">
        <v>473</v>
      </c>
      <c r="L36" s="290" t="s">
        <v>449</v>
      </c>
      <c r="M36" s="35"/>
      <c r="N36" s="35"/>
      <c r="O36" s="80"/>
      <c r="P36" s="66"/>
      <c r="Q36" s="305"/>
      <c r="R36" s="305"/>
      <c r="S36" s="66"/>
      <c r="T36" s="305"/>
      <c r="U36" s="305"/>
      <c r="V36" s="66"/>
      <c r="W36" s="191">
        <v>1</v>
      </c>
      <c r="X36" s="191"/>
      <c r="Y36" s="262" t="s">
        <v>542</v>
      </c>
    </row>
    <row r="37" spans="1:25" s="306" customFormat="1" ht="123.75" customHeight="1" x14ac:dyDescent="0.2">
      <c r="A37" s="301" t="s">
        <v>490</v>
      </c>
      <c r="B37" s="299">
        <v>42125</v>
      </c>
      <c r="C37" s="148">
        <v>1</v>
      </c>
      <c r="D37" s="287" t="s">
        <v>491</v>
      </c>
      <c r="E37" s="304" t="s">
        <v>446</v>
      </c>
      <c r="F37" s="303" t="s">
        <v>492</v>
      </c>
      <c r="G37" s="299" t="s">
        <v>493</v>
      </c>
      <c r="H37" s="299">
        <v>42277</v>
      </c>
      <c r="I37" s="303" t="s">
        <v>494</v>
      </c>
      <c r="J37" s="299">
        <v>42369</v>
      </c>
      <c r="K37" s="304" t="s">
        <v>495</v>
      </c>
      <c r="L37" s="303" t="s">
        <v>496</v>
      </c>
      <c r="M37" s="144"/>
      <c r="N37" s="144"/>
      <c r="O37" s="145"/>
      <c r="P37" s="66"/>
      <c r="Q37" s="305"/>
      <c r="R37" s="305"/>
      <c r="S37" s="66"/>
      <c r="T37" s="305"/>
      <c r="U37" s="305"/>
      <c r="V37" s="66"/>
      <c r="W37" s="201" t="s">
        <v>548</v>
      </c>
      <c r="X37" s="201" t="s">
        <v>548</v>
      </c>
      <c r="Y37" s="202" t="s">
        <v>549</v>
      </c>
    </row>
    <row r="38" spans="1:25" s="306" customFormat="1" ht="123.75" customHeight="1" x14ac:dyDescent="0.2">
      <c r="A38" s="301" t="s">
        <v>490</v>
      </c>
      <c r="B38" s="299">
        <v>42125</v>
      </c>
      <c r="C38" s="148">
        <v>2</v>
      </c>
      <c r="D38" s="287" t="s">
        <v>497</v>
      </c>
      <c r="E38" s="304" t="s">
        <v>446</v>
      </c>
      <c r="F38" s="303" t="s">
        <v>498</v>
      </c>
      <c r="G38" s="299">
        <v>42146</v>
      </c>
      <c r="H38" s="299">
        <v>42369</v>
      </c>
      <c r="I38" s="303" t="s">
        <v>499</v>
      </c>
      <c r="J38" s="299">
        <v>42369</v>
      </c>
      <c r="K38" s="304" t="s">
        <v>500</v>
      </c>
      <c r="L38" s="303" t="s">
        <v>501</v>
      </c>
      <c r="M38" s="144"/>
      <c r="N38" s="144"/>
      <c r="O38" s="145"/>
      <c r="P38" s="66"/>
      <c r="Q38" s="305"/>
      <c r="R38" s="305"/>
      <c r="S38" s="66"/>
      <c r="T38" s="305"/>
      <c r="U38" s="305"/>
      <c r="V38" s="66"/>
      <c r="W38" s="191">
        <v>0.5</v>
      </c>
      <c r="X38" s="191">
        <v>0.25</v>
      </c>
      <c r="Y38" s="194" t="s">
        <v>533</v>
      </c>
    </row>
    <row r="39" spans="1:25" s="306" customFormat="1" ht="123.75" customHeight="1" x14ac:dyDescent="0.2">
      <c r="A39" s="301" t="s">
        <v>490</v>
      </c>
      <c r="B39" s="299">
        <v>42125</v>
      </c>
      <c r="C39" s="148">
        <v>3</v>
      </c>
      <c r="D39" s="287" t="s">
        <v>502</v>
      </c>
      <c r="E39" s="304" t="s">
        <v>446</v>
      </c>
      <c r="F39" s="303" t="s">
        <v>503</v>
      </c>
      <c r="G39" s="299">
        <v>42156</v>
      </c>
      <c r="H39" s="299">
        <v>42277</v>
      </c>
      <c r="I39" s="66" t="s">
        <v>504</v>
      </c>
      <c r="J39" s="299">
        <v>42277</v>
      </c>
      <c r="K39" s="304" t="s">
        <v>505</v>
      </c>
      <c r="L39" s="303" t="s">
        <v>506</v>
      </c>
      <c r="M39" s="144"/>
      <c r="N39" s="144"/>
      <c r="O39" s="145"/>
      <c r="P39" s="66"/>
      <c r="Q39" s="305"/>
      <c r="R39" s="305"/>
      <c r="S39" s="66"/>
      <c r="T39" s="305"/>
      <c r="U39" s="305"/>
      <c r="V39" s="66"/>
      <c r="W39" s="203">
        <v>0.8</v>
      </c>
      <c r="X39" s="203">
        <v>0.8</v>
      </c>
      <c r="Y39" s="204" t="s">
        <v>550</v>
      </c>
    </row>
    <row r="40" spans="1:25" s="306" customFormat="1" ht="123.75" customHeight="1" x14ac:dyDescent="0.2">
      <c r="A40" s="301" t="s">
        <v>508</v>
      </c>
      <c r="B40" s="299">
        <v>42249</v>
      </c>
      <c r="C40" s="148">
        <v>1</v>
      </c>
      <c r="D40" s="248" t="s">
        <v>509</v>
      </c>
      <c r="E40" s="304" t="s">
        <v>30</v>
      </c>
      <c r="F40" s="303" t="s">
        <v>510</v>
      </c>
      <c r="G40" s="299">
        <v>42262</v>
      </c>
      <c r="H40" s="299">
        <v>42369</v>
      </c>
      <c r="I40" s="303" t="s">
        <v>511</v>
      </c>
      <c r="J40" s="299">
        <v>42369</v>
      </c>
      <c r="K40" s="304" t="s">
        <v>512</v>
      </c>
      <c r="L40" s="303"/>
      <c r="M40" s="144"/>
      <c r="N40" s="144"/>
      <c r="O40" s="145"/>
      <c r="P40" s="66"/>
      <c r="Q40" s="305"/>
      <c r="R40" s="305"/>
      <c r="S40" s="66"/>
      <c r="T40" s="305"/>
      <c r="U40" s="305"/>
      <c r="V40" s="66"/>
      <c r="W40" s="305"/>
      <c r="X40" s="305"/>
      <c r="Y40" s="66"/>
    </row>
    <row r="41" spans="1:25" s="306" customFormat="1" ht="123.75" customHeight="1" x14ac:dyDescent="0.2">
      <c r="A41" s="301" t="s">
        <v>508</v>
      </c>
      <c r="B41" s="299">
        <v>42249</v>
      </c>
      <c r="C41" s="148">
        <v>2</v>
      </c>
      <c r="D41" s="248" t="s">
        <v>513</v>
      </c>
      <c r="E41" s="304" t="s">
        <v>30</v>
      </c>
      <c r="F41" s="303" t="s">
        <v>514</v>
      </c>
      <c r="G41" s="299">
        <v>42262</v>
      </c>
      <c r="H41" s="299">
        <v>42369</v>
      </c>
      <c r="I41" s="303" t="s">
        <v>515</v>
      </c>
      <c r="J41" s="299">
        <v>42369</v>
      </c>
      <c r="K41" s="304" t="s">
        <v>512</v>
      </c>
      <c r="L41" s="303"/>
      <c r="M41" s="144"/>
      <c r="N41" s="144"/>
      <c r="O41" s="145"/>
      <c r="P41" s="66"/>
      <c r="Q41" s="305"/>
      <c r="R41" s="305"/>
      <c r="S41" s="66"/>
      <c r="T41" s="305"/>
      <c r="U41" s="305"/>
      <c r="V41" s="66"/>
      <c r="W41" s="305"/>
      <c r="X41" s="305"/>
      <c r="Y41" s="66"/>
    </row>
    <row r="42" spans="1:25" s="306" customFormat="1" ht="123.75" customHeight="1" x14ac:dyDescent="0.2">
      <c r="A42" s="301" t="s">
        <v>508</v>
      </c>
      <c r="B42" s="299">
        <v>42249</v>
      </c>
      <c r="C42" s="148">
        <v>3</v>
      </c>
      <c r="D42" s="237" t="s">
        <v>516</v>
      </c>
      <c r="E42" s="304" t="s">
        <v>30</v>
      </c>
      <c r="F42" s="251" t="s">
        <v>242</v>
      </c>
      <c r="G42" s="299">
        <v>42262</v>
      </c>
      <c r="H42" s="299">
        <v>42094</v>
      </c>
      <c r="I42" s="303" t="s">
        <v>517</v>
      </c>
      <c r="J42" s="299">
        <v>42369</v>
      </c>
      <c r="K42" s="304"/>
      <c r="L42" s="303" t="s">
        <v>518</v>
      </c>
      <c r="M42" s="144"/>
      <c r="N42" s="144"/>
      <c r="O42" s="145"/>
      <c r="P42" s="66"/>
      <c r="Q42" s="305"/>
      <c r="R42" s="305"/>
      <c r="S42" s="66"/>
      <c r="T42" s="305"/>
      <c r="U42" s="305"/>
      <c r="V42" s="66"/>
      <c r="W42" s="305"/>
      <c r="X42" s="305"/>
      <c r="Y42" s="66"/>
    </row>
    <row r="43" spans="1:25" s="306" customFormat="1" ht="123.75" customHeight="1" x14ac:dyDescent="0.2">
      <c r="A43" s="301" t="s">
        <v>508</v>
      </c>
      <c r="B43" s="299">
        <v>42249</v>
      </c>
      <c r="C43" s="148">
        <v>4</v>
      </c>
      <c r="D43" s="237" t="s">
        <v>519</v>
      </c>
      <c r="E43" s="304" t="s">
        <v>30</v>
      </c>
      <c r="F43" s="251" t="s">
        <v>520</v>
      </c>
      <c r="G43" s="299">
        <v>42261</v>
      </c>
      <c r="H43" s="299">
        <v>42551</v>
      </c>
      <c r="I43" s="303" t="s">
        <v>521</v>
      </c>
      <c r="J43" s="299">
        <v>42551</v>
      </c>
      <c r="K43" s="304" t="s">
        <v>522</v>
      </c>
      <c r="L43" s="303" t="s">
        <v>523</v>
      </c>
      <c r="M43" s="144"/>
      <c r="N43" s="144"/>
      <c r="O43" s="145"/>
      <c r="P43" s="66"/>
      <c r="Q43" s="305"/>
      <c r="R43" s="305"/>
      <c r="S43" s="66"/>
      <c r="T43" s="305"/>
      <c r="U43" s="305"/>
      <c r="V43" s="66"/>
      <c r="W43" s="305"/>
      <c r="X43" s="305"/>
      <c r="Y43" s="66"/>
    </row>
    <row r="44" spans="1:25" s="306" customFormat="1" ht="201" customHeight="1" x14ac:dyDescent="0.2">
      <c r="A44" s="301" t="s">
        <v>508</v>
      </c>
      <c r="B44" s="299">
        <v>42249</v>
      </c>
      <c r="C44" s="148">
        <v>5</v>
      </c>
      <c r="D44" s="237" t="s">
        <v>524</v>
      </c>
      <c r="E44" s="304" t="s">
        <v>30</v>
      </c>
      <c r="F44" s="289" t="s">
        <v>525</v>
      </c>
      <c r="G44" s="247">
        <v>42261</v>
      </c>
      <c r="H44" s="247">
        <v>42551</v>
      </c>
      <c r="I44" s="173" t="s">
        <v>526</v>
      </c>
      <c r="J44" s="247">
        <v>42551</v>
      </c>
      <c r="K44" s="174" t="s">
        <v>527</v>
      </c>
      <c r="L44" s="173" t="s">
        <v>528</v>
      </c>
      <c r="M44" s="144"/>
      <c r="N44" s="144"/>
      <c r="O44" s="145"/>
      <c r="P44" s="66"/>
      <c r="Q44" s="305"/>
      <c r="R44" s="305"/>
      <c r="S44" s="66"/>
      <c r="T44" s="305"/>
      <c r="U44" s="305"/>
      <c r="V44" s="66"/>
      <c r="W44" s="305"/>
      <c r="X44" s="305"/>
      <c r="Y44" s="66"/>
    </row>
    <row r="45" spans="1:25" s="306" customFormat="1" ht="12" x14ac:dyDescent="0.2">
      <c r="A45" s="57"/>
      <c r="B45" s="291"/>
      <c r="C45" s="246"/>
      <c r="D45" s="57"/>
      <c r="E45" s="246"/>
      <c r="F45" s="245"/>
      <c r="G45" s="244"/>
      <c r="H45" s="244"/>
      <c r="I45" s="142"/>
      <c r="J45" s="243"/>
      <c r="K45" s="242"/>
      <c r="L45" s="242"/>
      <c r="M45" s="144"/>
      <c r="N45" s="144"/>
      <c r="O45" s="145"/>
      <c r="P45" s="66"/>
      <c r="Q45" s="305"/>
      <c r="R45" s="305"/>
      <c r="S45" s="66"/>
      <c r="T45" s="305"/>
      <c r="U45" s="305"/>
      <c r="V45" s="66"/>
      <c r="W45" s="305"/>
      <c r="X45" s="305"/>
      <c r="Y45" s="66"/>
    </row>
    <row r="46" spans="1:25" s="306" customFormat="1" ht="12" x14ac:dyDescent="0.2">
      <c r="A46" s="57"/>
      <c r="B46" s="291"/>
      <c r="C46" s="246"/>
      <c r="D46" s="57"/>
      <c r="E46" s="246"/>
      <c r="F46" s="245"/>
      <c r="G46" s="244"/>
      <c r="H46" s="244"/>
      <c r="I46" s="142"/>
      <c r="J46" s="243"/>
      <c r="K46" s="242"/>
      <c r="L46" s="242"/>
      <c r="M46" s="144"/>
      <c r="N46" s="144"/>
      <c r="O46" s="145"/>
      <c r="P46" s="66"/>
      <c r="Q46" s="305"/>
      <c r="R46" s="305"/>
      <c r="S46" s="66"/>
      <c r="T46" s="305"/>
      <c r="U46" s="305"/>
      <c r="V46" s="66"/>
      <c r="W46" s="305"/>
      <c r="X46" s="305"/>
      <c r="Y46" s="66"/>
    </row>
    <row r="47" spans="1:25" s="306" customFormat="1" ht="12" x14ac:dyDescent="0.2">
      <c r="A47" s="57"/>
      <c r="B47" s="291"/>
      <c r="C47" s="246"/>
      <c r="D47" s="57"/>
      <c r="E47" s="246"/>
      <c r="F47" s="245"/>
      <c r="G47" s="244"/>
      <c r="H47" s="244"/>
      <c r="I47" s="142"/>
      <c r="J47" s="243"/>
      <c r="K47" s="242"/>
      <c r="L47" s="242"/>
      <c r="M47" s="144"/>
      <c r="N47" s="144"/>
      <c r="O47" s="145"/>
      <c r="P47" s="66"/>
      <c r="Q47" s="305"/>
      <c r="R47" s="305"/>
      <c r="S47" s="66"/>
      <c r="T47" s="305"/>
      <c r="U47" s="305"/>
      <c r="V47" s="66"/>
      <c r="W47" s="305"/>
      <c r="X47" s="305"/>
      <c r="Y47" s="66"/>
    </row>
    <row r="48" spans="1:25" s="306" customFormat="1" ht="12" x14ac:dyDescent="0.2">
      <c r="A48" s="57"/>
      <c r="B48" s="291"/>
      <c r="C48" s="246"/>
      <c r="D48" s="57"/>
      <c r="E48" s="246"/>
      <c r="F48" s="245"/>
      <c r="G48" s="244"/>
      <c r="H48" s="244"/>
      <c r="I48" s="142"/>
      <c r="J48" s="243"/>
      <c r="K48" s="242"/>
      <c r="L48" s="242"/>
      <c r="M48" s="144"/>
      <c r="N48" s="144"/>
      <c r="O48" s="145"/>
      <c r="P48" s="66"/>
      <c r="Q48" s="305"/>
      <c r="R48" s="305"/>
      <c r="S48" s="66"/>
      <c r="T48" s="305"/>
      <c r="U48" s="305"/>
      <c r="V48" s="66"/>
      <c r="W48" s="305"/>
      <c r="X48" s="305"/>
      <c r="Y48" s="66"/>
    </row>
    <row r="49" spans="1:25" s="306" customFormat="1" ht="12" x14ac:dyDescent="0.2">
      <c r="A49" s="57"/>
      <c r="B49" s="291"/>
      <c r="C49" s="246"/>
      <c r="D49" s="57"/>
      <c r="E49" s="246"/>
      <c r="F49" s="245"/>
      <c r="G49" s="244"/>
      <c r="H49" s="244"/>
      <c r="I49" s="142"/>
      <c r="J49" s="243"/>
      <c r="K49" s="242"/>
      <c r="L49" s="242"/>
      <c r="M49" s="144"/>
      <c r="N49" s="144"/>
      <c r="O49" s="145"/>
      <c r="P49" s="66"/>
      <c r="Q49" s="305"/>
      <c r="R49" s="305"/>
      <c r="S49" s="66"/>
      <c r="T49" s="305"/>
      <c r="U49" s="305"/>
      <c r="V49" s="66"/>
      <c r="W49" s="305"/>
      <c r="X49" s="305"/>
      <c r="Y49" s="66"/>
    </row>
    <row r="50" spans="1:25" s="306" customFormat="1" ht="12" x14ac:dyDescent="0.2">
      <c r="A50" s="57"/>
      <c r="B50" s="291"/>
      <c r="C50" s="246"/>
      <c r="D50" s="57"/>
      <c r="E50" s="246"/>
      <c r="F50" s="245"/>
      <c r="G50" s="244"/>
      <c r="H50" s="244"/>
      <c r="I50" s="142"/>
      <c r="J50" s="243"/>
      <c r="K50" s="242"/>
      <c r="L50" s="242"/>
      <c r="M50" s="144"/>
      <c r="N50" s="144"/>
      <c r="O50" s="145"/>
      <c r="P50" s="66"/>
      <c r="Q50" s="305"/>
      <c r="R50" s="305"/>
      <c r="S50" s="66"/>
      <c r="T50" s="305"/>
      <c r="U50" s="305"/>
      <c r="V50" s="66"/>
      <c r="W50" s="305"/>
      <c r="X50" s="305"/>
      <c r="Y50" s="66"/>
    </row>
    <row r="51" spans="1:25" s="306" customFormat="1" ht="21.75" customHeight="1" x14ac:dyDescent="0.2">
      <c r="A51" s="81">
        <f t="shared" ref="A51:Y51" si="0">COUNTA(A7:A50)</f>
        <v>33</v>
      </c>
      <c r="B51" s="81">
        <f t="shared" si="0"/>
        <v>33</v>
      </c>
      <c r="C51" s="81">
        <f t="shared" si="0"/>
        <v>33</v>
      </c>
      <c r="D51" s="81">
        <f t="shared" si="0"/>
        <v>33</v>
      </c>
      <c r="E51" s="81">
        <f t="shared" si="0"/>
        <v>33</v>
      </c>
      <c r="F51" s="81">
        <f t="shared" si="0"/>
        <v>36</v>
      </c>
      <c r="G51" s="81">
        <f t="shared" si="0"/>
        <v>33</v>
      </c>
      <c r="H51" s="81">
        <f t="shared" si="0"/>
        <v>33</v>
      </c>
      <c r="I51" s="81">
        <f t="shared" si="0"/>
        <v>23</v>
      </c>
      <c r="J51" s="81">
        <f t="shared" si="0"/>
        <v>19</v>
      </c>
      <c r="K51" s="81">
        <f t="shared" si="0"/>
        <v>30</v>
      </c>
      <c r="L51" s="81">
        <f t="shared" si="0"/>
        <v>32</v>
      </c>
      <c r="M51" s="81">
        <f t="shared" si="0"/>
        <v>20</v>
      </c>
      <c r="N51" s="81">
        <f t="shared" si="0"/>
        <v>11</v>
      </c>
      <c r="O51" s="81">
        <f t="shared" si="0"/>
        <v>10</v>
      </c>
      <c r="P51" s="81">
        <f t="shared" si="0"/>
        <v>14</v>
      </c>
      <c r="Q51" s="81">
        <f t="shared" si="0"/>
        <v>12</v>
      </c>
      <c r="R51" s="81">
        <f t="shared" si="0"/>
        <v>9</v>
      </c>
      <c r="S51" s="81">
        <f t="shared" si="0"/>
        <v>13</v>
      </c>
      <c r="T51" s="81">
        <f t="shared" si="0"/>
        <v>16</v>
      </c>
      <c r="U51" s="81">
        <f t="shared" si="0"/>
        <v>11</v>
      </c>
      <c r="V51" s="81">
        <f t="shared" si="0"/>
        <v>14</v>
      </c>
      <c r="W51" s="81">
        <f t="shared" si="0"/>
        <v>27</v>
      </c>
      <c r="X51" s="81">
        <f t="shared" si="0"/>
        <v>21</v>
      </c>
      <c r="Y51" s="81">
        <f t="shared" si="0"/>
        <v>25</v>
      </c>
    </row>
    <row r="52" spans="1:25" s="306" customFormat="1" ht="25.5" customHeight="1" x14ac:dyDescent="0.2">
      <c r="A52" s="582" t="s">
        <v>474</v>
      </c>
      <c r="B52" s="583"/>
      <c r="C52" s="583"/>
      <c r="D52" s="583"/>
      <c r="E52" s="583"/>
      <c r="F52" s="583"/>
      <c r="G52" s="583"/>
      <c r="H52" s="583"/>
      <c r="I52" s="583"/>
      <c r="J52" s="583"/>
      <c r="K52" s="583"/>
      <c r="L52" s="583"/>
      <c r="M52" s="583"/>
      <c r="N52" s="583"/>
      <c r="O52" s="583"/>
      <c r="P52" s="584"/>
      <c r="Q52" s="82">
        <f>AVERAGE(Q7:Q36)</f>
        <v>0.67500000000000004</v>
      </c>
      <c r="R52" s="82">
        <f>AVERAGE(R7:R36)</f>
        <v>0.5714285714285714</v>
      </c>
      <c r="T52" s="82">
        <f>AVERAGE(T7:T36)</f>
        <v>0.609375</v>
      </c>
      <c r="U52" s="82">
        <f>AVERAGE(U7:U36)</f>
        <v>0.5</v>
      </c>
      <c r="W52" s="195">
        <f>AVERAGE(W7:W50)</f>
        <v>0.73038461538461541</v>
      </c>
      <c r="X52" s="82">
        <f>AVERAGE(X7:X50)</f>
        <v>0.71200000000000008</v>
      </c>
    </row>
    <row r="53" spans="1:25" ht="45.75" customHeight="1" x14ac:dyDescent="0.2">
      <c r="A53" s="585" t="s">
        <v>475</v>
      </c>
      <c r="B53" s="585"/>
      <c r="C53" s="585"/>
      <c r="D53" s="585"/>
      <c r="E53" s="585"/>
      <c r="F53" s="585"/>
      <c r="G53" s="585"/>
      <c r="H53" s="585"/>
      <c r="I53" s="585"/>
      <c r="J53" s="585"/>
      <c r="K53" s="585"/>
      <c r="L53" s="585"/>
      <c r="M53" s="585"/>
      <c r="N53" s="585"/>
      <c r="O53" s="585"/>
      <c r="P53" s="585"/>
      <c r="Q53" s="83"/>
      <c r="S53" s="85" t="s">
        <v>476</v>
      </c>
      <c r="T53" s="86">
        <f>COUNTIF(T7:T36,100%)</f>
        <v>2</v>
      </c>
      <c r="W53" s="86">
        <f>COUNTIF(W7:W36,100%)</f>
        <v>10</v>
      </c>
    </row>
    <row r="54" spans="1:25" ht="45.75" customHeight="1" x14ac:dyDescent="0.2">
      <c r="A54" s="87"/>
      <c r="B54" s="88"/>
      <c r="C54" s="88"/>
      <c r="D54" s="88"/>
      <c r="E54" s="88"/>
      <c r="F54" s="89"/>
      <c r="G54" s="89"/>
      <c r="H54" s="89"/>
      <c r="I54" s="89"/>
      <c r="J54" s="89"/>
      <c r="K54" s="89"/>
      <c r="L54" s="89"/>
      <c r="M54" s="89"/>
      <c r="N54" s="89"/>
      <c r="O54" s="89"/>
      <c r="P54" s="90"/>
      <c r="Q54" s="89"/>
      <c r="R54" s="89"/>
      <c r="S54" s="85" t="s">
        <v>477</v>
      </c>
      <c r="T54" s="91">
        <f>F51-(T53+T55+T56)</f>
        <v>18</v>
      </c>
      <c r="W54" s="91">
        <f>I51-(W53+W55+W56)</f>
        <v>5</v>
      </c>
    </row>
    <row r="55" spans="1:25" ht="45.75" customHeight="1" x14ac:dyDescent="0.2">
      <c r="A55" s="92"/>
      <c r="B55" s="93"/>
      <c r="C55" s="93"/>
      <c r="D55" s="93"/>
      <c r="E55" s="93"/>
      <c r="F55" s="94"/>
      <c r="G55" s="94"/>
      <c r="H55" s="94"/>
      <c r="I55" s="94"/>
      <c r="J55" s="94"/>
      <c r="K55" s="94"/>
      <c r="L55" s="94"/>
      <c r="M55" s="94"/>
      <c r="N55" s="94"/>
      <c r="O55" s="94"/>
      <c r="P55" s="95"/>
      <c r="Q55" s="94"/>
      <c r="R55" s="94"/>
      <c r="S55" s="85" t="s">
        <v>478</v>
      </c>
      <c r="T55" s="96">
        <f>COUNTIF(T7:T36,0%)</f>
        <v>2</v>
      </c>
      <c r="W55" s="96">
        <f>COUNTIF(W7:W36,0%)</f>
        <v>2</v>
      </c>
    </row>
    <row r="56" spans="1:25" ht="14.25" x14ac:dyDescent="0.2">
      <c r="A56" s="92"/>
      <c r="B56" s="93"/>
      <c r="C56" s="93"/>
      <c r="D56" s="93"/>
      <c r="E56" s="93"/>
      <c r="F56" s="94"/>
      <c r="G56" s="94"/>
      <c r="H56" s="94"/>
      <c r="I56" s="94"/>
      <c r="J56" s="94"/>
      <c r="K56" s="94"/>
      <c r="L56" s="94"/>
      <c r="M56" s="94"/>
      <c r="N56" s="94"/>
      <c r="O56" s="94"/>
      <c r="P56" s="95"/>
      <c r="Q56" s="94"/>
      <c r="R56" s="94"/>
      <c r="S56" s="85" t="s">
        <v>479</v>
      </c>
      <c r="T56" s="96">
        <f>COUNTBLANK(T7:T36)</f>
        <v>14</v>
      </c>
      <c r="W56" s="96">
        <f>COUNTBLANK(W7:W36)</f>
        <v>6</v>
      </c>
    </row>
    <row r="57" spans="1:25" ht="14.25" x14ac:dyDescent="0.2">
      <c r="A57" s="92"/>
      <c r="B57" s="93"/>
      <c r="C57" s="93"/>
      <c r="D57" s="93"/>
      <c r="E57" s="93"/>
      <c r="F57" s="93"/>
      <c r="G57" s="93"/>
      <c r="H57" s="93"/>
      <c r="I57" s="93"/>
      <c r="J57" s="93"/>
      <c r="K57" s="93"/>
      <c r="L57" s="93"/>
      <c r="M57" s="93"/>
      <c r="N57" s="93"/>
      <c r="O57" s="93"/>
      <c r="P57" s="97"/>
      <c r="Q57" s="93"/>
      <c r="R57" s="93"/>
      <c r="S57" s="93"/>
      <c r="T57" s="98">
        <f>SUM(T53:T56)</f>
        <v>36</v>
      </c>
      <c r="W57" s="98">
        <f>SUM(W53:W56)</f>
        <v>23</v>
      </c>
    </row>
    <row r="58" spans="1:25" x14ac:dyDescent="0.2">
      <c r="A58" s="92"/>
      <c r="B58" s="93"/>
      <c r="C58" s="93"/>
      <c r="D58" s="93"/>
      <c r="E58" s="93"/>
      <c r="F58" s="93"/>
      <c r="G58" s="93"/>
      <c r="H58" s="93"/>
      <c r="I58" s="93"/>
      <c r="J58" s="93"/>
      <c r="K58" s="93"/>
      <c r="L58" s="93"/>
      <c r="M58" s="93"/>
      <c r="N58" s="93"/>
      <c r="O58" s="93"/>
      <c r="P58" s="97"/>
      <c r="Q58" s="93"/>
      <c r="R58" s="93"/>
      <c r="S58" s="99" t="s">
        <v>480</v>
      </c>
      <c r="T58" s="100">
        <f>T57-T56</f>
        <v>22</v>
      </c>
      <c r="W58" s="100">
        <f>W57-W56</f>
        <v>17</v>
      </c>
    </row>
    <row r="59" spans="1:25" x14ac:dyDescent="0.2">
      <c r="A59" s="92"/>
      <c r="B59" s="93"/>
      <c r="C59" s="93"/>
      <c r="D59" s="93"/>
      <c r="E59" s="93"/>
      <c r="F59" s="93"/>
      <c r="G59" s="93"/>
      <c r="H59" s="93"/>
      <c r="I59" s="93"/>
      <c r="J59" s="93"/>
      <c r="K59" s="93"/>
      <c r="L59" s="93"/>
      <c r="M59" s="93"/>
      <c r="N59" s="93"/>
      <c r="O59" s="93"/>
      <c r="P59" s="97"/>
      <c r="Q59" s="93"/>
      <c r="R59" s="93"/>
      <c r="S59" s="97"/>
    </row>
    <row r="60" spans="1:25" x14ac:dyDescent="0.2">
      <c r="A60" s="92"/>
      <c r="B60" s="93"/>
      <c r="C60" s="93"/>
      <c r="D60" s="93"/>
      <c r="E60" s="93"/>
      <c r="F60" s="93"/>
      <c r="G60" s="93"/>
      <c r="H60" s="93"/>
      <c r="I60" s="93"/>
      <c r="J60" s="93"/>
      <c r="K60" s="93"/>
      <c r="L60" s="93"/>
      <c r="M60" s="93"/>
      <c r="N60" s="93"/>
      <c r="O60" s="93"/>
      <c r="P60" s="97"/>
      <c r="Q60" s="93"/>
      <c r="R60" s="93"/>
      <c r="S60" s="97"/>
    </row>
    <row r="61" spans="1:25" x14ac:dyDescent="0.2">
      <c r="A61" s="92"/>
      <c r="B61" s="93"/>
      <c r="C61" s="93"/>
      <c r="D61" s="93"/>
      <c r="E61" s="93"/>
      <c r="F61" s="93"/>
      <c r="G61" s="93"/>
      <c r="H61" s="93"/>
      <c r="I61" s="93"/>
      <c r="J61" s="93"/>
      <c r="K61" s="93"/>
      <c r="L61" s="93"/>
      <c r="M61" s="93"/>
      <c r="N61" s="93"/>
      <c r="O61" s="93"/>
      <c r="P61" s="97"/>
      <c r="Q61" s="93"/>
      <c r="R61" s="93"/>
      <c r="S61" s="97"/>
    </row>
    <row r="62" spans="1:25" x14ac:dyDescent="0.2">
      <c r="A62" s="92"/>
      <c r="B62" s="93"/>
      <c r="C62" s="93"/>
      <c r="D62" s="93"/>
      <c r="E62" s="93"/>
      <c r="F62" s="93"/>
      <c r="G62" s="93"/>
      <c r="H62" s="93"/>
      <c r="I62" s="93"/>
      <c r="J62" s="93"/>
      <c r="K62" s="93"/>
      <c r="L62" s="93"/>
      <c r="M62" s="93"/>
      <c r="N62" s="93"/>
      <c r="O62" s="93"/>
      <c r="P62" s="97"/>
      <c r="Q62" s="93"/>
      <c r="R62" s="93"/>
      <c r="S62" s="97"/>
    </row>
    <row r="63" spans="1:25" x14ac:dyDescent="0.2">
      <c r="A63" s="92"/>
      <c r="B63" s="93"/>
      <c r="C63" s="93"/>
      <c r="D63" s="93"/>
      <c r="E63" s="93"/>
      <c r="F63" s="93"/>
      <c r="G63" s="93"/>
      <c r="H63" s="93"/>
      <c r="I63" s="93"/>
      <c r="J63" s="93"/>
      <c r="K63" s="93"/>
      <c r="L63" s="93"/>
      <c r="M63" s="93"/>
      <c r="N63" s="93"/>
      <c r="O63" s="93"/>
      <c r="P63" s="97"/>
      <c r="Q63" s="93"/>
      <c r="R63" s="93"/>
      <c r="S63" s="97"/>
    </row>
    <row r="64" spans="1:25" x14ac:dyDescent="0.2">
      <c r="A64" s="92"/>
      <c r="B64" s="93"/>
      <c r="C64" s="93"/>
      <c r="D64" s="93"/>
      <c r="E64" s="93"/>
      <c r="F64" s="93"/>
      <c r="G64" s="93"/>
      <c r="H64" s="93"/>
      <c r="I64" s="93"/>
      <c r="J64" s="93"/>
      <c r="K64" s="93"/>
      <c r="L64" s="93"/>
      <c r="M64" s="93"/>
      <c r="N64" s="93"/>
      <c r="O64" s="93"/>
      <c r="P64" s="97"/>
      <c r="Q64" s="93"/>
      <c r="R64" s="93"/>
      <c r="S64" s="97"/>
    </row>
    <row r="65" spans="1:19" x14ac:dyDescent="0.2">
      <c r="A65" s="92"/>
      <c r="B65" s="93"/>
      <c r="C65" s="93"/>
      <c r="D65" s="93"/>
      <c r="E65" s="93"/>
      <c r="F65" s="93"/>
      <c r="G65" s="93"/>
      <c r="H65" s="93"/>
      <c r="I65" s="93"/>
      <c r="J65" s="93"/>
      <c r="K65" s="93"/>
      <c r="L65" s="93"/>
      <c r="M65" s="93"/>
      <c r="N65" s="93"/>
      <c r="O65" s="93"/>
      <c r="P65" s="97"/>
      <c r="Q65" s="93"/>
      <c r="R65" s="93"/>
      <c r="S65" s="97"/>
    </row>
    <row r="66" spans="1:19" x14ac:dyDescent="0.2">
      <c r="A66" s="92"/>
      <c r="B66" s="93"/>
      <c r="C66" s="93"/>
      <c r="D66" s="93"/>
      <c r="E66" s="93"/>
      <c r="F66" s="93"/>
      <c r="G66" s="93"/>
      <c r="H66" s="93"/>
      <c r="I66" s="93"/>
      <c r="J66" s="93"/>
      <c r="K66" s="93"/>
      <c r="L66" s="93"/>
      <c r="M66" s="93"/>
      <c r="N66" s="93"/>
      <c r="O66" s="93"/>
      <c r="P66" s="97"/>
      <c r="Q66" s="93"/>
      <c r="R66" s="93"/>
      <c r="S66" s="97"/>
    </row>
    <row r="67" spans="1:19" x14ac:dyDescent="0.2">
      <c r="A67" s="92"/>
      <c r="B67" s="93"/>
      <c r="C67" s="93"/>
      <c r="D67" s="93"/>
      <c r="E67" s="93"/>
      <c r="F67" s="93"/>
      <c r="G67" s="93"/>
      <c r="H67" s="93"/>
      <c r="I67" s="93"/>
      <c r="J67" s="93"/>
      <c r="K67" s="93"/>
      <c r="L67" s="93"/>
      <c r="M67" s="93"/>
      <c r="N67" s="93"/>
      <c r="O67" s="93"/>
      <c r="P67" s="97"/>
      <c r="Q67" s="93"/>
      <c r="R67" s="93"/>
      <c r="S67" s="97"/>
    </row>
    <row r="68" spans="1:19" x14ac:dyDescent="0.2">
      <c r="A68" s="92"/>
      <c r="B68" s="93"/>
      <c r="C68" s="93"/>
      <c r="D68" s="93"/>
      <c r="E68" s="93"/>
      <c r="F68" s="93"/>
      <c r="G68" s="93"/>
      <c r="H68" s="93"/>
      <c r="I68" s="93"/>
      <c r="J68" s="93"/>
      <c r="K68" s="93"/>
      <c r="L68" s="93"/>
      <c r="M68" s="93"/>
      <c r="N68" s="93"/>
      <c r="O68" s="93"/>
      <c r="P68" s="97"/>
      <c r="Q68" s="93"/>
      <c r="R68" s="93"/>
      <c r="S68" s="97"/>
    </row>
    <row r="69" spans="1:19" x14ac:dyDescent="0.2">
      <c r="A69" s="92"/>
      <c r="B69" s="93"/>
      <c r="C69" s="93"/>
      <c r="D69" s="93"/>
      <c r="E69" s="93"/>
      <c r="F69" s="93"/>
      <c r="G69" s="93"/>
      <c r="H69" s="93"/>
      <c r="I69" s="93"/>
      <c r="J69" s="93"/>
      <c r="K69" s="93"/>
      <c r="L69" s="93"/>
      <c r="M69" s="93"/>
      <c r="N69" s="93"/>
      <c r="O69" s="93"/>
      <c r="P69" s="97"/>
      <c r="Q69" s="93"/>
      <c r="R69" s="93"/>
      <c r="S69" s="97"/>
    </row>
    <row r="70" spans="1:19" x14ac:dyDescent="0.2">
      <c r="A70" s="92"/>
      <c r="B70" s="93"/>
      <c r="C70" s="93"/>
      <c r="D70" s="93"/>
      <c r="E70" s="93"/>
      <c r="F70" s="93"/>
      <c r="G70" s="93"/>
      <c r="H70" s="93"/>
      <c r="I70" s="93"/>
      <c r="J70" s="93"/>
      <c r="K70" s="93"/>
      <c r="L70" s="93"/>
      <c r="M70" s="93"/>
      <c r="N70" s="93"/>
      <c r="O70" s="93"/>
      <c r="P70" s="97"/>
      <c r="Q70" s="93"/>
      <c r="R70" s="93"/>
      <c r="S70" s="97"/>
    </row>
    <row r="71" spans="1:19" x14ac:dyDescent="0.2">
      <c r="A71" s="92"/>
      <c r="B71" s="93"/>
      <c r="C71" s="93"/>
      <c r="D71" s="93"/>
      <c r="E71" s="93"/>
      <c r="F71" s="93"/>
      <c r="G71" s="93"/>
      <c r="H71" s="93"/>
      <c r="I71" s="93"/>
      <c r="J71" s="93"/>
      <c r="K71" s="93"/>
      <c r="L71" s="93"/>
      <c r="M71" s="93"/>
      <c r="N71" s="93"/>
      <c r="O71" s="93"/>
      <c r="P71" s="97"/>
      <c r="Q71" s="93"/>
      <c r="R71" s="93"/>
      <c r="S71" s="97"/>
    </row>
    <row r="72" spans="1:19" x14ac:dyDescent="0.2">
      <c r="A72" s="92"/>
      <c r="B72" s="93"/>
      <c r="C72" s="93"/>
      <c r="D72" s="93"/>
      <c r="E72" s="93"/>
      <c r="F72" s="93"/>
      <c r="G72" s="93"/>
      <c r="H72" s="93"/>
      <c r="I72" s="93"/>
      <c r="J72" s="93"/>
      <c r="K72" s="93"/>
      <c r="L72" s="93"/>
      <c r="M72" s="93"/>
      <c r="N72" s="93"/>
      <c r="O72" s="93"/>
      <c r="P72" s="97"/>
      <c r="Q72" s="93"/>
      <c r="R72" s="93"/>
      <c r="S72" s="97"/>
    </row>
    <row r="73" spans="1:19" ht="12" customHeight="1" x14ac:dyDescent="0.2">
      <c r="A73" s="92"/>
      <c r="B73" s="93"/>
      <c r="C73" s="93"/>
      <c r="D73" s="93"/>
      <c r="E73" s="93"/>
      <c r="F73" s="93"/>
      <c r="G73" s="93"/>
      <c r="H73" s="93"/>
      <c r="I73" s="93"/>
      <c r="J73" s="93"/>
      <c r="K73" s="93"/>
      <c r="L73" s="93"/>
      <c r="M73" s="93"/>
      <c r="N73" s="93"/>
      <c r="O73" s="93"/>
      <c r="P73" s="97"/>
      <c r="Q73" s="93"/>
      <c r="R73" s="93"/>
      <c r="S73" s="97"/>
    </row>
    <row r="74" spans="1:19" x14ac:dyDescent="0.2">
      <c r="A74" s="92"/>
      <c r="B74" s="93"/>
      <c r="C74" s="93"/>
      <c r="D74" s="93"/>
      <c r="E74" s="93"/>
      <c r="F74" s="93"/>
      <c r="G74" s="93"/>
      <c r="H74" s="93"/>
      <c r="I74" s="93"/>
      <c r="J74" s="93"/>
      <c r="K74" s="93"/>
      <c r="L74" s="93"/>
      <c r="M74" s="93"/>
      <c r="N74" s="93"/>
      <c r="O74" s="93"/>
      <c r="P74" s="97"/>
      <c r="Q74" s="93"/>
      <c r="R74" s="93"/>
      <c r="S74" s="97"/>
    </row>
    <row r="75" spans="1:19" x14ac:dyDescent="0.2">
      <c r="A75" s="92"/>
      <c r="B75" s="93"/>
      <c r="C75" s="93"/>
      <c r="D75" s="93"/>
      <c r="E75" s="93"/>
      <c r="F75" s="93"/>
      <c r="G75" s="93"/>
      <c r="H75" s="93"/>
      <c r="I75" s="93"/>
      <c r="J75" s="93"/>
      <c r="K75" s="93"/>
      <c r="L75" s="93"/>
      <c r="M75" s="93"/>
      <c r="N75" s="93"/>
      <c r="O75" s="93"/>
      <c r="P75" s="97"/>
      <c r="Q75" s="93"/>
      <c r="R75" s="93"/>
      <c r="S75" s="97"/>
    </row>
    <row r="76" spans="1:19" x14ac:dyDescent="0.2">
      <c r="A76" s="92"/>
      <c r="B76" s="93"/>
      <c r="C76" s="93"/>
      <c r="D76" s="93"/>
      <c r="E76" s="93"/>
      <c r="F76" s="93"/>
      <c r="G76" s="93"/>
      <c r="H76" s="93"/>
      <c r="I76" s="93"/>
      <c r="J76" s="93"/>
      <c r="K76" s="93"/>
      <c r="L76" s="93"/>
      <c r="M76" s="93"/>
      <c r="N76" s="93"/>
      <c r="O76" s="93"/>
      <c r="P76" s="97"/>
      <c r="Q76" s="93"/>
      <c r="R76" s="93"/>
      <c r="S76" s="97"/>
    </row>
    <row r="77" spans="1:19" x14ac:dyDescent="0.2">
      <c r="A77" s="92"/>
      <c r="B77" s="93"/>
      <c r="C77" s="93"/>
      <c r="D77" s="93"/>
      <c r="E77" s="93"/>
      <c r="F77" s="93"/>
      <c r="G77" s="209"/>
      <c r="H77" s="93"/>
      <c r="I77" s="93"/>
      <c r="J77" s="93"/>
      <c r="K77" s="93"/>
      <c r="L77" s="93"/>
      <c r="M77" s="93"/>
      <c r="N77" s="93"/>
      <c r="O77" s="93"/>
      <c r="P77" s="97"/>
      <c r="Q77" s="93"/>
      <c r="R77" s="93"/>
      <c r="S77" s="97"/>
    </row>
    <row r="78" spans="1:19" x14ac:dyDescent="0.2">
      <c r="A78" s="92"/>
      <c r="B78" s="93"/>
      <c r="C78" s="93"/>
      <c r="D78" s="93"/>
      <c r="E78" s="93"/>
      <c r="F78" s="93"/>
      <c r="G78" s="93"/>
      <c r="H78" s="93"/>
      <c r="I78" s="93"/>
      <c r="J78" s="93"/>
      <c r="K78" s="93"/>
      <c r="L78" s="93"/>
      <c r="M78" s="93"/>
      <c r="N78" s="93"/>
      <c r="O78" s="93"/>
      <c r="P78" s="97"/>
      <c r="Q78" s="93"/>
      <c r="R78" s="93"/>
      <c r="S78" s="97"/>
    </row>
    <row r="79" spans="1:19" x14ac:dyDescent="0.2">
      <c r="A79" s="92"/>
      <c r="B79" s="93"/>
      <c r="C79" s="93"/>
      <c r="D79" s="93"/>
      <c r="E79" s="93"/>
      <c r="F79" s="93"/>
      <c r="G79" s="93"/>
      <c r="H79" s="93"/>
      <c r="I79" s="93"/>
      <c r="J79" s="93"/>
      <c r="K79" s="93"/>
      <c r="L79" s="93"/>
      <c r="M79" s="93"/>
      <c r="N79" s="93"/>
      <c r="O79" s="93"/>
      <c r="P79" s="97"/>
      <c r="Q79" s="93"/>
      <c r="R79" s="93"/>
      <c r="S79" s="97"/>
    </row>
    <row r="80" spans="1:19" x14ac:dyDescent="0.2">
      <c r="A80" s="92"/>
      <c r="B80" s="93"/>
      <c r="C80" s="93"/>
      <c r="D80" s="93"/>
      <c r="E80" s="93"/>
      <c r="F80" s="93"/>
      <c r="G80" s="93"/>
      <c r="H80" s="93"/>
      <c r="I80" s="93"/>
      <c r="J80" s="93"/>
      <c r="K80" s="93"/>
      <c r="L80" s="93"/>
      <c r="M80" s="93"/>
      <c r="N80" s="93"/>
      <c r="O80" s="93"/>
      <c r="P80" s="97"/>
      <c r="Q80" s="93"/>
      <c r="R80" s="93"/>
      <c r="S80" s="97"/>
    </row>
    <row r="81" spans="1:19" x14ac:dyDescent="0.2">
      <c r="A81" s="92"/>
      <c r="B81" s="93"/>
      <c r="C81" s="93"/>
      <c r="D81" s="93"/>
      <c r="E81" s="93"/>
      <c r="F81" s="93"/>
      <c r="G81" s="93"/>
      <c r="H81" s="93"/>
      <c r="I81" s="93"/>
      <c r="J81" s="93"/>
      <c r="K81" s="93"/>
      <c r="L81" s="93"/>
      <c r="M81" s="93"/>
      <c r="N81" s="93"/>
      <c r="O81" s="93"/>
      <c r="P81" s="97"/>
      <c r="Q81" s="93"/>
      <c r="R81" s="93"/>
      <c r="S81" s="97"/>
    </row>
    <row r="82" spans="1:19" x14ac:dyDescent="0.2">
      <c r="A82" s="92"/>
      <c r="B82" s="93"/>
      <c r="C82" s="93"/>
      <c r="D82" s="93"/>
      <c r="E82" s="93"/>
      <c r="F82" s="93"/>
      <c r="G82" s="93"/>
      <c r="H82" s="93"/>
      <c r="I82" s="93"/>
      <c r="J82" s="93"/>
      <c r="K82" s="93"/>
      <c r="L82" s="93"/>
      <c r="M82" s="93"/>
      <c r="N82" s="93"/>
      <c r="O82" s="93"/>
      <c r="P82" s="97"/>
      <c r="Q82" s="93"/>
      <c r="R82" s="93"/>
      <c r="S82" s="97"/>
    </row>
    <row r="83" spans="1:19" x14ac:dyDescent="0.2">
      <c r="A83" s="92"/>
      <c r="B83" s="93"/>
      <c r="C83" s="93"/>
      <c r="D83" s="93"/>
      <c r="E83" s="93"/>
      <c r="F83" s="93"/>
      <c r="G83" s="93"/>
      <c r="H83" s="93"/>
      <c r="I83" s="93"/>
      <c r="J83" s="93"/>
      <c r="K83" s="93"/>
      <c r="L83" s="93"/>
      <c r="M83" s="93"/>
      <c r="N83" s="93"/>
      <c r="O83" s="93"/>
      <c r="P83" s="97"/>
      <c r="Q83" s="93"/>
      <c r="R83" s="93"/>
      <c r="S83" s="97"/>
    </row>
    <row r="84" spans="1:19" x14ac:dyDescent="0.2">
      <c r="A84" s="101"/>
      <c r="B84" s="102"/>
      <c r="C84" s="102"/>
      <c r="D84" s="102"/>
      <c r="E84" s="102"/>
      <c r="F84" s="102"/>
      <c r="G84" s="102"/>
      <c r="H84" s="102"/>
      <c r="I84" s="102"/>
      <c r="J84" s="102"/>
      <c r="K84" s="102"/>
      <c r="L84" s="102"/>
      <c r="M84" s="102"/>
      <c r="N84" s="102"/>
      <c r="O84" s="102"/>
      <c r="P84" s="103"/>
      <c r="Q84" s="102"/>
      <c r="R84" s="102"/>
      <c r="S84" s="103"/>
    </row>
  </sheetData>
  <autoFilter ref="A6:P58"/>
  <mergeCells count="62">
    <mergeCell ref="O31:O34"/>
    <mergeCell ref="A52:P52"/>
    <mergeCell ref="A53:P53"/>
    <mergeCell ref="I31:I34"/>
    <mergeCell ref="J31:J34"/>
    <mergeCell ref="K31:K34"/>
    <mergeCell ref="L31:L34"/>
    <mergeCell ref="M31:M34"/>
    <mergeCell ref="N31:N34"/>
    <mergeCell ref="W4:W5"/>
    <mergeCell ref="G8:G10"/>
    <mergeCell ref="H8:H10"/>
    <mergeCell ref="A31:A34"/>
    <mergeCell ref="B31:B34"/>
    <mergeCell ref="C31:C34"/>
    <mergeCell ref="D31:D34"/>
    <mergeCell ref="E31:E34"/>
    <mergeCell ref="G31:G34"/>
    <mergeCell ref="H31:H34"/>
    <mergeCell ref="A8:A10"/>
    <mergeCell ref="B8:B10"/>
    <mergeCell ref="C8:C10"/>
    <mergeCell ref="D8:D10"/>
    <mergeCell ref="E8:E10"/>
    <mergeCell ref="F8:F10"/>
    <mergeCell ref="X4:X5"/>
    <mergeCell ref="V3:V5"/>
    <mergeCell ref="W3:X3"/>
    <mergeCell ref="Y3:Y5"/>
    <mergeCell ref="A4:A5"/>
    <mergeCell ref="B4:B5"/>
    <mergeCell ref="C4:C5"/>
    <mergeCell ref="D4:D5"/>
    <mergeCell ref="F4:F5"/>
    <mergeCell ref="G4:H4"/>
    <mergeCell ref="I4:I5"/>
    <mergeCell ref="A3:M3"/>
    <mergeCell ref="N3:O3"/>
    <mergeCell ref="P3:P5"/>
    <mergeCell ref="Q3:R3"/>
    <mergeCell ref="S3:S5"/>
    <mergeCell ref="T3:U3"/>
    <mergeCell ref="J4:J5"/>
    <mergeCell ref="L4:M4"/>
    <mergeCell ref="N4:N5"/>
    <mergeCell ref="O4:O5"/>
    <mergeCell ref="Q4:Q5"/>
    <mergeCell ref="R4:R5"/>
    <mergeCell ref="T4:T5"/>
    <mergeCell ref="U4:U5"/>
    <mergeCell ref="W2:Y2"/>
    <mergeCell ref="A1:C1"/>
    <mergeCell ref="D1:N1"/>
    <mergeCell ref="O1:P1"/>
    <mergeCell ref="R1:S1"/>
    <mergeCell ref="U1:V1"/>
    <mergeCell ref="X1:Y1"/>
    <mergeCell ref="A2:C2"/>
    <mergeCell ref="D2:M2"/>
    <mergeCell ref="N2:P2"/>
    <mergeCell ref="Q2:S2"/>
    <mergeCell ref="T2:V2"/>
  </mergeCells>
  <printOptions horizontalCentered="1" verticalCentered="1"/>
  <pageMargins left="0.15748031496062992" right="0.19685039370078741" top="0.78740157480314965" bottom="0.39370078740157483" header="0.19685039370078741" footer="0.19685039370078741"/>
  <pageSetup paperSize="529" scale="70" orientation="landscape" horizontalDpi="4294967295" verticalDpi="4294967295" r:id="rId1"/>
  <headerFooter alignWithMargins="0">
    <oddFooter xml:space="preserve">&amp;C&amp;8 &amp;R&amp;8PÁGINA &amp;P DE &amp;N                                    </oddFooter>
  </headerFooter>
  <rowBreaks count="1" manualBreakCount="1">
    <brk id="52" max="24" man="1"/>
  </rowBreaks>
  <drawing r:id="rId2"/>
  <legacyDrawing r:id="rId3"/>
  <oleObjects>
    <mc:AlternateContent xmlns:mc="http://schemas.openxmlformats.org/markup-compatibility/2006">
      <mc:Choice Requires="x14">
        <oleObject progId="Word.Document.8" shapeId="7169" r:id="rId4">
          <objectPr defaultSize="0" autoPict="0" r:id="rId5">
            <anchor moveWithCells="1">
              <from>
                <xdr:col>0</xdr:col>
                <xdr:colOff>0</xdr:colOff>
                <xdr:row>52</xdr:row>
                <xdr:rowOff>571500</xdr:rowOff>
              </from>
              <to>
                <xdr:col>5</xdr:col>
                <xdr:colOff>1285875</xdr:colOff>
                <xdr:row>84</xdr:row>
                <xdr:rowOff>38100</xdr:rowOff>
              </to>
            </anchor>
          </objectPr>
        </oleObject>
      </mc:Choice>
      <mc:Fallback>
        <oleObject progId="Word.Document.8" shapeId="7169" r:id="rId4"/>
      </mc:Fallback>
    </mc:AlternateContent>
    <mc:AlternateContent xmlns:mc="http://schemas.openxmlformats.org/markup-compatibility/2006">
      <mc:Choice Requires="x14">
        <oleObject progId="Word.Document.8" shapeId="7170" r:id="rId6">
          <objectPr defaultSize="0" r:id="rId7">
            <anchor moveWithCells="1">
              <from>
                <xdr:col>5</xdr:col>
                <xdr:colOff>1857375</xdr:colOff>
                <xdr:row>53</xdr:row>
                <xdr:rowOff>66675</xdr:rowOff>
              </from>
              <to>
                <xdr:col>24</xdr:col>
                <xdr:colOff>2905125</xdr:colOff>
                <xdr:row>83</xdr:row>
                <xdr:rowOff>133350</xdr:rowOff>
              </to>
            </anchor>
          </objectPr>
        </oleObject>
      </mc:Choice>
      <mc:Fallback>
        <oleObject progId="Word.Document.8" shapeId="7170"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04"/>
  <sheetViews>
    <sheetView view="pageBreakPreview" topLeftCell="A49" zoomScale="110" zoomScaleNormal="75" zoomScaleSheetLayoutView="110" workbookViewId="0">
      <selection activeCell="G57" sqref="G57"/>
    </sheetView>
  </sheetViews>
  <sheetFormatPr baseColWidth="10" defaultColWidth="11.42578125" defaultRowHeight="12.75" x14ac:dyDescent="0.2"/>
  <cols>
    <col min="1" max="1" width="20.7109375" style="84" customWidth="1"/>
    <col min="2" max="2" width="14.85546875" style="84" customWidth="1"/>
    <col min="3" max="3" width="3.85546875" style="84" customWidth="1"/>
    <col min="4" max="4" width="51" style="84" customWidth="1"/>
    <col min="5" max="5" width="18" style="84" customWidth="1"/>
    <col min="6" max="6" width="38.7109375" style="84" customWidth="1"/>
    <col min="7" max="7" width="12.140625" style="84" customWidth="1"/>
    <col min="8" max="8" width="12" style="84" customWidth="1"/>
    <col min="9" max="9" width="30.85546875" style="84" customWidth="1"/>
    <col min="10" max="11" width="15.140625" style="84" hidden="1" customWidth="1"/>
    <col min="12" max="12" width="17.5703125" style="84" customWidth="1"/>
    <col min="13" max="13" width="19.5703125" style="84" customWidth="1"/>
    <col min="14" max="14" width="16" style="84" hidden="1" customWidth="1"/>
    <col min="15" max="15" width="15" style="84" hidden="1" customWidth="1"/>
    <col min="16" max="16" width="56.42578125" style="84" hidden="1" customWidth="1"/>
    <col min="17" max="17" width="16" style="84" hidden="1" customWidth="1"/>
    <col min="18" max="18" width="15" style="84" hidden="1" customWidth="1"/>
    <col min="19" max="19" width="56.42578125" style="84" hidden="1" customWidth="1"/>
    <col min="20" max="20" width="13.28515625" style="84" customWidth="1"/>
    <col min="21" max="21" width="14.140625" style="84" customWidth="1"/>
    <col min="22" max="22" width="48" style="84" customWidth="1"/>
    <col min="23" max="16384" width="11.42578125" style="84"/>
  </cols>
  <sheetData>
    <row r="1" spans="1:22" s="2" customFormat="1" ht="82.5" customHeight="1" x14ac:dyDescent="0.2">
      <c r="A1" s="553" t="s">
        <v>0</v>
      </c>
      <c r="B1" s="554"/>
      <c r="C1" s="555"/>
      <c r="D1" s="557" t="s">
        <v>1</v>
      </c>
      <c r="E1" s="558"/>
      <c r="F1" s="558"/>
      <c r="G1" s="558"/>
      <c r="H1" s="558"/>
      <c r="I1" s="558"/>
      <c r="J1" s="558"/>
      <c r="K1" s="558"/>
      <c r="L1" s="558"/>
      <c r="M1" s="558"/>
      <c r="N1" s="559"/>
      <c r="O1" s="549"/>
      <c r="P1" s="549"/>
      <c r="Q1" s="1"/>
      <c r="R1" s="549"/>
      <c r="S1" s="549"/>
      <c r="T1" s="1"/>
      <c r="U1" s="549"/>
      <c r="V1" s="549"/>
    </row>
    <row r="2" spans="1:22" s="2" customFormat="1" ht="33" customHeight="1" x14ac:dyDescent="0.2">
      <c r="A2" s="550" t="s">
        <v>2</v>
      </c>
      <c r="B2" s="551"/>
      <c r="C2" s="552"/>
      <c r="D2" s="553" t="s">
        <v>3</v>
      </c>
      <c r="E2" s="554"/>
      <c r="F2" s="554"/>
      <c r="G2" s="554"/>
      <c r="H2" s="554"/>
      <c r="I2" s="554"/>
      <c r="J2" s="554"/>
      <c r="K2" s="554"/>
      <c r="L2" s="554"/>
      <c r="M2" s="555"/>
      <c r="N2" s="556" t="s">
        <v>4</v>
      </c>
      <c r="O2" s="556"/>
      <c r="P2" s="556"/>
      <c r="Q2" s="556" t="s">
        <v>5</v>
      </c>
      <c r="R2" s="556"/>
      <c r="S2" s="556"/>
      <c r="T2" s="556" t="s">
        <v>6</v>
      </c>
      <c r="U2" s="556"/>
      <c r="V2" s="556"/>
    </row>
    <row r="3" spans="1:22" s="4" customFormat="1" ht="32.25" customHeight="1" x14ac:dyDescent="0.2">
      <c r="A3" s="567" t="s">
        <v>7</v>
      </c>
      <c r="B3" s="567"/>
      <c r="C3" s="567"/>
      <c r="D3" s="567"/>
      <c r="E3" s="567"/>
      <c r="F3" s="567"/>
      <c r="G3" s="567"/>
      <c r="H3" s="567"/>
      <c r="I3" s="567"/>
      <c r="J3" s="567"/>
      <c r="K3" s="567"/>
      <c r="L3" s="567"/>
      <c r="M3" s="567"/>
      <c r="N3" s="560" t="s">
        <v>8</v>
      </c>
      <c r="O3" s="561"/>
      <c r="P3" s="567" t="s">
        <v>9</v>
      </c>
      <c r="Q3" s="560" t="s">
        <v>8</v>
      </c>
      <c r="R3" s="561"/>
      <c r="S3" s="567" t="s">
        <v>9</v>
      </c>
      <c r="T3" s="560" t="s">
        <v>8</v>
      </c>
      <c r="U3" s="561"/>
      <c r="V3" s="567" t="s">
        <v>9</v>
      </c>
    </row>
    <row r="4" spans="1:22" s="4" customFormat="1" ht="33.75" customHeight="1" x14ac:dyDescent="0.2">
      <c r="A4" s="564" t="s">
        <v>10</v>
      </c>
      <c r="B4" s="564" t="s">
        <v>11</v>
      </c>
      <c r="C4" s="568" t="s">
        <v>12</v>
      </c>
      <c r="D4" s="567" t="s">
        <v>13</v>
      </c>
      <c r="E4" s="116" t="s">
        <v>14</v>
      </c>
      <c r="F4" s="564" t="s">
        <v>15</v>
      </c>
      <c r="G4" s="562" t="s">
        <v>16</v>
      </c>
      <c r="H4" s="563"/>
      <c r="I4" s="564" t="s">
        <v>17</v>
      </c>
      <c r="J4" s="564" t="s">
        <v>18</v>
      </c>
      <c r="K4" s="104"/>
      <c r="L4" s="562" t="s">
        <v>19</v>
      </c>
      <c r="M4" s="566"/>
      <c r="N4" s="564" t="s">
        <v>20</v>
      </c>
      <c r="O4" s="564" t="s">
        <v>21</v>
      </c>
      <c r="P4" s="567"/>
      <c r="Q4" s="564" t="s">
        <v>20</v>
      </c>
      <c r="R4" s="564" t="s">
        <v>21</v>
      </c>
      <c r="S4" s="567"/>
      <c r="T4" s="564" t="s">
        <v>20</v>
      </c>
      <c r="U4" s="564" t="s">
        <v>21</v>
      </c>
      <c r="V4" s="567"/>
    </row>
    <row r="5" spans="1:22" s="4" customFormat="1" ht="57.75" customHeight="1" x14ac:dyDescent="0.2">
      <c r="A5" s="565"/>
      <c r="B5" s="565"/>
      <c r="C5" s="569"/>
      <c r="D5" s="567"/>
      <c r="E5" s="7" t="s">
        <v>22</v>
      </c>
      <c r="F5" s="565"/>
      <c r="G5" s="116" t="s">
        <v>23</v>
      </c>
      <c r="H5" s="116" t="s">
        <v>24</v>
      </c>
      <c r="I5" s="565"/>
      <c r="J5" s="565"/>
      <c r="K5" s="117" t="s">
        <v>25</v>
      </c>
      <c r="L5" s="117" t="s">
        <v>26</v>
      </c>
      <c r="M5" s="117" t="s">
        <v>27</v>
      </c>
      <c r="N5" s="565"/>
      <c r="O5" s="565"/>
      <c r="P5" s="567"/>
      <c r="Q5" s="565"/>
      <c r="R5" s="565"/>
      <c r="S5" s="567"/>
      <c r="T5" s="565"/>
      <c r="U5" s="565"/>
      <c r="V5" s="567"/>
    </row>
    <row r="6" spans="1:22" s="4" customFormat="1" ht="12" x14ac:dyDescent="0.2">
      <c r="A6" s="117">
        <v>1</v>
      </c>
      <c r="B6" s="117">
        <v>2</v>
      </c>
      <c r="C6" s="118">
        <v>3</v>
      </c>
      <c r="D6" s="117">
        <v>4</v>
      </c>
      <c r="E6" s="117">
        <v>5</v>
      </c>
      <c r="F6" s="118">
        <v>6</v>
      </c>
      <c r="G6" s="117">
        <v>7</v>
      </c>
      <c r="H6" s="117">
        <v>8</v>
      </c>
      <c r="I6" s="118">
        <v>9</v>
      </c>
      <c r="J6" s="117">
        <v>10</v>
      </c>
      <c r="K6" s="117"/>
      <c r="L6" s="117">
        <v>11</v>
      </c>
      <c r="M6" s="118">
        <v>12</v>
      </c>
      <c r="N6" s="117">
        <v>13</v>
      </c>
      <c r="O6" s="117">
        <v>14</v>
      </c>
      <c r="P6" s="118">
        <v>15</v>
      </c>
      <c r="Q6" s="117">
        <v>13</v>
      </c>
      <c r="R6" s="117">
        <v>14</v>
      </c>
      <c r="S6" s="118">
        <v>15</v>
      </c>
      <c r="T6" s="117">
        <v>13</v>
      </c>
      <c r="U6" s="117">
        <v>14</v>
      </c>
      <c r="V6" s="118">
        <v>15</v>
      </c>
    </row>
    <row r="7" spans="1:22" s="4" customFormat="1" ht="115.5" customHeight="1" x14ac:dyDescent="0.2">
      <c r="A7" s="129" t="s">
        <v>195</v>
      </c>
      <c r="B7" s="39">
        <v>41547</v>
      </c>
      <c r="C7" s="40">
        <v>1</v>
      </c>
      <c r="D7" s="129" t="s">
        <v>196</v>
      </c>
      <c r="E7" s="132" t="s">
        <v>30</v>
      </c>
      <c r="F7" s="129" t="s">
        <v>197</v>
      </c>
      <c r="G7" s="39">
        <v>41579</v>
      </c>
      <c r="H7" s="39">
        <v>41820</v>
      </c>
      <c r="I7" s="34"/>
      <c r="J7" s="14"/>
      <c r="K7" s="14" t="s">
        <v>32</v>
      </c>
      <c r="L7" s="42" t="s">
        <v>65</v>
      </c>
      <c r="M7" s="42" t="s">
        <v>198</v>
      </c>
      <c r="N7" s="44">
        <v>1</v>
      </c>
      <c r="O7" s="45"/>
      <c r="P7" s="37" t="s">
        <v>199</v>
      </c>
      <c r="Q7" s="44">
        <v>1</v>
      </c>
      <c r="R7" s="45"/>
      <c r="S7" s="37" t="s">
        <v>199</v>
      </c>
      <c r="T7" s="44">
        <v>1</v>
      </c>
      <c r="U7" s="45"/>
      <c r="V7" s="37" t="s">
        <v>199</v>
      </c>
    </row>
    <row r="8" spans="1:22" s="4" customFormat="1" ht="162" customHeight="1" x14ac:dyDescent="0.2">
      <c r="A8" s="129" t="s">
        <v>195</v>
      </c>
      <c r="B8" s="39">
        <v>41547</v>
      </c>
      <c r="C8" s="40">
        <v>2</v>
      </c>
      <c r="D8" s="129" t="s">
        <v>200</v>
      </c>
      <c r="E8" s="132" t="s">
        <v>30</v>
      </c>
      <c r="F8" s="129" t="s">
        <v>201</v>
      </c>
      <c r="G8" s="39">
        <v>41548</v>
      </c>
      <c r="H8" s="39">
        <v>41609</v>
      </c>
      <c r="I8" s="34"/>
      <c r="J8" s="14"/>
      <c r="K8" s="14" t="s">
        <v>202</v>
      </c>
      <c r="L8" s="42" t="s">
        <v>203</v>
      </c>
      <c r="M8" s="42" t="s">
        <v>198</v>
      </c>
      <c r="N8" s="15">
        <v>1</v>
      </c>
      <c r="O8" s="43">
        <v>1</v>
      </c>
      <c r="P8" s="37" t="s">
        <v>204</v>
      </c>
      <c r="Q8" s="15">
        <v>1</v>
      </c>
      <c r="R8" s="43">
        <v>1</v>
      </c>
      <c r="S8" s="37" t="s">
        <v>204</v>
      </c>
      <c r="T8" s="15">
        <v>1</v>
      </c>
      <c r="U8" s="43">
        <v>1</v>
      </c>
      <c r="V8" s="37" t="s">
        <v>204</v>
      </c>
    </row>
    <row r="9" spans="1:22" s="4" customFormat="1" ht="153.75" customHeight="1" x14ac:dyDescent="0.2">
      <c r="A9" s="129" t="s">
        <v>195</v>
      </c>
      <c r="B9" s="39">
        <v>41547</v>
      </c>
      <c r="C9" s="40">
        <v>3</v>
      </c>
      <c r="D9" s="129" t="s">
        <v>205</v>
      </c>
      <c r="E9" s="132" t="s">
        <v>30</v>
      </c>
      <c r="F9" s="129" t="s">
        <v>206</v>
      </c>
      <c r="G9" s="39">
        <v>41579</v>
      </c>
      <c r="H9" s="39">
        <v>41820</v>
      </c>
      <c r="I9" s="34"/>
      <c r="J9" s="14"/>
      <c r="K9" s="14" t="s">
        <v>91</v>
      </c>
      <c r="L9" s="42" t="s">
        <v>65</v>
      </c>
      <c r="M9" s="42" t="s">
        <v>198</v>
      </c>
      <c r="N9" s="44" t="s">
        <v>207</v>
      </c>
      <c r="O9" s="45" t="s">
        <v>208</v>
      </c>
      <c r="P9" s="37" t="s">
        <v>209</v>
      </c>
      <c r="Q9" s="44">
        <v>0.75</v>
      </c>
      <c r="R9" s="45"/>
      <c r="S9" s="25" t="s">
        <v>210</v>
      </c>
      <c r="T9" s="46">
        <v>1</v>
      </c>
      <c r="U9" s="31"/>
      <c r="V9" s="25" t="s">
        <v>211</v>
      </c>
    </row>
    <row r="10" spans="1:22" s="4" customFormat="1" ht="159" customHeight="1" x14ac:dyDescent="0.2">
      <c r="A10" s="129" t="s">
        <v>195</v>
      </c>
      <c r="B10" s="39">
        <v>41547</v>
      </c>
      <c r="C10" s="40">
        <v>4</v>
      </c>
      <c r="D10" s="129" t="s">
        <v>212</v>
      </c>
      <c r="E10" s="132" t="s">
        <v>30</v>
      </c>
      <c r="F10" s="129" t="s">
        <v>213</v>
      </c>
      <c r="G10" s="130">
        <v>41548</v>
      </c>
      <c r="H10" s="39">
        <v>42003</v>
      </c>
      <c r="I10" s="34"/>
      <c r="J10" s="14"/>
      <c r="K10" s="14" t="s">
        <v>91</v>
      </c>
      <c r="L10" s="42" t="s">
        <v>65</v>
      </c>
      <c r="M10" s="42" t="s">
        <v>198</v>
      </c>
      <c r="N10" s="15" t="s">
        <v>207</v>
      </c>
      <c r="O10" s="45" t="s">
        <v>208</v>
      </c>
      <c r="P10" s="37" t="s">
        <v>214</v>
      </c>
      <c r="Q10" s="15">
        <v>1</v>
      </c>
      <c r="R10" s="45">
        <v>1</v>
      </c>
      <c r="S10" s="25" t="s">
        <v>215</v>
      </c>
      <c r="T10" s="15">
        <v>1</v>
      </c>
      <c r="U10" s="45">
        <v>1</v>
      </c>
      <c r="V10" s="25" t="s">
        <v>215</v>
      </c>
    </row>
    <row r="11" spans="1:22" s="4" customFormat="1" ht="108" x14ac:dyDescent="0.2">
      <c r="A11" s="129" t="s">
        <v>195</v>
      </c>
      <c r="B11" s="39">
        <v>41547</v>
      </c>
      <c r="C11" s="40">
        <v>5</v>
      </c>
      <c r="D11" s="129" t="s">
        <v>216</v>
      </c>
      <c r="E11" s="132" t="s">
        <v>30</v>
      </c>
      <c r="F11" s="129" t="s">
        <v>217</v>
      </c>
      <c r="G11" s="130">
        <v>41548</v>
      </c>
      <c r="H11" s="39">
        <v>41820</v>
      </c>
      <c r="I11" s="34"/>
      <c r="J11" s="14"/>
      <c r="K11" s="14" t="s">
        <v>91</v>
      </c>
      <c r="L11" s="42" t="s">
        <v>65</v>
      </c>
      <c r="M11" s="42" t="s">
        <v>198</v>
      </c>
      <c r="N11" s="15" t="s">
        <v>207</v>
      </c>
      <c r="O11" s="43" t="s">
        <v>208</v>
      </c>
      <c r="P11" s="37" t="s">
        <v>218</v>
      </c>
      <c r="Q11" s="15">
        <v>0.75</v>
      </c>
      <c r="R11" s="43">
        <v>0.75</v>
      </c>
      <c r="S11" s="25" t="s">
        <v>219</v>
      </c>
      <c r="T11" s="46">
        <v>1</v>
      </c>
      <c r="U11" s="48"/>
      <c r="V11" s="25" t="s">
        <v>220</v>
      </c>
    </row>
    <row r="12" spans="1:22" s="4" customFormat="1" ht="171.75" customHeight="1" x14ac:dyDescent="0.2">
      <c r="A12" s="129" t="s">
        <v>195</v>
      </c>
      <c r="B12" s="39">
        <v>41547</v>
      </c>
      <c r="C12" s="40">
        <v>6</v>
      </c>
      <c r="D12" s="129" t="s">
        <v>221</v>
      </c>
      <c r="E12" s="132" t="s">
        <v>30</v>
      </c>
      <c r="F12" s="129" t="s">
        <v>197</v>
      </c>
      <c r="G12" s="39">
        <v>41579</v>
      </c>
      <c r="H12" s="39">
        <v>41820</v>
      </c>
      <c r="I12" s="34"/>
      <c r="J12" s="14"/>
      <c r="K12" s="14" t="s">
        <v>91</v>
      </c>
      <c r="L12" s="42" t="s">
        <v>222</v>
      </c>
      <c r="M12" s="42" t="s">
        <v>223</v>
      </c>
      <c r="N12" s="15" t="s">
        <v>207</v>
      </c>
      <c r="O12" s="15" t="s">
        <v>207</v>
      </c>
      <c r="P12" s="16" t="s">
        <v>224</v>
      </c>
      <c r="Q12" s="15">
        <v>0.5</v>
      </c>
      <c r="R12" s="15"/>
      <c r="S12" s="25" t="s">
        <v>225</v>
      </c>
      <c r="T12" s="46">
        <v>0.75</v>
      </c>
      <c r="U12" s="31"/>
      <c r="V12" s="25" t="s">
        <v>226</v>
      </c>
    </row>
    <row r="13" spans="1:22" s="4" customFormat="1" ht="168" x14ac:dyDescent="0.2">
      <c r="A13" s="129" t="s">
        <v>195</v>
      </c>
      <c r="B13" s="39">
        <v>41547</v>
      </c>
      <c r="C13" s="40">
        <v>7</v>
      </c>
      <c r="D13" s="129" t="s">
        <v>227</v>
      </c>
      <c r="E13" s="132" t="s">
        <v>30</v>
      </c>
      <c r="F13" s="129" t="s">
        <v>228</v>
      </c>
      <c r="G13" s="130">
        <v>41548</v>
      </c>
      <c r="H13" s="39">
        <v>41820</v>
      </c>
      <c r="I13" s="34"/>
      <c r="J13" s="14"/>
      <c r="K13" s="14" t="s">
        <v>91</v>
      </c>
      <c r="L13" s="42" t="s">
        <v>65</v>
      </c>
      <c r="M13" s="42" t="s">
        <v>229</v>
      </c>
      <c r="N13" s="15" t="s">
        <v>207</v>
      </c>
      <c r="O13" s="43" t="s">
        <v>208</v>
      </c>
      <c r="P13" s="37" t="s">
        <v>230</v>
      </c>
      <c r="Q13" s="15">
        <v>0.75</v>
      </c>
      <c r="R13" s="43"/>
      <c r="S13" s="37" t="s">
        <v>231</v>
      </c>
      <c r="T13" s="46">
        <v>0.75</v>
      </c>
      <c r="U13" s="31"/>
      <c r="V13" s="37" t="s">
        <v>232</v>
      </c>
    </row>
    <row r="14" spans="1:22" s="4" customFormat="1" ht="125.25" customHeight="1" x14ac:dyDescent="0.2">
      <c r="A14" s="126" t="s">
        <v>195</v>
      </c>
      <c r="B14" s="127">
        <v>41547</v>
      </c>
      <c r="C14" s="128">
        <v>8</v>
      </c>
      <c r="D14" s="126" t="s">
        <v>233</v>
      </c>
      <c r="E14" s="128" t="s">
        <v>30</v>
      </c>
      <c r="F14" s="126" t="s">
        <v>234</v>
      </c>
      <c r="G14" s="130">
        <v>41548</v>
      </c>
      <c r="H14" s="39">
        <v>41820</v>
      </c>
      <c r="I14" s="34"/>
      <c r="J14" s="14"/>
      <c r="K14" s="14" t="s">
        <v>91</v>
      </c>
      <c r="L14" s="42" t="s">
        <v>65</v>
      </c>
      <c r="M14" s="42" t="s">
        <v>229</v>
      </c>
      <c r="N14" s="15" t="s">
        <v>207</v>
      </c>
      <c r="O14" s="43" t="s">
        <v>208</v>
      </c>
      <c r="P14" s="37" t="s">
        <v>235</v>
      </c>
      <c r="Q14" s="15">
        <v>0.5</v>
      </c>
      <c r="R14" s="43"/>
      <c r="S14" s="37" t="s">
        <v>236</v>
      </c>
      <c r="T14" s="15">
        <v>1</v>
      </c>
      <c r="U14" s="31"/>
      <c r="V14" s="37" t="s">
        <v>237</v>
      </c>
    </row>
    <row r="15" spans="1:22" s="4" customFormat="1" ht="234" customHeight="1" x14ac:dyDescent="0.2">
      <c r="A15" s="129" t="s">
        <v>195</v>
      </c>
      <c r="B15" s="39">
        <v>41547</v>
      </c>
      <c r="C15" s="40">
        <v>9</v>
      </c>
      <c r="D15" s="129" t="s">
        <v>238</v>
      </c>
      <c r="E15" s="132" t="s">
        <v>30</v>
      </c>
      <c r="F15" s="129" t="s">
        <v>239</v>
      </c>
      <c r="G15" s="130">
        <v>41548</v>
      </c>
      <c r="H15" s="39">
        <v>41639</v>
      </c>
      <c r="I15" s="34"/>
      <c r="J15" s="14"/>
      <c r="K15" s="14" t="s">
        <v>91</v>
      </c>
      <c r="L15" s="42" t="s">
        <v>65</v>
      </c>
      <c r="M15" s="42" t="s">
        <v>229</v>
      </c>
      <c r="N15" s="15">
        <v>1</v>
      </c>
      <c r="O15" s="43">
        <v>1</v>
      </c>
      <c r="P15" s="37" t="s">
        <v>240</v>
      </c>
      <c r="Q15" s="15">
        <v>1</v>
      </c>
      <c r="R15" s="43"/>
      <c r="S15" s="25" t="s">
        <v>97</v>
      </c>
      <c r="T15" s="15">
        <v>1</v>
      </c>
      <c r="U15" s="43"/>
      <c r="V15" s="25" t="s">
        <v>97</v>
      </c>
    </row>
    <row r="16" spans="1:22" s="4" customFormat="1" ht="180" customHeight="1" x14ac:dyDescent="0.2">
      <c r="A16" s="129" t="s">
        <v>195</v>
      </c>
      <c r="B16" s="39">
        <v>41547</v>
      </c>
      <c r="C16" s="40">
        <v>10</v>
      </c>
      <c r="D16" s="129" t="s">
        <v>241</v>
      </c>
      <c r="E16" s="132" t="s">
        <v>30</v>
      </c>
      <c r="F16" s="129" t="s">
        <v>242</v>
      </c>
      <c r="G16" s="130">
        <v>41548</v>
      </c>
      <c r="H16" s="39">
        <v>41639</v>
      </c>
      <c r="I16" s="34"/>
      <c r="J16" s="14"/>
      <c r="K16" s="14" t="s">
        <v>91</v>
      </c>
      <c r="L16" s="42" t="s">
        <v>243</v>
      </c>
      <c r="M16" s="42" t="s">
        <v>244</v>
      </c>
      <c r="N16" s="15">
        <v>1</v>
      </c>
      <c r="O16" s="43"/>
      <c r="P16" s="37" t="s">
        <v>245</v>
      </c>
      <c r="Q16" s="15">
        <v>1</v>
      </c>
      <c r="R16" s="43"/>
      <c r="S16" s="25" t="s">
        <v>97</v>
      </c>
      <c r="T16" s="15">
        <v>1</v>
      </c>
      <c r="U16" s="43"/>
      <c r="V16" s="25" t="s">
        <v>97</v>
      </c>
    </row>
    <row r="17" spans="1:22" s="4" customFormat="1" ht="253.5" customHeight="1" x14ac:dyDescent="0.2">
      <c r="A17" s="129" t="s">
        <v>195</v>
      </c>
      <c r="B17" s="39">
        <v>41547</v>
      </c>
      <c r="C17" s="40">
        <v>11</v>
      </c>
      <c r="D17" s="129" t="s">
        <v>246</v>
      </c>
      <c r="E17" s="132" t="s">
        <v>30</v>
      </c>
      <c r="F17" s="129" t="s">
        <v>247</v>
      </c>
      <c r="G17" s="130">
        <v>41548</v>
      </c>
      <c r="H17" s="39">
        <v>41639</v>
      </c>
      <c r="I17" s="34"/>
      <c r="J17" s="14"/>
      <c r="K17" s="14" t="s">
        <v>91</v>
      </c>
      <c r="L17" s="42" t="s">
        <v>65</v>
      </c>
      <c r="M17" s="42" t="s">
        <v>229</v>
      </c>
      <c r="N17" s="15">
        <v>1</v>
      </c>
      <c r="O17" s="43">
        <v>1</v>
      </c>
      <c r="P17" s="37" t="s">
        <v>248</v>
      </c>
      <c r="Q17" s="15">
        <v>1</v>
      </c>
      <c r="R17" s="43">
        <v>1</v>
      </c>
      <c r="S17" s="25" t="s">
        <v>97</v>
      </c>
      <c r="T17" s="15">
        <v>1</v>
      </c>
      <c r="U17" s="43">
        <v>1</v>
      </c>
      <c r="V17" s="25" t="s">
        <v>97</v>
      </c>
    </row>
    <row r="18" spans="1:22" s="4" customFormat="1" ht="207.75" customHeight="1" x14ac:dyDescent="0.2">
      <c r="A18" s="129" t="s">
        <v>195</v>
      </c>
      <c r="B18" s="39">
        <v>41547</v>
      </c>
      <c r="C18" s="40">
        <v>12</v>
      </c>
      <c r="D18" s="129" t="s">
        <v>249</v>
      </c>
      <c r="E18" s="132" t="s">
        <v>30</v>
      </c>
      <c r="F18" s="129" t="s">
        <v>250</v>
      </c>
      <c r="G18" s="130">
        <v>41548</v>
      </c>
      <c r="H18" s="39">
        <v>41639</v>
      </c>
      <c r="I18" s="34"/>
      <c r="J18" s="14"/>
      <c r="K18" s="14" t="s">
        <v>91</v>
      </c>
      <c r="L18" s="129" t="s">
        <v>251</v>
      </c>
      <c r="M18" s="129" t="s">
        <v>223</v>
      </c>
      <c r="N18" s="15">
        <v>1</v>
      </c>
      <c r="O18" s="43">
        <v>1</v>
      </c>
      <c r="P18" s="37" t="s">
        <v>252</v>
      </c>
      <c r="Q18" s="15">
        <v>1</v>
      </c>
      <c r="R18" s="43"/>
      <c r="S18" s="25" t="s">
        <v>97</v>
      </c>
      <c r="T18" s="15">
        <v>1</v>
      </c>
      <c r="U18" s="43"/>
      <c r="V18" s="25" t="s">
        <v>97</v>
      </c>
    </row>
    <row r="19" spans="1:22" s="4" customFormat="1" ht="108" x14ac:dyDescent="0.2">
      <c r="A19" s="622" t="s">
        <v>195</v>
      </c>
      <c r="B19" s="624">
        <v>41547</v>
      </c>
      <c r="C19" s="626">
        <v>13</v>
      </c>
      <c r="D19" s="622" t="s">
        <v>253</v>
      </c>
      <c r="E19" s="626" t="s">
        <v>30</v>
      </c>
      <c r="F19" s="129" t="s">
        <v>254</v>
      </c>
      <c r="G19" s="39">
        <v>41548</v>
      </c>
      <c r="H19" s="39">
        <v>41608</v>
      </c>
      <c r="I19" s="34"/>
      <c r="J19" s="14"/>
      <c r="K19" s="14" t="s">
        <v>255</v>
      </c>
      <c r="L19" s="129" t="s">
        <v>145</v>
      </c>
      <c r="M19" s="129" t="s">
        <v>256</v>
      </c>
      <c r="N19" s="15">
        <v>1</v>
      </c>
      <c r="O19" s="43">
        <v>1</v>
      </c>
      <c r="P19" s="52" t="s">
        <v>257</v>
      </c>
      <c r="Q19" s="15">
        <v>1</v>
      </c>
      <c r="R19" s="43">
        <v>1</v>
      </c>
      <c r="S19" s="52" t="s">
        <v>257</v>
      </c>
      <c r="T19" s="15">
        <v>1</v>
      </c>
      <c r="U19" s="43">
        <v>1</v>
      </c>
      <c r="V19" s="52" t="s">
        <v>257</v>
      </c>
    </row>
    <row r="20" spans="1:22" s="4" customFormat="1" ht="191.25" customHeight="1" x14ac:dyDescent="0.2">
      <c r="A20" s="623"/>
      <c r="B20" s="625"/>
      <c r="C20" s="627"/>
      <c r="D20" s="623"/>
      <c r="E20" s="627"/>
      <c r="F20" s="129" t="s">
        <v>258</v>
      </c>
      <c r="G20" s="39">
        <v>41609</v>
      </c>
      <c r="H20" s="39" t="s">
        <v>259</v>
      </c>
      <c r="I20" s="34"/>
      <c r="J20" s="14"/>
      <c r="K20" s="14" t="s">
        <v>255</v>
      </c>
      <c r="L20" s="129" t="s">
        <v>145</v>
      </c>
      <c r="M20" s="129" t="s">
        <v>256</v>
      </c>
      <c r="N20" s="15"/>
      <c r="O20" s="43"/>
      <c r="P20" s="52" t="s">
        <v>260</v>
      </c>
      <c r="Q20" s="15"/>
      <c r="R20" s="43"/>
      <c r="S20" s="52" t="s">
        <v>260</v>
      </c>
      <c r="T20" s="15"/>
      <c r="U20" s="43"/>
      <c r="V20" s="52" t="s">
        <v>260</v>
      </c>
    </row>
    <row r="21" spans="1:22" s="4" customFormat="1" ht="70.5" customHeight="1" x14ac:dyDescent="0.2">
      <c r="A21" s="622" t="s">
        <v>195</v>
      </c>
      <c r="B21" s="624">
        <v>41547</v>
      </c>
      <c r="C21" s="626">
        <v>14</v>
      </c>
      <c r="D21" s="622" t="s">
        <v>261</v>
      </c>
      <c r="E21" s="626" t="s">
        <v>30</v>
      </c>
      <c r="F21" s="129" t="s">
        <v>262</v>
      </c>
      <c r="G21" s="39">
        <v>41275</v>
      </c>
      <c r="H21" s="39">
        <v>41759</v>
      </c>
      <c r="I21" s="34"/>
      <c r="J21" s="14"/>
      <c r="K21" s="14" t="s">
        <v>263</v>
      </c>
      <c r="L21" s="129" t="s">
        <v>48</v>
      </c>
      <c r="M21" s="129" t="s">
        <v>264</v>
      </c>
      <c r="N21" s="15">
        <v>1</v>
      </c>
      <c r="O21" s="43">
        <v>1</v>
      </c>
      <c r="P21" s="37" t="s">
        <v>265</v>
      </c>
      <c r="Q21" s="15">
        <v>1</v>
      </c>
      <c r="R21" s="43">
        <v>1</v>
      </c>
      <c r="S21" s="25" t="s">
        <v>97</v>
      </c>
      <c r="T21" s="15">
        <v>1</v>
      </c>
      <c r="U21" s="43">
        <v>1</v>
      </c>
      <c r="V21" s="25" t="s">
        <v>97</v>
      </c>
    </row>
    <row r="22" spans="1:22" s="4" customFormat="1" ht="52.5" customHeight="1" x14ac:dyDescent="0.2">
      <c r="A22" s="628"/>
      <c r="B22" s="629"/>
      <c r="C22" s="630"/>
      <c r="D22" s="631"/>
      <c r="E22" s="630"/>
      <c r="F22" s="129" t="s">
        <v>266</v>
      </c>
      <c r="G22" s="39">
        <v>41395</v>
      </c>
      <c r="H22" s="39">
        <v>41791</v>
      </c>
      <c r="I22" s="34"/>
      <c r="J22" s="14"/>
      <c r="K22" s="14" t="s">
        <v>263</v>
      </c>
      <c r="L22" s="129" t="s">
        <v>48</v>
      </c>
      <c r="M22" s="129" t="s">
        <v>264</v>
      </c>
      <c r="N22" s="15">
        <v>1</v>
      </c>
      <c r="O22" s="43">
        <v>1</v>
      </c>
      <c r="P22" s="37" t="s">
        <v>267</v>
      </c>
      <c r="Q22" s="15">
        <v>1</v>
      </c>
      <c r="R22" s="43">
        <v>1</v>
      </c>
      <c r="S22" s="25" t="s">
        <v>97</v>
      </c>
      <c r="T22" s="15">
        <v>1</v>
      </c>
      <c r="U22" s="43">
        <v>1</v>
      </c>
      <c r="V22" s="25" t="s">
        <v>97</v>
      </c>
    </row>
    <row r="23" spans="1:22" s="4" customFormat="1" ht="171.75" customHeight="1" x14ac:dyDescent="0.2">
      <c r="A23" s="628"/>
      <c r="B23" s="629"/>
      <c r="C23" s="630"/>
      <c r="D23" s="631"/>
      <c r="E23" s="630"/>
      <c r="F23" s="129" t="s">
        <v>268</v>
      </c>
      <c r="G23" s="39">
        <v>41548</v>
      </c>
      <c r="H23" s="39">
        <v>41883</v>
      </c>
      <c r="I23" s="34"/>
      <c r="J23" s="14"/>
      <c r="K23" s="14" t="s">
        <v>263</v>
      </c>
      <c r="L23" s="129" t="s">
        <v>48</v>
      </c>
      <c r="M23" s="129" t="s">
        <v>264</v>
      </c>
      <c r="N23" s="15"/>
      <c r="O23" s="43"/>
      <c r="P23" s="37" t="s">
        <v>269</v>
      </c>
      <c r="Q23" s="15">
        <v>1</v>
      </c>
      <c r="R23" s="43"/>
      <c r="S23" s="37" t="s">
        <v>270</v>
      </c>
      <c r="T23" s="15">
        <v>1</v>
      </c>
      <c r="U23" s="31"/>
      <c r="V23" s="53" t="s">
        <v>271</v>
      </c>
    </row>
    <row r="24" spans="1:22" s="4" customFormat="1" ht="161.25" customHeight="1" x14ac:dyDescent="0.2">
      <c r="A24" s="628"/>
      <c r="B24" s="629"/>
      <c r="C24" s="630"/>
      <c r="D24" s="631"/>
      <c r="E24" s="630"/>
      <c r="F24" s="129" t="s">
        <v>272</v>
      </c>
      <c r="G24" s="39">
        <v>41426</v>
      </c>
      <c r="H24" s="39">
        <v>41974</v>
      </c>
      <c r="I24" s="34"/>
      <c r="J24" s="14"/>
      <c r="K24" s="14" t="s">
        <v>263</v>
      </c>
      <c r="L24" s="129" t="s">
        <v>48</v>
      </c>
      <c r="M24" s="129" t="s">
        <v>264</v>
      </c>
      <c r="N24" s="15"/>
      <c r="O24" s="43"/>
      <c r="P24" s="37" t="s">
        <v>273</v>
      </c>
      <c r="Q24" s="15">
        <v>1</v>
      </c>
      <c r="R24" s="43"/>
      <c r="S24" s="37" t="s">
        <v>270</v>
      </c>
      <c r="T24" s="15">
        <v>1</v>
      </c>
      <c r="U24" s="31"/>
      <c r="V24" s="53" t="s">
        <v>271</v>
      </c>
    </row>
    <row r="25" spans="1:22" s="4" customFormat="1" ht="141.75" customHeight="1" x14ac:dyDescent="0.2">
      <c r="A25" s="623"/>
      <c r="B25" s="625"/>
      <c r="C25" s="627"/>
      <c r="D25" s="632"/>
      <c r="E25" s="627"/>
      <c r="F25" s="129" t="s">
        <v>274</v>
      </c>
      <c r="G25" s="39">
        <v>41426</v>
      </c>
      <c r="H25" s="39">
        <v>41639</v>
      </c>
      <c r="I25" s="34"/>
      <c r="J25" s="14"/>
      <c r="K25" s="14" t="s">
        <v>263</v>
      </c>
      <c r="L25" s="129" t="s">
        <v>48</v>
      </c>
      <c r="M25" s="129" t="s">
        <v>264</v>
      </c>
      <c r="N25" s="15">
        <v>1</v>
      </c>
      <c r="O25" s="43">
        <v>1</v>
      </c>
      <c r="P25" s="37" t="s">
        <v>275</v>
      </c>
      <c r="Q25" s="15">
        <v>1</v>
      </c>
      <c r="R25" s="43">
        <v>1</v>
      </c>
      <c r="S25" s="25" t="s">
        <v>97</v>
      </c>
      <c r="T25" s="15">
        <v>1</v>
      </c>
      <c r="U25" s="43">
        <v>1</v>
      </c>
      <c r="V25" s="25" t="s">
        <v>276</v>
      </c>
    </row>
    <row r="26" spans="1:22" s="4" customFormat="1" ht="181.5" customHeight="1" x14ac:dyDescent="0.2">
      <c r="A26" s="129" t="s">
        <v>195</v>
      </c>
      <c r="B26" s="39">
        <v>41547</v>
      </c>
      <c r="C26" s="40">
        <v>15</v>
      </c>
      <c r="D26" s="129" t="s">
        <v>277</v>
      </c>
      <c r="E26" s="132" t="s">
        <v>30</v>
      </c>
      <c r="F26" s="129" t="s">
        <v>278</v>
      </c>
      <c r="G26" s="39">
        <v>41640</v>
      </c>
      <c r="H26" s="39">
        <v>42004</v>
      </c>
      <c r="I26" s="34"/>
      <c r="J26" s="14"/>
      <c r="K26" s="14" t="s">
        <v>279</v>
      </c>
      <c r="L26" s="129" t="s">
        <v>280</v>
      </c>
      <c r="M26" s="129" t="s">
        <v>281</v>
      </c>
      <c r="N26" s="15"/>
      <c r="O26" s="43"/>
      <c r="P26" s="34"/>
      <c r="Q26" s="15"/>
      <c r="R26" s="43"/>
      <c r="S26" s="34"/>
      <c r="T26" s="15">
        <v>1</v>
      </c>
      <c r="U26" s="43">
        <v>1</v>
      </c>
      <c r="V26" s="25" t="s">
        <v>282</v>
      </c>
    </row>
    <row r="27" spans="1:22" s="4" customFormat="1" ht="90" x14ac:dyDescent="0.2">
      <c r="A27" s="129" t="s">
        <v>195</v>
      </c>
      <c r="B27" s="39">
        <v>41547</v>
      </c>
      <c r="C27" s="40">
        <v>16</v>
      </c>
      <c r="D27" s="129" t="s">
        <v>283</v>
      </c>
      <c r="E27" s="132" t="s">
        <v>30</v>
      </c>
      <c r="F27" s="129" t="s">
        <v>284</v>
      </c>
      <c r="G27" s="39">
        <v>41579</v>
      </c>
      <c r="H27" s="39">
        <v>41729</v>
      </c>
      <c r="I27" s="34"/>
      <c r="J27" s="14"/>
      <c r="K27" s="14" t="s">
        <v>202</v>
      </c>
      <c r="L27" s="129" t="s">
        <v>203</v>
      </c>
      <c r="M27" s="129" t="s">
        <v>285</v>
      </c>
      <c r="N27" s="15">
        <v>1</v>
      </c>
      <c r="O27" s="43">
        <v>1</v>
      </c>
      <c r="P27" s="37" t="s">
        <v>286</v>
      </c>
      <c r="Q27" s="15"/>
      <c r="R27" s="43"/>
      <c r="S27" s="37"/>
      <c r="T27" s="15">
        <v>1</v>
      </c>
      <c r="U27" s="43">
        <v>1</v>
      </c>
      <c r="V27" s="37" t="s">
        <v>286</v>
      </c>
    </row>
    <row r="28" spans="1:22" s="4" customFormat="1" ht="172.5" customHeight="1" x14ac:dyDescent="0.2">
      <c r="A28" s="8" t="s">
        <v>287</v>
      </c>
      <c r="B28" s="54">
        <v>41579</v>
      </c>
      <c r="C28" s="124">
        <v>1</v>
      </c>
      <c r="D28" s="8" t="s">
        <v>288</v>
      </c>
      <c r="E28" s="55" t="s">
        <v>30</v>
      </c>
      <c r="F28" s="8" t="s">
        <v>289</v>
      </c>
      <c r="G28" s="54">
        <v>41609</v>
      </c>
      <c r="H28" s="54">
        <v>42004</v>
      </c>
      <c r="I28" s="34"/>
      <c r="J28" s="14"/>
      <c r="K28" s="14"/>
      <c r="L28" s="8" t="s">
        <v>290</v>
      </c>
      <c r="M28" s="8" t="s">
        <v>291</v>
      </c>
      <c r="N28" s="15"/>
      <c r="O28" s="43"/>
      <c r="P28" s="34"/>
      <c r="Q28" s="15"/>
      <c r="R28" s="43"/>
      <c r="S28" s="34"/>
      <c r="T28" s="15"/>
      <c r="U28" s="43"/>
      <c r="V28" s="34"/>
    </row>
    <row r="29" spans="1:22" s="4" customFormat="1" ht="87" customHeight="1" x14ac:dyDescent="0.2">
      <c r="A29" s="8" t="s">
        <v>287</v>
      </c>
      <c r="B29" s="54">
        <v>41579</v>
      </c>
      <c r="C29" s="124">
        <v>2</v>
      </c>
      <c r="D29" s="8" t="s">
        <v>292</v>
      </c>
      <c r="E29" s="55" t="s">
        <v>30</v>
      </c>
      <c r="F29" s="8" t="s">
        <v>293</v>
      </c>
      <c r="G29" s="54">
        <v>41623</v>
      </c>
      <c r="H29" s="54">
        <v>41600</v>
      </c>
      <c r="I29" s="34"/>
      <c r="J29" s="14"/>
      <c r="K29" s="14"/>
      <c r="L29" s="8" t="s">
        <v>294</v>
      </c>
      <c r="M29" s="8" t="s">
        <v>295</v>
      </c>
      <c r="N29" s="15"/>
      <c r="O29" s="43"/>
      <c r="P29" s="34" t="s">
        <v>296</v>
      </c>
      <c r="Q29" s="15"/>
      <c r="R29" s="43"/>
      <c r="S29" s="34"/>
      <c r="T29" s="15"/>
      <c r="U29" s="43"/>
      <c r="V29" s="34"/>
    </row>
    <row r="30" spans="1:22" s="4" customFormat="1" ht="66.75" customHeight="1" x14ac:dyDescent="0.2">
      <c r="A30" s="8" t="s">
        <v>297</v>
      </c>
      <c r="B30" s="54">
        <v>41579</v>
      </c>
      <c r="C30" s="124">
        <v>1</v>
      </c>
      <c r="D30" s="8" t="s">
        <v>298</v>
      </c>
      <c r="E30" s="10" t="s">
        <v>84</v>
      </c>
      <c r="F30" s="8" t="s">
        <v>289</v>
      </c>
      <c r="G30" s="54">
        <v>41609</v>
      </c>
      <c r="H30" s="9">
        <v>41821</v>
      </c>
      <c r="I30" s="34"/>
      <c r="J30" s="14"/>
      <c r="K30" s="14"/>
      <c r="L30" s="8" t="s">
        <v>299</v>
      </c>
      <c r="M30" s="8" t="s">
        <v>295</v>
      </c>
      <c r="N30" s="15"/>
      <c r="O30" s="43"/>
      <c r="P30" s="34" t="s">
        <v>296</v>
      </c>
      <c r="Q30" s="15"/>
      <c r="R30" s="43"/>
      <c r="S30" s="34"/>
      <c r="T30" s="15"/>
      <c r="U30" s="43"/>
      <c r="V30" s="34"/>
    </row>
    <row r="31" spans="1:22" s="4" customFormat="1" ht="105" customHeight="1" x14ac:dyDescent="0.2">
      <c r="A31" s="8" t="s">
        <v>297</v>
      </c>
      <c r="B31" s="54">
        <v>41579</v>
      </c>
      <c r="C31" s="124">
        <v>2</v>
      </c>
      <c r="D31" s="8" t="s">
        <v>300</v>
      </c>
      <c r="E31" s="10" t="s">
        <v>30</v>
      </c>
      <c r="F31" s="8" t="s">
        <v>301</v>
      </c>
      <c r="G31" s="54">
        <v>41609</v>
      </c>
      <c r="H31" s="9">
        <v>41821</v>
      </c>
      <c r="I31" s="34"/>
      <c r="J31" s="14"/>
      <c r="K31" s="14"/>
      <c r="L31" s="8" t="s">
        <v>299</v>
      </c>
      <c r="M31" s="8" t="s">
        <v>295</v>
      </c>
      <c r="N31" s="15"/>
      <c r="O31" s="43"/>
      <c r="P31" s="34" t="s">
        <v>296</v>
      </c>
      <c r="Q31" s="15"/>
      <c r="R31" s="43"/>
      <c r="S31" s="34"/>
      <c r="T31" s="15"/>
      <c r="U31" s="43"/>
      <c r="V31" s="34"/>
    </row>
    <row r="32" spans="1:22" s="4" customFormat="1" ht="93.75" customHeight="1" x14ac:dyDescent="0.2">
      <c r="A32" s="57" t="s">
        <v>322</v>
      </c>
      <c r="B32" s="58">
        <v>41614</v>
      </c>
      <c r="C32" s="59">
        <v>1</v>
      </c>
      <c r="D32" s="60" t="s">
        <v>323</v>
      </c>
      <c r="E32" s="61" t="s">
        <v>30</v>
      </c>
      <c r="F32" s="34" t="s">
        <v>324</v>
      </c>
      <c r="G32" s="58">
        <v>41628</v>
      </c>
      <c r="H32" s="58">
        <v>41820</v>
      </c>
      <c r="I32" s="34" t="s">
        <v>324</v>
      </c>
      <c r="J32" s="14"/>
      <c r="K32" s="105" t="s">
        <v>32</v>
      </c>
      <c r="L32" s="34" t="s">
        <v>153</v>
      </c>
      <c r="M32" s="34" t="s">
        <v>325</v>
      </c>
      <c r="N32" s="15" t="s">
        <v>207</v>
      </c>
      <c r="O32" s="15" t="s">
        <v>207</v>
      </c>
      <c r="P32" s="16" t="s">
        <v>326</v>
      </c>
      <c r="Q32" s="15">
        <v>0.75</v>
      </c>
      <c r="R32" s="15">
        <v>0.75</v>
      </c>
      <c r="S32" s="16" t="s">
        <v>327</v>
      </c>
      <c r="T32" s="15">
        <v>0.75</v>
      </c>
      <c r="U32" s="15">
        <v>0.75</v>
      </c>
      <c r="V32" s="16" t="s">
        <v>328</v>
      </c>
    </row>
    <row r="33" spans="1:22" s="4" customFormat="1" ht="93" customHeight="1" x14ac:dyDescent="0.2">
      <c r="A33" s="57" t="s">
        <v>322</v>
      </c>
      <c r="B33" s="58">
        <v>41614</v>
      </c>
      <c r="C33" s="131">
        <v>2</v>
      </c>
      <c r="D33" s="60" t="s">
        <v>329</v>
      </c>
      <c r="E33" s="61" t="s">
        <v>30</v>
      </c>
      <c r="F33" s="34" t="s">
        <v>324</v>
      </c>
      <c r="G33" s="58">
        <v>41628</v>
      </c>
      <c r="H33" s="58">
        <v>41820</v>
      </c>
      <c r="I33" s="34" t="s">
        <v>324</v>
      </c>
      <c r="J33" s="14"/>
      <c r="K33" s="105" t="s">
        <v>32</v>
      </c>
      <c r="L33" s="34" t="s">
        <v>153</v>
      </c>
      <c r="M33" s="34" t="s">
        <v>325</v>
      </c>
      <c r="N33" s="15" t="s">
        <v>207</v>
      </c>
      <c r="O33" s="15" t="s">
        <v>207</v>
      </c>
      <c r="P33" s="16" t="s">
        <v>330</v>
      </c>
      <c r="Q33" s="15">
        <v>0.75</v>
      </c>
      <c r="R33" s="15">
        <v>0.75</v>
      </c>
      <c r="S33" s="16" t="s">
        <v>327</v>
      </c>
      <c r="T33" s="15">
        <v>0.75</v>
      </c>
      <c r="U33" s="15">
        <v>0.75</v>
      </c>
      <c r="V33" s="16" t="s">
        <v>328</v>
      </c>
    </row>
    <row r="34" spans="1:22" s="4" customFormat="1" ht="107.25" customHeight="1" x14ac:dyDescent="0.2">
      <c r="A34" s="57" t="s">
        <v>322</v>
      </c>
      <c r="B34" s="58">
        <v>41614</v>
      </c>
      <c r="C34" s="131">
        <v>3</v>
      </c>
      <c r="D34" s="60" t="s">
        <v>331</v>
      </c>
      <c r="E34" s="61" t="s">
        <v>30</v>
      </c>
      <c r="F34" s="34" t="s">
        <v>332</v>
      </c>
      <c r="G34" s="58">
        <v>41654</v>
      </c>
      <c r="H34" s="58">
        <v>42004</v>
      </c>
      <c r="I34" s="34" t="s">
        <v>332</v>
      </c>
      <c r="J34" s="14"/>
      <c r="K34" s="105" t="s">
        <v>32</v>
      </c>
      <c r="L34" s="34" t="s">
        <v>153</v>
      </c>
      <c r="M34" s="34" t="s">
        <v>333</v>
      </c>
      <c r="N34" s="15" t="s">
        <v>207</v>
      </c>
      <c r="O34" s="15" t="s">
        <v>207</v>
      </c>
      <c r="P34" s="16" t="s">
        <v>334</v>
      </c>
      <c r="Q34" s="15" t="s">
        <v>207</v>
      </c>
      <c r="R34" s="15" t="s">
        <v>207</v>
      </c>
      <c r="S34" s="16" t="s">
        <v>334</v>
      </c>
      <c r="T34" s="15">
        <v>0.75</v>
      </c>
      <c r="U34" s="15">
        <v>0.75</v>
      </c>
      <c r="V34" s="16" t="s">
        <v>335</v>
      </c>
    </row>
    <row r="35" spans="1:22" s="4" customFormat="1" ht="144" x14ac:dyDescent="0.2">
      <c r="A35" s="57" t="s">
        <v>322</v>
      </c>
      <c r="B35" s="58">
        <v>41614</v>
      </c>
      <c r="C35" s="131">
        <v>4</v>
      </c>
      <c r="D35" s="60" t="s">
        <v>336</v>
      </c>
      <c r="E35" s="61" t="s">
        <v>30</v>
      </c>
      <c r="F35" s="34" t="s">
        <v>337</v>
      </c>
      <c r="G35" s="58">
        <v>41640</v>
      </c>
      <c r="H35" s="58">
        <v>41820</v>
      </c>
      <c r="I35" s="34" t="s">
        <v>337</v>
      </c>
      <c r="J35" s="14"/>
      <c r="K35" s="105" t="s">
        <v>32</v>
      </c>
      <c r="L35" s="34" t="s">
        <v>153</v>
      </c>
      <c r="M35" s="34" t="s">
        <v>338</v>
      </c>
      <c r="N35" s="15" t="s">
        <v>207</v>
      </c>
      <c r="O35" s="15" t="s">
        <v>207</v>
      </c>
      <c r="P35" s="16" t="s">
        <v>339</v>
      </c>
      <c r="Q35" s="15">
        <v>0.75</v>
      </c>
      <c r="R35" s="15">
        <v>0.5</v>
      </c>
      <c r="S35" s="16" t="s">
        <v>340</v>
      </c>
      <c r="T35" s="15">
        <v>1</v>
      </c>
      <c r="U35" s="15">
        <v>1</v>
      </c>
      <c r="V35" s="16" t="s">
        <v>341</v>
      </c>
    </row>
    <row r="36" spans="1:22" s="4" customFormat="1" ht="92.25" customHeight="1" x14ac:dyDescent="0.2">
      <c r="A36" s="57" t="s">
        <v>322</v>
      </c>
      <c r="B36" s="58">
        <v>41614</v>
      </c>
      <c r="C36" s="131">
        <v>5</v>
      </c>
      <c r="D36" s="34" t="s">
        <v>342</v>
      </c>
      <c r="E36" s="61" t="s">
        <v>30</v>
      </c>
      <c r="F36" s="34" t="s">
        <v>343</v>
      </c>
      <c r="G36" s="58">
        <v>41640</v>
      </c>
      <c r="H36" s="58">
        <v>42004</v>
      </c>
      <c r="I36" s="34" t="s">
        <v>343</v>
      </c>
      <c r="J36" s="14"/>
      <c r="K36" s="105" t="s">
        <v>32</v>
      </c>
      <c r="L36" s="34" t="s">
        <v>153</v>
      </c>
      <c r="M36" s="34" t="s">
        <v>344</v>
      </c>
      <c r="N36" s="15" t="s">
        <v>207</v>
      </c>
      <c r="O36" s="15" t="s">
        <v>207</v>
      </c>
      <c r="P36" s="16" t="s">
        <v>345</v>
      </c>
      <c r="Q36" s="15" t="s">
        <v>207</v>
      </c>
      <c r="R36" s="15" t="s">
        <v>207</v>
      </c>
      <c r="S36" s="16" t="s">
        <v>345</v>
      </c>
      <c r="T36" s="15">
        <v>0.25</v>
      </c>
      <c r="U36" s="15">
        <v>0.25</v>
      </c>
      <c r="V36" s="16" t="s">
        <v>346</v>
      </c>
    </row>
    <row r="37" spans="1:22" s="4" customFormat="1" ht="95.25" customHeight="1" x14ac:dyDescent="0.2">
      <c r="A37" s="57" t="s">
        <v>322</v>
      </c>
      <c r="B37" s="58">
        <v>41614</v>
      </c>
      <c r="C37" s="131">
        <v>6</v>
      </c>
      <c r="D37" s="60" t="s">
        <v>347</v>
      </c>
      <c r="E37" s="61" t="s">
        <v>30</v>
      </c>
      <c r="F37" s="62" t="s">
        <v>348</v>
      </c>
      <c r="G37" s="58">
        <v>41699</v>
      </c>
      <c r="H37" s="58">
        <v>42003</v>
      </c>
      <c r="I37" s="62" t="s">
        <v>348</v>
      </c>
      <c r="J37" s="14"/>
      <c r="K37" s="105" t="s">
        <v>32</v>
      </c>
      <c r="L37" s="34" t="s">
        <v>153</v>
      </c>
      <c r="M37" s="34" t="s">
        <v>349</v>
      </c>
      <c r="N37" s="15" t="s">
        <v>207</v>
      </c>
      <c r="O37" s="15" t="s">
        <v>207</v>
      </c>
      <c r="P37" s="16" t="s">
        <v>350</v>
      </c>
      <c r="Q37" s="15" t="s">
        <v>207</v>
      </c>
      <c r="R37" s="15" t="s">
        <v>207</v>
      </c>
      <c r="S37" s="16" t="s">
        <v>350</v>
      </c>
      <c r="T37" s="15">
        <v>1</v>
      </c>
      <c r="U37" s="15">
        <v>1</v>
      </c>
      <c r="V37" s="16" t="s">
        <v>351</v>
      </c>
    </row>
    <row r="38" spans="1:22" s="4" customFormat="1" ht="132" x14ac:dyDescent="0.2">
      <c r="A38" s="57" t="s">
        <v>322</v>
      </c>
      <c r="B38" s="58">
        <v>41614</v>
      </c>
      <c r="C38" s="131">
        <v>7</v>
      </c>
      <c r="D38" s="60" t="s">
        <v>352</v>
      </c>
      <c r="E38" s="61" t="s">
        <v>30</v>
      </c>
      <c r="F38" s="34" t="s">
        <v>353</v>
      </c>
      <c r="G38" s="58">
        <v>41640</v>
      </c>
      <c r="H38" s="58">
        <v>41912</v>
      </c>
      <c r="I38" s="34" t="s">
        <v>353</v>
      </c>
      <c r="J38" s="14"/>
      <c r="K38" s="105" t="s">
        <v>32</v>
      </c>
      <c r="L38" s="34" t="s">
        <v>153</v>
      </c>
      <c r="M38" s="34" t="s">
        <v>354</v>
      </c>
      <c r="N38" s="15" t="s">
        <v>207</v>
      </c>
      <c r="O38" s="15" t="s">
        <v>207</v>
      </c>
      <c r="P38" s="16" t="s">
        <v>355</v>
      </c>
      <c r="Q38" s="15" t="s">
        <v>207</v>
      </c>
      <c r="R38" s="15" t="s">
        <v>207</v>
      </c>
      <c r="S38" s="16" t="s">
        <v>355</v>
      </c>
      <c r="T38" s="15">
        <v>1</v>
      </c>
      <c r="U38" s="15">
        <v>1</v>
      </c>
      <c r="V38" s="16" t="s">
        <v>356</v>
      </c>
    </row>
    <row r="39" spans="1:22" s="4" customFormat="1" ht="144" x14ac:dyDescent="0.2">
      <c r="A39" s="57" t="s">
        <v>322</v>
      </c>
      <c r="B39" s="58">
        <v>41614</v>
      </c>
      <c r="C39" s="131">
        <v>8</v>
      </c>
      <c r="D39" s="60" t="s">
        <v>357</v>
      </c>
      <c r="E39" s="61" t="s">
        <v>30</v>
      </c>
      <c r="F39" s="34" t="s">
        <v>353</v>
      </c>
      <c r="G39" s="58">
        <v>41640</v>
      </c>
      <c r="H39" s="58">
        <v>41912</v>
      </c>
      <c r="I39" s="34" t="s">
        <v>353</v>
      </c>
      <c r="J39" s="14"/>
      <c r="K39" s="105" t="s">
        <v>32</v>
      </c>
      <c r="L39" s="34" t="s">
        <v>153</v>
      </c>
      <c r="M39" s="34" t="s">
        <v>354</v>
      </c>
      <c r="N39" s="15" t="s">
        <v>207</v>
      </c>
      <c r="O39" s="15" t="s">
        <v>207</v>
      </c>
      <c r="P39" s="16" t="s">
        <v>355</v>
      </c>
      <c r="Q39" s="15" t="s">
        <v>207</v>
      </c>
      <c r="R39" s="15" t="s">
        <v>207</v>
      </c>
      <c r="S39" s="16" t="s">
        <v>355</v>
      </c>
      <c r="T39" s="15">
        <v>1</v>
      </c>
      <c r="U39" s="15">
        <v>1</v>
      </c>
      <c r="V39" s="16" t="s">
        <v>356</v>
      </c>
    </row>
    <row r="40" spans="1:22" s="4" customFormat="1" ht="132" x14ac:dyDescent="0.2">
      <c r="A40" s="8" t="s">
        <v>358</v>
      </c>
      <c r="B40" s="9">
        <v>41771</v>
      </c>
      <c r="C40" s="10">
        <v>1</v>
      </c>
      <c r="D40" s="20" t="s">
        <v>359</v>
      </c>
      <c r="E40" s="55" t="s">
        <v>30</v>
      </c>
      <c r="F40" s="106" t="s">
        <v>360</v>
      </c>
      <c r="G40" s="107">
        <v>41791</v>
      </c>
      <c r="H40" s="107">
        <v>42004</v>
      </c>
      <c r="I40" s="25" t="s">
        <v>361</v>
      </c>
      <c r="J40" s="107" t="s">
        <v>362</v>
      </c>
      <c r="K40" s="105" t="s">
        <v>32</v>
      </c>
      <c r="L40" s="107" t="s">
        <v>363</v>
      </c>
      <c r="M40" s="8" t="s">
        <v>364</v>
      </c>
      <c r="N40" s="15"/>
      <c r="O40" s="15"/>
      <c r="P40" s="8"/>
      <c r="Q40" s="15"/>
      <c r="R40" s="15"/>
      <c r="S40" s="8"/>
      <c r="T40" s="15">
        <v>1</v>
      </c>
      <c r="U40" s="15">
        <v>1</v>
      </c>
      <c r="V40" s="8" t="s">
        <v>365</v>
      </c>
    </row>
    <row r="41" spans="1:22" s="4" customFormat="1" ht="135.75" customHeight="1" x14ac:dyDescent="0.2">
      <c r="A41" s="8" t="s">
        <v>366</v>
      </c>
      <c r="B41" s="9">
        <v>41771</v>
      </c>
      <c r="C41" s="10">
        <v>2</v>
      </c>
      <c r="D41" s="20" t="s">
        <v>367</v>
      </c>
      <c r="E41" s="55" t="s">
        <v>30</v>
      </c>
      <c r="F41" s="106" t="s">
        <v>368</v>
      </c>
      <c r="G41" s="107">
        <v>41791</v>
      </c>
      <c r="H41" s="107">
        <v>42004</v>
      </c>
      <c r="I41" s="25" t="s">
        <v>369</v>
      </c>
      <c r="J41" s="107" t="s">
        <v>362</v>
      </c>
      <c r="K41" s="105" t="s">
        <v>32</v>
      </c>
      <c r="L41" s="107" t="s">
        <v>370</v>
      </c>
      <c r="M41" s="8" t="s">
        <v>371</v>
      </c>
      <c r="N41" s="15"/>
      <c r="O41" s="15"/>
      <c r="P41" s="8" t="s">
        <v>372</v>
      </c>
      <c r="Q41" s="15"/>
      <c r="R41" s="15"/>
      <c r="S41" s="8"/>
      <c r="T41" s="15">
        <v>1</v>
      </c>
      <c r="U41" s="15">
        <v>1</v>
      </c>
      <c r="V41" s="8" t="s">
        <v>373</v>
      </c>
    </row>
    <row r="42" spans="1:22" s="4" customFormat="1" ht="168" x14ac:dyDescent="0.2">
      <c r="A42" s="8" t="s">
        <v>366</v>
      </c>
      <c r="B42" s="9">
        <v>41771</v>
      </c>
      <c r="C42" s="10">
        <v>3</v>
      </c>
      <c r="D42" s="20" t="s">
        <v>374</v>
      </c>
      <c r="E42" s="55" t="s">
        <v>375</v>
      </c>
      <c r="F42" s="106" t="s">
        <v>376</v>
      </c>
      <c r="G42" s="107">
        <v>41791</v>
      </c>
      <c r="H42" s="107">
        <v>42004</v>
      </c>
      <c r="I42" s="25" t="s">
        <v>377</v>
      </c>
      <c r="J42" s="107" t="s">
        <v>362</v>
      </c>
      <c r="K42" s="105" t="s">
        <v>91</v>
      </c>
      <c r="L42" s="107" t="s">
        <v>65</v>
      </c>
      <c r="M42" s="8" t="s">
        <v>378</v>
      </c>
      <c r="N42" s="15"/>
      <c r="O42" s="15"/>
      <c r="P42" s="108"/>
      <c r="Q42" s="15">
        <v>0.75</v>
      </c>
      <c r="R42" s="15">
        <v>0.75</v>
      </c>
      <c r="S42" s="25" t="s">
        <v>379</v>
      </c>
      <c r="T42" s="15">
        <v>1</v>
      </c>
      <c r="U42" s="15"/>
      <c r="V42" s="25" t="s">
        <v>380</v>
      </c>
    </row>
    <row r="43" spans="1:22" s="4" customFormat="1" ht="204" x14ac:dyDescent="0.2">
      <c r="A43" s="8" t="s">
        <v>366</v>
      </c>
      <c r="B43" s="9">
        <v>41771</v>
      </c>
      <c r="C43" s="55">
        <v>4</v>
      </c>
      <c r="D43" s="20" t="s">
        <v>381</v>
      </c>
      <c r="E43" s="122" t="s">
        <v>30</v>
      </c>
      <c r="F43" s="109" t="s">
        <v>382</v>
      </c>
      <c r="G43" s="107">
        <v>41791</v>
      </c>
      <c r="H43" s="110">
        <v>42004</v>
      </c>
      <c r="I43" s="25" t="s">
        <v>383</v>
      </c>
      <c r="J43" s="107">
        <v>41791</v>
      </c>
      <c r="K43" s="107" t="s">
        <v>91</v>
      </c>
      <c r="L43" s="107" t="s">
        <v>65</v>
      </c>
      <c r="M43" s="8" t="s">
        <v>378</v>
      </c>
      <c r="N43" s="15"/>
      <c r="O43" s="15"/>
      <c r="P43" s="108"/>
      <c r="Q43" s="15">
        <v>1</v>
      </c>
      <c r="R43" s="15">
        <v>1</v>
      </c>
      <c r="S43" s="25" t="s">
        <v>384</v>
      </c>
      <c r="T43" s="15">
        <v>1</v>
      </c>
      <c r="U43" s="15">
        <v>1</v>
      </c>
      <c r="V43" s="25" t="s">
        <v>384</v>
      </c>
    </row>
    <row r="44" spans="1:22" s="4" customFormat="1" ht="108" x14ac:dyDescent="0.2">
      <c r="A44" s="8" t="s">
        <v>366</v>
      </c>
      <c r="B44" s="9">
        <v>41771</v>
      </c>
      <c r="C44" s="55">
        <v>5</v>
      </c>
      <c r="D44" s="20" t="s">
        <v>385</v>
      </c>
      <c r="E44" s="55" t="s">
        <v>30</v>
      </c>
      <c r="F44" s="106" t="s">
        <v>386</v>
      </c>
      <c r="G44" s="107">
        <v>41791</v>
      </c>
      <c r="H44" s="12">
        <v>42004</v>
      </c>
      <c r="I44" s="25" t="s">
        <v>387</v>
      </c>
      <c r="J44" s="107">
        <v>41791</v>
      </c>
      <c r="K44" s="111" t="s">
        <v>32</v>
      </c>
      <c r="L44" s="65" t="s">
        <v>388</v>
      </c>
      <c r="M44" s="65" t="s">
        <v>389</v>
      </c>
      <c r="N44" s="43"/>
      <c r="O44" s="43"/>
      <c r="P44" s="66"/>
      <c r="Q44" s="43"/>
      <c r="R44" s="43"/>
      <c r="S44" s="66"/>
      <c r="T44" s="43">
        <v>1</v>
      </c>
      <c r="U44" s="43">
        <v>1</v>
      </c>
      <c r="V44" s="8" t="s">
        <v>390</v>
      </c>
    </row>
    <row r="45" spans="1:22" s="4" customFormat="1" ht="147" customHeight="1" x14ac:dyDescent="0.2">
      <c r="A45" s="63" t="s">
        <v>391</v>
      </c>
      <c r="B45" s="58">
        <v>41878</v>
      </c>
      <c r="C45" s="64">
        <v>1</v>
      </c>
      <c r="D45" s="37" t="s">
        <v>392</v>
      </c>
      <c r="E45" s="65" t="s">
        <v>30</v>
      </c>
      <c r="F45" s="37" t="s">
        <v>393</v>
      </c>
      <c r="G45" s="14">
        <v>41912</v>
      </c>
      <c r="H45" s="14">
        <v>42004</v>
      </c>
      <c r="I45" s="66" t="s">
        <v>394</v>
      </c>
      <c r="J45" s="14">
        <v>42004</v>
      </c>
      <c r="K45" s="105" t="s">
        <v>202</v>
      </c>
      <c r="L45" s="65" t="s">
        <v>203</v>
      </c>
      <c r="M45" s="65" t="s">
        <v>395</v>
      </c>
      <c r="N45" s="43"/>
      <c r="O45" s="43"/>
      <c r="P45" s="66"/>
      <c r="Q45" s="43"/>
      <c r="R45" s="43"/>
      <c r="S45" s="66"/>
      <c r="T45" s="43">
        <v>0</v>
      </c>
      <c r="U45" s="43">
        <v>0</v>
      </c>
      <c r="V45" s="66"/>
    </row>
    <row r="46" spans="1:22" s="4" customFormat="1" ht="243" customHeight="1" x14ac:dyDescent="0.2">
      <c r="A46" s="63" t="s">
        <v>391</v>
      </c>
      <c r="B46" s="58">
        <v>41878</v>
      </c>
      <c r="C46" s="64">
        <v>2</v>
      </c>
      <c r="D46" s="37" t="s">
        <v>396</v>
      </c>
      <c r="E46" s="65" t="s">
        <v>30</v>
      </c>
      <c r="F46" s="37" t="s">
        <v>397</v>
      </c>
      <c r="G46" s="14">
        <v>41912</v>
      </c>
      <c r="H46" s="14">
        <v>42004</v>
      </c>
      <c r="I46" s="66" t="s">
        <v>398</v>
      </c>
      <c r="J46" s="14">
        <v>42004</v>
      </c>
      <c r="K46" s="105" t="s">
        <v>202</v>
      </c>
      <c r="L46" s="65" t="s">
        <v>399</v>
      </c>
      <c r="M46" s="65" t="s">
        <v>395</v>
      </c>
      <c r="N46" s="43"/>
      <c r="O46" s="43"/>
      <c r="P46" s="66" t="s">
        <v>400</v>
      </c>
      <c r="Q46" s="43"/>
      <c r="R46" s="43"/>
      <c r="S46" s="66"/>
      <c r="T46" s="43">
        <v>1</v>
      </c>
      <c r="U46" s="43">
        <v>1</v>
      </c>
      <c r="V46" s="37" t="s">
        <v>401</v>
      </c>
    </row>
    <row r="47" spans="1:22" s="4" customFormat="1" ht="313.5" customHeight="1" x14ac:dyDescent="0.2">
      <c r="A47" s="63" t="s">
        <v>391</v>
      </c>
      <c r="B47" s="58">
        <v>41878</v>
      </c>
      <c r="C47" s="64">
        <v>3</v>
      </c>
      <c r="D47" s="37" t="s">
        <v>402</v>
      </c>
      <c r="E47" s="65" t="s">
        <v>30</v>
      </c>
      <c r="F47" s="66" t="s">
        <v>403</v>
      </c>
      <c r="G47" s="14">
        <v>41912</v>
      </c>
      <c r="H47" s="14">
        <v>42004</v>
      </c>
      <c r="I47" s="66" t="s">
        <v>404</v>
      </c>
      <c r="J47" s="14">
        <v>42004</v>
      </c>
      <c r="K47" s="105" t="s">
        <v>202</v>
      </c>
      <c r="L47" s="65" t="s">
        <v>399</v>
      </c>
      <c r="M47" s="65" t="s">
        <v>395</v>
      </c>
      <c r="N47" s="43"/>
      <c r="O47" s="43"/>
      <c r="P47" s="66" t="s">
        <v>405</v>
      </c>
      <c r="Q47" s="43"/>
      <c r="R47" s="43"/>
      <c r="S47" s="66"/>
      <c r="T47" s="43">
        <v>1</v>
      </c>
      <c r="U47" s="43">
        <v>1</v>
      </c>
      <c r="V47" s="37" t="s">
        <v>406</v>
      </c>
    </row>
    <row r="48" spans="1:22" s="4" customFormat="1" ht="156" x14ac:dyDescent="0.2">
      <c r="A48" s="63" t="s">
        <v>391</v>
      </c>
      <c r="B48" s="58">
        <v>41878</v>
      </c>
      <c r="C48" s="64">
        <v>4</v>
      </c>
      <c r="D48" s="37" t="s">
        <v>407</v>
      </c>
      <c r="E48" s="65" t="s">
        <v>30</v>
      </c>
      <c r="F48" s="37" t="s">
        <v>408</v>
      </c>
      <c r="G48" s="14">
        <v>41912</v>
      </c>
      <c r="H48" s="14">
        <v>42004</v>
      </c>
      <c r="I48" s="66" t="s">
        <v>409</v>
      </c>
      <c r="J48" s="14">
        <v>42004</v>
      </c>
      <c r="K48" s="105" t="s">
        <v>202</v>
      </c>
      <c r="L48" s="65" t="s">
        <v>399</v>
      </c>
      <c r="M48" s="65" t="s">
        <v>395</v>
      </c>
      <c r="N48" s="43"/>
      <c r="O48" s="43"/>
      <c r="P48" s="66" t="s">
        <v>410</v>
      </c>
      <c r="Q48" s="43"/>
      <c r="R48" s="43"/>
      <c r="S48" s="66"/>
      <c r="T48" s="43">
        <v>1</v>
      </c>
      <c r="U48" s="43">
        <v>1</v>
      </c>
      <c r="V48" s="66" t="s">
        <v>411</v>
      </c>
    </row>
    <row r="49" spans="1:22" s="4" customFormat="1" ht="120" x14ac:dyDescent="0.2">
      <c r="A49" s="63" t="s">
        <v>391</v>
      </c>
      <c r="B49" s="58">
        <v>41878</v>
      </c>
      <c r="C49" s="64">
        <v>5</v>
      </c>
      <c r="D49" s="37" t="s">
        <v>412</v>
      </c>
      <c r="E49" s="65" t="s">
        <v>30</v>
      </c>
      <c r="F49" s="66" t="s">
        <v>393</v>
      </c>
      <c r="G49" s="14">
        <v>41912</v>
      </c>
      <c r="H49" s="14">
        <v>42004</v>
      </c>
      <c r="I49" s="66" t="s">
        <v>394</v>
      </c>
      <c r="J49" s="14">
        <v>42004</v>
      </c>
      <c r="K49" s="105" t="s">
        <v>202</v>
      </c>
      <c r="L49" s="65" t="s">
        <v>203</v>
      </c>
      <c r="M49" s="65" t="s">
        <v>395</v>
      </c>
      <c r="N49" s="43"/>
      <c r="O49" s="43"/>
      <c r="P49" s="66"/>
      <c r="Q49" s="43"/>
      <c r="R49" s="43"/>
      <c r="S49" s="66"/>
      <c r="T49" s="43">
        <v>0</v>
      </c>
      <c r="U49" s="43">
        <v>0</v>
      </c>
      <c r="V49" s="66"/>
    </row>
    <row r="50" spans="1:22" s="4" customFormat="1" ht="145.5" customHeight="1" x14ac:dyDescent="0.2">
      <c r="A50" s="63" t="s">
        <v>391</v>
      </c>
      <c r="B50" s="58">
        <v>41878</v>
      </c>
      <c r="C50" s="64">
        <v>6</v>
      </c>
      <c r="D50" s="37" t="s">
        <v>413</v>
      </c>
      <c r="E50" s="65" t="s">
        <v>30</v>
      </c>
      <c r="F50" s="66" t="s">
        <v>414</v>
      </c>
      <c r="G50" s="14">
        <v>41884</v>
      </c>
      <c r="H50" s="14">
        <v>41943</v>
      </c>
      <c r="I50" s="66" t="s">
        <v>415</v>
      </c>
      <c r="J50" s="14">
        <v>42004</v>
      </c>
      <c r="K50" s="105" t="s">
        <v>202</v>
      </c>
      <c r="L50" s="65" t="s">
        <v>65</v>
      </c>
      <c r="M50" s="66" t="s">
        <v>416</v>
      </c>
      <c r="N50" s="43"/>
      <c r="O50" s="43"/>
      <c r="P50" s="66"/>
      <c r="Q50" s="43"/>
      <c r="R50" s="43"/>
      <c r="S50" s="66" t="s">
        <v>417</v>
      </c>
      <c r="T50" s="43">
        <v>1</v>
      </c>
      <c r="U50" s="43">
        <v>1</v>
      </c>
      <c r="V50" s="66" t="s">
        <v>418</v>
      </c>
    </row>
    <row r="51" spans="1:22" s="4" customFormat="1" ht="192" x14ac:dyDescent="0.2">
      <c r="A51" s="63" t="s">
        <v>391</v>
      </c>
      <c r="B51" s="58">
        <v>41878</v>
      </c>
      <c r="C51" s="64">
        <v>7</v>
      </c>
      <c r="D51" s="37" t="s">
        <v>419</v>
      </c>
      <c r="E51" s="65" t="s">
        <v>30</v>
      </c>
      <c r="F51" s="66" t="s">
        <v>420</v>
      </c>
      <c r="G51" s="14">
        <v>41884</v>
      </c>
      <c r="H51" s="14">
        <v>41943</v>
      </c>
      <c r="I51" s="66" t="s">
        <v>421</v>
      </c>
      <c r="J51" s="14">
        <v>42004</v>
      </c>
      <c r="K51" s="105" t="s">
        <v>202</v>
      </c>
      <c r="L51" s="65" t="s">
        <v>65</v>
      </c>
      <c r="M51" s="66" t="s">
        <v>422</v>
      </c>
      <c r="N51" s="43"/>
      <c r="O51" s="43"/>
      <c r="P51" s="66"/>
      <c r="Q51" s="43"/>
      <c r="R51" s="43"/>
      <c r="S51" s="66" t="s">
        <v>417</v>
      </c>
      <c r="T51" s="43">
        <v>1</v>
      </c>
      <c r="U51" s="43">
        <v>1</v>
      </c>
      <c r="V51" s="66" t="s">
        <v>423</v>
      </c>
    </row>
    <row r="52" spans="1:22" s="4" customFormat="1" ht="150.75" customHeight="1" x14ac:dyDescent="0.2">
      <c r="A52" s="63" t="s">
        <v>391</v>
      </c>
      <c r="B52" s="58">
        <v>41878</v>
      </c>
      <c r="C52" s="64">
        <v>8</v>
      </c>
      <c r="D52" s="37" t="s">
        <v>424</v>
      </c>
      <c r="E52" s="65" t="s">
        <v>30</v>
      </c>
      <c r="F52" s="66" t="s">
        <v>425</v>
      </c>
      <c r="G52" s="14">
        <v>41884</v>
      </c>
      <c r="H52" s="14">
        <v>41943</v>
      </c>
      <c r="I52" s="66" t="s">
        <v>426</v>
      </c>
      <c r="J52" s="14">
        <v>42004</v>
      </c>
      <c r="K52" s="105" t="s">
        <v>91</v>
      </c>
      <c r="L52" s="65" t="s">
        <v>65</v>
      </c>
      <c r="M52" s="66" t="s">
        <v>416</v>
      </c>
      <c r="N52" s="43"/>
      <c r="O52" s="43"/>
      <c r="P52" s="66"/>
      <c r="Q52" s="43">
        <v>0.75</v>
      </c>
      <c r="R52" s="43">
        <v>0.5</v>
      </c>
      <c r="S52" s="25" t="s">
        <v>427</v>
      </c>
      <c r="T52" s="43">
        <v>1</v>
      </c>
      <c r="U52" s="43"/>
      <c r="V52" s="25" t="s">
        <v>428</v>
      </c>
    </row>
    <row r="53" spans="1:22" s="4" customFormat="1" ht="189" customHeight="1" x14ac:dyDescent="0.2">
      <c r="A53" s="63" t="s">
        <v>391</v>
      </c>
      <c r="B53" s="58">
        <v>41878</v>
      </c>
      <c r="C53" s="64">
        <v>9</v>
      </c>
      <c r="D53" s="37" t="s">
        <v>429</v>
      </c>
      <c r="E53" s="65" t="s">
        <v>30</v>
      </c>
      <c r="F53" s="37" t="s">
        <v>430</v>
      </c>
      <c r="G53" s="14">
        <v>41884</v>
      </c>
      <c r="H53" s="14">
        <v>41943</v>
      </c>
      <c r="I53" s="66" t="s">
        <v>426</v>
      </c>
      <c r="J53" s="14">
        <v>42004</v>
      </c>
      <c r="K53" s="105" t="s">
        <v>91</v>
      </c>
      <c r="L53" s="65" t="s">
        <v>65</v>
      </c>
      <c r="M53" s="66" t="s">
        <v>229</v>
      </c>
      <c r="N53" s="43"/>
      <c r="O53" s="43"/>
      <c r="P53" s="66"/>
      <c r="Q53" s="43">
        <v>0.5</v>
      </c>
      <c r="R53" s="43">
        <v>0.5</v>
      </c>
      <c r="S53" s="25" t="s">
        <v>431</v>
      </c>
      <c r="T53" s="43">
        <v>0.75</v>
      </c>
      <c r="U53" s="43"/>
      <c r="V53" s="25" t="s">
        <v>432</v>
      </c>
    </row>
    <row r="54" spans="1:22" s="4" customFormat="1" ht="145.5" customHeight="1" x14ac:dyDescent="0.2">
      <c r="A54" s="63" t="s">
        <v>391</v>
      </c>
      <c r="B54" s="58">
        <v>41878</v>
      </c>
      <c r="C54" s="64">
        <v>10</v>
      </c>
      <c r="D54" s="37" t="s">
        <v>433</v>
      </c>
      <c r="E54" s="65" t="s">
        <v>30</v>
      </c>
      <c r="F54" s="37" t="s">
        <v>434</v>
      </c>
      <c r="G54" s="14">
        <v>41884</v>
      </c>
      <c r="H54" s="14">
        <v>41943</v>
      </c>
      <c r="I54" s="66" t="s">
        <v>435</v>
      </c>
      <c r="J54" s="14">
        <v>42004</v>
      </c>
      <c r="K54" s="105" t="s">
        <v>91</v>
      </c>
      <c r="L54" s="65" t="s">
        <v>65</v>
      </c>
      <c r="M54" s="66" t="s">
        <v>436</v>
      </c>
      <c r="N54" s="43"/>
      <c r="O54" s="43"/>
      <c r="P54" s="66"/>
      <c r="Q54" s="43"/>
      <c r="R54" s="43"/>
      <c r="S54" s="66" t="s">
        <v>417</v>
      </c>
      <c r="T54" s="43">
        <v>0.5</v>
      </c>
      <c r="U54" s="43"/>
      <c r="V54" s="25" t="s">
        <v>437</v>
      </c>
    </row>
    <row r="55" spans="1:22" s="4" customFormat="1" ht="86.25" customHeight="1" x14ac:dyDescent="0.2">
      <c r="A55" s="8" t="s">
        <v>438</v>
      </c>
      <c r="B55" s="9">
        <v>41988</v>
      </c>
      <c r="C55" s="10">
        <v>1</v>
      </c>
      <c r="D55" s="11" t="s">
        <v>439</v>
      </c>
      <c r="E55" s="55" t="s">
        <v>440</v>
      </c>
      <c r="F55" s="8" t="s">
        <v>441</v>
      </c>
      <c r="G55" s="67">
        <v>42050</v>
      </c>
      <c r="H55" s="67">
        <v>42079</v>
      </c>
      <c r="I55" s="68" t="s">
        <v>442</v>
      </c>
      <c r="J55" s="69">
        <v>42079</v>
      </c>
      <c r="K55" s="8" t="s">
        <v>443</v>
      </c>
      <c r="L55" s="8" t="s">
        <v>444</v>
      </c>
      <c r="M55" s="35"/>
      <c r="N55" s="35"/>
      <c r="O55" s="16"/>
      <c r="P55" s="66"/>
      <c r="Q55" s="43"/>
      <c r="R55" s="43"/>
      <c r="S55" s="66"/>
      <c r="T55" s="43"/>
      <c r="U55" s="43"/>
      <c r="V55" s="66"/>
    </row>
    <row r="56" spans="1:22" s="4" customFormat="1" ht="160.5" customHeight="1" x14ac:dyDescent="0.2">
      <c r="A56" s="8" t="s">
        <v>438</v>
      </c>
      <c r="B56" s="9">
        <v>41988</v>
      </c>
      <c r="C56" s="10">
        <v>2</v>
      </c>
      <c r="D56" s="112" t="s">
        <v>445</v>
      </c>
      <c r="E56" s="10" t="s">
        <v>446</v>
      </c>
      <c r="F56" s="8" t="s">
        <v>447</v>
      </c>
      <c r="G56" s="67">
        <v>42030</v>
      </c>
      <c r="H56" s="67">
        <v>42093</v>
      </c>
      <c r="I56" s="68" t="s">
        <v>448</v>
      </c>
      <c r="J56" s="69">
        <v>41778</v>
      </c>
      <c r="K56" s="8" t="s">
        <v>443</v>
      </c>
      <c r="L56" s="8" t="s">
        <v>449</v>
      </c>
      <c r="M56" s="35"/>
      <c r="N56" s="35"/>
      <c r="O56" s="16"/>
      <c r="P56" s="66"/>
      <c r="Q56" s="43"/>
      <c r="R56" s="43"/>
      <c r="S56" s="66"/>
      <c r="T56" s="43"/>
      <c r="U56" s="43"/>
      <c r="V56" s="66"/>
    </row>
    <row r="57" spans="1:22" s="4" customFormat="1" ht="159" customHeight="1" x14ac:dyDescent="0.2">
      <c r="A57" s="119" t="s">
        <v>438</v>
      </c>
      <c r="B57" s="121">
        <v>41988</v>
      </c>
      <c r="C57" s="122">
        <v>3</v>
      </c>
      <c r="D57" s="70" t="s">
        <v>450</v>
      </c>
      <c r="E57" s="122" t="s">
        <v>446</v>
      </c>
      <c r="F57" s="36" t="s">
        <v>451</v>
      </c>
      <c r="G57" s="67">
        <v>42051</v>
      </c>
      <c r="H57" s="67">
        <v>42079</v>
      </c>
      <c r="I57" s="136" t="s">
        <v>452</v>
      </c>
      <c r="J57" s="137">
        <v>41749</v>
      </c>
      <c r="K57" s="138" t="s">
        <v>443</v>
      </c>
      <c r="L57" s="138" t="s">
        <v>453</v>
      </c>
      <c r="M57" s="134"/>
      <c r="N57" s="134"/>
      <c r="O57" s="135"/>
      <c r="P57" s="66"/>
      <c r="Q57" s="43"/>
      <c r="R57" s="43"/>
      <c r="S57" s="66"/>
      <c r="T57" s="43"/>
      <c r="U57" s="43"/>
      <c r="V57" s="66"/>
    </row>
    <row r="58" spans="1:22" s="4" customFormat="1" ht="112.5" customHeight="1" x14ac:dyDescent="0.2">
      <c r="A58" s="119" t="s">
        <v>438</v>
      </c>
      <c r="B58" s="121">
        <v>41988</v>
      </c>
      <c r="C58" s="123">
        <v>4</v>
      </c>
      <c r="D58" s="119" t="s">
        <v>454</v>
      </c>
      <c r="E58" s="122" t="s">
        <v>446</v>
      </c>
      <c r="F58" s="138" t="s">
        <v>455</v>
      </c>
      <c r="G58" s="133">
        <v>42006</v>
      </c>
      <c r="H58" s="133">
        <v>42369</v>
      </c>
      <c r="I58" s="136" t="s">
        <v>456</v>
      </c>
      <c r="J58" s="137">
        <v>42369</v>
      </c>
      <c r="K58" s="138" t="s">
        <v>457</v>
      </c>
      <c r="L58" s="138"/>
      <c r="M58" s="134"/>
      <c r="N58" s="134"/>
      <c r="O58" s="135"/>
      <c r="P58" s="66"/>
      <c r="Q58" s="43"/>
      <c r="R58" s="43"/>
      <c r="S58" s="66"/>
      <c r="T58" s="43"/>
      <c r="U58" s="43"/>
      <c r="V58" s="66"/>
    </row>
    <row r="59" spans="1:22" s="4" customFormat="1" ht="25.5" x14ac:dyDescent="0.2">
      <c r="A59" s="575" t="s">
        <v>438</v>
      </c>
      <c r="B59" s="573">
        <v>41988</v>
      </c>
      <c r="C59" s="575">
        <v>5</v>
      </c>
      <c r="D59" s="570" t="s">
        <v>458</v>
      </c>
      <c r="E59" s="575" t="s">
        <v>446</v>
      </c>
      <c r="F59" s="22" t="s">
        <v>459</v>
      </c>
      <c r="G59" s="586">
        <v>42019</v>
      </c>
      <c r="H59" s="586">
        <v>42369</v>
      </c>
      <c r="I59" s="589" t="s">
        <v>460</v>
      </c>
      <c r="J59" s="591">
        <v>42369</v>
      </c>
      <c r="K59" s="593" t="s">
        <v>461</v>
      </c>
      <c r="L59" s="593" t="s">
        <v>462</v>
      </c>
      <c r="M59" s="578"/>
      <c r="N59" s="578"/>
      <c r="O59" s="580"/>
      <c r="P59" s="66"/>
      <c r="Q59" s="43"/>
      <c r="R59" s="43"/>
      <c r="S59" s="66"/>
      <c r="T59" s="43"/>
      <c r="U59" s="43"/>
      <c r="V59" s="66"/>
    </row>
    <row r="60" spans="1:22" s="4" customFormat="1" ht="25.5" x14ac:dyDescent="0.2">
      <c r="A60" s="576"/>
      <c r="B60" s="574"/>
      <c r="C60" s="576"/>
      <c r="D60" s="577"/>
      <c r="E60" s="576"/>
      <c r="F60" s="77" t="s">
        <v>463</v>
      </c>
      <c r="G60" s="587"/>
      <c r="H60" s="587"/>
      <c r="I60" s="590"/>
      <c r="J60" s="592"/>
      <c r="K60" s="594"/>
      <c r="L60" s="594"/>
      <c r="M60" s="579"/>
      <c r="N60" s="579"/>
      <c r="O60" s="581"/>
      <c r="P60" s="66"/>
      <c r="Q60" s="43"/>
      <c r="R60" s="43"/>
      <c r="S60" s="66"/>
      <c r="T60" s="43"/>
      <c r="U60" s="43"/>
      <c r="V60" s="66"/>
    </row>
    <row r="61" spans="1:22" s="4" customFormat="1" ht="25.5" x14ac:dyDescent="0.2">
      <c r="A61" s="576"/>
      <c r="B61" s="574"/>
      <c r="C61" s="576"/>
      <c r="D61" s="577"/>
      <c r="E61" s="576"/>
      <c r="F61" s="77" t="s">
        <v>464</v>
      </c>
      <c r="G61" s="587"/>
      <c r="H61" s="587"/>
      <c r="I61" s="590"/>
      <c r="J61" s="592"/>
      <c r="K61" s="594"/>
      <c r="L61" s="594"/>
      <c r="M61" s="579"/>
      <c r="N61" s="579"/>
      <c r="O61" s="581"/>
      <c r="P61" s="66"/>
      <c r="Q61" s="43"/>
      <c r="R61" s="43"/>
      <c r="S61" s="66"/>
      <c r="T61" s="43"/>
      <c r="U61" s="43"/>
      <c r="V61" s="66"/>
    </row>
    <row r="62" spans="1:22" s="4" customFormat="1" ht="75" customHeight="1" x14ac:dyDescent="0.2">
      <c r="A62" s="576"/>
      <c r="B62" s="574"/>
      <c r="C62" s="576"/>
      <c r="D62" s="577"/>
      <c r="E62" s="576"/>
      <c r="F62" s="77" t="s">
        <v>465</v>
      </c>
      <c r="G62" s="588"/>
      <c r="H62" s="588"/>
      <c r="I62" s="590"/>
      <c r="J62" s="592"/>
      <c r="K62" s="595"/>
      <c r="L62" s="594"/>
      <c r="M62" s="579"/>
      <c r="N62" s="579"/>
      <c r="O62" s="581"/>
      <c r="P62" s="66"/>
      <c r="Q62" s="43"/>
      <c r="R62" s="43"/>
      <c r="S62" s="66"/>
      <c r="T62" s="43"/>
      <c r="U62" s="43"/>
      <c r="V62" s="66"/>
    </row>
    <row r="63" spans="1:22" s="4" customFormat="1" ht="153" customHeight="1" x14ac:dyDescent="0.2">
      <c r="A63" s="8" t="s">
        <v>438</v>
      </c>
      <c r="B63" s="9">
        <v>41988</v>
      </c>
      <c r="C63" s="10">
        <v>6</v>
      </c>
      <c r="D63" s="36" t="s">
        <v>466</v>
      </c>
      <c r="E63" s="78" t="s">
        <v>446</v>
      </c>
      <c r="F63" s="77" t="s">
        <v>467</v>
      </c>
      <c r="G63" s="67">
        <v>42051</v>
      </c>
      <c r="H63" s="67">
        <v>42368</v>
      </c>
      <c r="I63" s="68" t="s">
        <v>468</v>
      </c>
      <c r="J63" s="69">
        <v>42384</v>
      </c>
      <c r="K63" s="21" t="s">
        <v>461</v>
      </c>
      <c r="L63" s="21" t="s">
        <v>469</v>
      </c>
      <c r="M63" s="35"/>
      <c r="N63" s="35"/>
      <c r="O63" s="79"/>
      <c r="P63" s="66"/>
      <c r="Q63" s="43"/>
      <c r="R63" s="43"/>
      <c r="S63" s="66"/>
      <c r="T63" s="43"/>
      <c r="U63" s="43"/>
      <c r="V63" s="66"/>
    </row>
    <row r="64" spans="1:22" s="4" customFormat="1" ht="123.75" customHeight="1" x14ac:dyDescent="0.2">
      <c r="A64" s="8" t="s">
        <v>438</v>
      </c>
      <c r="B64" s="9">
        <v>41988</v>
      </c>
      <c r="C64" s="10">
        <v>7</v>
      </c>
      <c r="D64" s="8" t="s">
        <v>470</v>
      </c>
      <c r="E64" s="10" t="s">
        <v>446</v>
      </c>
      <c r="F64" s="36" t="s">
        <v>471</v>
      </c>
      <c r="G64" s="67">
        <v>42058</v>
      </c>
      <c r="H64" s="67">
        <v>42093</v>
      </c>
      <c r="I64" s="68" t="s">
        <v>472</v>
      </c>
      <c r="J64" s="69">
        <v>42095</v>
      </c>
      <c r="K64" s="21" t="s">
        <v>473</v>
      </c>
      <c r="L64" s="21" t="s">
        <v>449</v>
      </c>
      <c r="M64" s="35"/>
      <c r="N64" s="35"/>
      <c r="O64" s="80"/>
      <c r="P64" s="66"/>
      <c r="Q64" s="43"/>
      <c r="R64" s="43"/>
      <c r="S64" s="66"/>
      <c r="T64" s="43"/>
      <c r="U64" s="43"/>
      <c r="V64" s="66"/>
    </row>
    <row r="65" spans="1:22" s="4" customFormat="1" ht="12" x14ac:dyDescent="0.2">
      <c r="A65" s="120"/>
      <c r="B65" s="125"/>
      <c r="C65" s="124"/>
      <c r="D65" s="120"/>
      <c r="E65" s="124"/>
      <c r="F65" s="140"/>
      <c r="G65" s="141"/>
      <c r="H65" s="141"/>
      <c r="I65" s="142"/>
      <c r="J65" s="143"/>
      <c r="K65" s="139"/>
      <c r="L65" s="139"/>
      <c r="M65" s="144"/>
      <c r="N65" s="144"/>
      <c r="O65" s="145"/>
      <c r="P65" s="66"/>
      <c r="Q65" s="43"/>
      <c r="R65" s="43"/>
      <c r="S65" s="66"/>
      <c r="T65" s="43"/>
      <c r="U65" s="43"/>
      <c r="V65" s="66"/>
    </row>
    <row r="66" spans="1:22" s="4" customFormat="1" ht="12" x14ac:dyDescent="0.2">
      <c r="A66" s="120"/>
      <c r="B66" s="125"/>
      <c r="C66" s="124"/>
      <c r="D66" s="120"/>
      <c r="E66" s="124"/>
      <c r="F66" s="140"/>
      <c r="G66" s="141"/>
      <c r="H66" s="141"/>
      <c r="I66" s="142"/>
      <c r="J66" s="143"/>
      <c r="K66" s="139"/>
      <c r="L66" s="139"/>
      <c r="M66" s="144"/>
      <c r="N66" s="144"/>
      <c r="O66" s="145"/>
      <c r="P66" s="66"/>
      <c r="Q66" s="43"/>
      <c r="R66" s="43"/>
      <c r="S66" s="66"/>
      <c r="T66" s="43"/>
      <c r="U66" s="43"/>
      <c r="V66" s="66"/>
    </row>
    <row r="67" spans="1:22" s="4" customFormat="1" ht="12" x14ac:dyDescent="0.2">
      <c r="A67" s="120"/>
      <c r="B67" s="125"/>
      <c r="C67" s="124"/>
      <c r="D67" s="120"/>
      <c r="E67" s="124"/>
      <c r="F67" s="140"/>
      <c r="G67" s="141"/>
      <c r="H67" s="141"/>
      <c r="I67" s="142"/>
      <c r="J67" s="143"/>
      <c r="K67" s="139"/>
      <c r="L67" s="139"/>
      <c r="M67" s="144"/>
      <c r="N67" s="144"/>
      <c r="O67" s="145"/>
      <c r="P67" s="66"/>
      <c r="Q67" s="43"/>
      <c r="R67" s="43"/>
      <c r="S67" s="66"/>
      <c r="T67" s="43"/>
      <c r="U67" s="43"/>
      <c r="V67" s="66"/>
    </row>
    <row r="68" spans="1:22" s="4" customFormat="1" ht="12" x14ac:dyDescent="0.2">
      <c r="A68" s="120"/>
      <c r="B68" s="125"/>
      <c r="C68" s="124"/>
      <c r="D68" s="120"/>
      <c r="E68" s="124"/>
      <c r="F68" s="140"/>
      <c r="G68" s="141"/>
      <c r="H68" s="141"/>
      <c r="I68" s="142"/>
      <c r="J68" s="143"/>
      <c r="K68" s="139"/>
      <c r="L68" s="139"/>
      <c r="M68" s="144"/>
      <c r="N68" s="144"/>
      <c r="O68" s="145"/>
      <c r="P68" s="66"/>
      <c r="Q68" s="43"/>
      <c r="R68" s="43"/>
      <c r="S68" s="66"/>
      <c r="T68" s="43"/>
      <c r="U68" s="43"/>
      <c r="V68" s="66"/>
    </row>
    <row r="69" spans="1:22" s="4" customFormat="1" ht="12" x14ac:dyDescent="0.2">
      <c r="A69" s="120"/>
      <c r="B69" s="125"/>
      <c r="C69" s="124"/>
      <c r="D69" s="120"/>
      <c r="E69" s="124"/>
      <c r="F69" s="140"/>
      <c r="G69" s="141"/>
      <c r="H69" s="141"/>
      <c r="I69" s="142"/>
      <c r="J69" s="143"/>
      <c r="K69" s="139"/>
      <c r="L69" s="139"/>
      <c r="M69" s="144"/>
      <c r="N69" s="144"/>
      <c r="O69" s="145"/>
      <c r="P69" s="66"/>
      <c r="Q69" s="43"/>
      <c r="R69" s="43"/>
      <c r="S69" s="66"/>
      <c r="T69" s="43"/>
      <c r="U69" s="43"/>
      <c r="V69" s="66"/>
    </row>
    <row r="70" spans="1:22" s="4" customFormat="1" ht="12" x14ac:dyDescent="0.2">
      <c r="A70" s="120"/>
      <c r="B70" s="125"/>
      <c r="C70" s="124"/>
      <c r="D70" s="120"/>
      <c r="E70" s="124"/>
      <c r="F70" s="140"/>
      <c r="G70" s="141"/>
      <c r="H70" s="141"/>
      <c r="I70" s="142"/>
      <c r="J70" s="143"/>
      <c r="K70" s="139"/>
      <c r="L70" s="139"/>
      <c r="M70" s="144"/>
      <c r="N70" s="144"/>
      <c r="O70" s="145"/>
      <c r="P70" s="66"/>
      <c r="Q70" s="43"/>
      <c r="R70" s="43"/>
      <c r="S70" s="66"/>
      <c r="T70" s="43"/>
      <c r="U70" s="43"/>
      <c r="V70" s="66"/>
    </row>
    <row r="71" spans="1:22" s="4" customFormat="1" ht="21.75" customHeight="1" x14ac:dyDescent="0.2">
      <c r="A71" s="81">
        <f>COUNTA(A7:A70)</f>
        <v>50</v>
      </c>
      <c r="B71" s="81">
        <f t="shared" ref="B71:V71" si="0">COUNTA(B7:B70)</f>
        <v>50</v>
      </c>
      <c r="C71" s="81">
        <f t="shared" si="0"/>
        <v>50</v>
      </c>
      <c r="D71" s="81">
        <f t="shared" si="0"/>
        <v>50</v>
      </c>
      <c r="E71" s="81">
        <f t="shared" si="0"/>
        <v>50</v>
      </c>
      <c r="F71" s="81">
        <f t="shared" si="0"/>
        <v>58</v>
      </c>
      <c r="G71" s="81">
        <f t="shared" si="0"/>
        <v>55</v>
      </c>
      <c r="H71" s="81">
        <f t="shared" si="0"/>
        <v>55</v>
      </c>
      <c r="I71" s="81">
        <f t="shared" si="0"/>
        <v>30</v>
      </c>
      <c r="J71" s="81">
        <f t="shared" si="0"/>
        <v>22</v>
      </c>
      <c r="K71" s="81">
        <f t="shared" si="0"/>
        <v>51</v>
      </c>
      <c r="L71" s="81">
        <f t="shared" si="0"/>
        <v>54</v>
      </c>
      <c r="M71" s="81">
        <f t="shared" si="0"/>
        <v>48</v>
      </c>
      <c r="N71" s="81">
        <f t="shared" si="0"/>
        <v>25</v>
      </c>
      <c r="O71" s="81">
        <f t="shared" si="0"/>
        <v>23</v>
      </c>
      <c r="P71" s="81">
        <f t="shared" si="0"/>
        <v>35</v>
      </c>
      <c r="Q71" s="81">
        <f t="shared" si="0"/>
        <v>30</v>
      </c>
      <c r="R71" s="81">
        <f t="shared" si="0"/>
        <v>20</v>
      </c>
      <c r="S71" s="81">
        <f t="shared" si="0"/>
        <v>34</v>
      </c>
      <c r="T71" s="81">
        <f t="shared" si="0"/>
        <v>43</v>
      </c>
      <c r="U71" s="81">
        <f t="shared" si="0"/>
        <v>28</v>
      </c>
      <c r="V71" s="81">
        <f t="shared" si="0"/>
        <v>42</v>
      </c>
    </row>
    <row r="72" spans="1:22" s="4" customFormat="1" ht="25.5" customHeight="1" x14ac:dyDescent="0.2">
      <c r="A72" s="582" t="s">
        <v>474</v>
      </c>
      <c r="B72" s="583"/>
      <c r="C72" s="583"/>
      <c r="D72" s="583"/>
      <c r="E72" s="583"/>
      <c r="F72" s="583"/>
      <c r="G72" s="583"/>
      <c r="H72" s="583"/>
      <c r="I72" s="583"/>
      <c r="J72" s="583"/>
      <c r="K72" s="583"/>
      <c r="L72" s="583"/>
      <c r="M72" s="583"/>
      <c r="N72" s="583"/>
      <c r="O72" s="583"/>
      <c r="P72" s="584"/>
      <c r="Q72" s="82">
        <f>AVERAGE(Q7:Q64)</f>
        <v>0.86</v>
      </c>
      <c r="R72" s="82">
        <f>AVERAGE(R7:R64)</f>
        <v>0.83333333333333337</v>
      </c>
      <c r="T72" s="82">
        <f>AVERAGE(T7:T64)</f>
        <v>0.88953488372093026</v>
      </c>
      <c r="U72" s="82">
        <f>AVERAGE(U7:U64)</f>
        <v>0.875</v>
      </c>
    </row>
    <row r="73" spans="1:22" ht="45.75" customHeight="1" x14ac:dyDescent="0.2">
      <c r="A73" s="585" t="s">
        <v>475</v>
      </c>
      <c r="B73" s="585"/>
      <c r="C73" s="585"/>
      <c r="D73" s="585"/>
      <c r="E73" s="585"/>
      <c r="F73" s="585"/>
      <c r="G73" s="585"/>
      <c r="H73" s="585"/>
      <c r="I73" s="585"/>
      <c r="J73" s="585"/>
      <c r="K73" s="585"/>
      <c r="L73" s="585"/>
      <c r="M73" s="585"/>
      <c r="N73" s="585"/>
      <c r="O73" s="585"/>
      <c r="P73" s="585"/>
      <c r="Q73" s="83"/>
      <c r="S73" s="85" t="s">
        <v>476</v>
      </c>
      <c r="T73" s="86">
        <f>COUNTIF(T7:T64,100%)</f>
        <v>33</v>
      </c>
    </row>
    <row r="74" spans="1:22" ht="45.75" customHeight="1" x14ac:dyDescent="0.2">
      <c r="A74" s="87"/>
      <c r="B74" s="88"/>
      <c r="C74" s="88"/>
      <c r="D74" s="88"/>
      <c r="E74" s="88"/>
      <c r="F74" s="89"/>
      <c r="G74" s="89"/>
      <c r="H74" s="89"/>
      <c r="I74" s="89"/>
      <c r="J74" s="89"/>
      <c r="K74" s="89"/>
      <c r="L74" s="89"/>
      <c r="M74" s="89"/>
      <c r="N74" s="89"/>
      <c r="O74" s="89"/>
      <c r="P74" s="90"/>
      <c r="Q74" s="89"/>
      <c r="R74" s="89"/>
      <c r="S74" s="113" t="s">
        <v>477</v>
      </c>
      <c r="T74" s="91">
        <f>F71-(T73+T75+T76)</f>
        <v>8</v>
      </c>
    </row>
    <row r="75" spans="1:22" ht="45.75" customHeight="1" x14ac:dyDescent="0.2">
      <c r="A75" s="92"/>
      <c r="B75" s="93"/>
      <c r="C75" s="93"/>
      <c r="D75" s="93"/>
      <c r="E75" s="93"/>
      <c r="F75" s="94"/>
      <c r="G75" s="94"/>
      <c r="H75" s="94"/>
      <c r="I75" s="94"/>
      <c r="J75" s="94"/>
      <c r="K75" s="94"/>
      <c r="L75" s="94"/>
      <c r="M75" s="94"/>
      <c r="N75" s="94"/>
      <c r="O75" s="94"/>
      <c r="P75" s="95"/>
      <c r="Q75" s="94"/>
      <c r="R75" s="94"/>
      <c r="S75" s="113" t="s">
        <v>478</v>
      </c>
      <c r="T75" s="96">
        <f>COUNTIF(T7:T64,0%)</f>
        <v>2</v>
      </c>
    </row>
    <row r="76" spans="1:22" ht="14.25" x14ac:dyDescent="0.2">
      <c r="A76" s="92"/>
      <c r="B76" s="93"/>
      <c r="C76" s="93"/>
      <c r="D76" s="93"/>
      <c r="E76" s="93"/>
      <c r="F76" s="94"/>
      <c r="G76" s="94"/>
      <c r="H76" s="94"/>
      <c r="I76" s="94"/>
      <c r="J76" s="94"/>
      <c r="K76" s="94"/>
      <c r="L76" s="94"/>
      <c r="M76" s="94"/>
      <c r="N76" s="94"/>
      <c r="O76" s="94"/>
      <c r="P76" s="95"/>
      <c r="Q76" s="94"/>
      <c r="R76" s="94"/>
      <c r="S76" s="113" t="s">
        <v>479</v>
      </c>
      <c r="T76" s="96">
        <f>COUNTBLANK(T7:T64)</f>
        <v>15</v>
      </c>
    </row>
    <row r="77" spans="1:22" ht="14.25" x14ac:dyDescent="0.2">
      <c r="A77" s="92"/>
      <c r="B77" s="93"/>
      <c r="C77" s="93"/>
      <c r="D77" s="93"/>
      <c r="E77" s="93"/>
      <c r="F77" s="93"/>
      <c r="G77" s="93"/>
      <c r="H77" s="93"/>
      <c r="I77" s="93"/>
      <c r="J77" s="93"/>
      <c r="K77" s="93"/>
      <c r="L77" s="93"/>
      <c r="M77" s="93"/>
      <c r="N77" s="93"/>
      <c r="O77" s="93"/>
      <c r="P77" s="97"/>
      <c r="Q77" s="93"/>
      <c r="R77" s="93"/>
      <c r="S77" s="93"/>
      <c r="T77" s="98">
        <f>SUM(T73:T76)</f>
        <v>58</v>
      </c>
    </row>
    <row r="78" spans="1:22" x14ac:dyDescent="0.2">
      <c r="A78" s="92"/>
      <c r="B78" s="93"/>
      <c r="C78" s="93"/>
      <c r="D78" s="93"/>
      <c r="E78" s="93"/>
      <c r="F78" s="93"/>
      <c r="G78" s="93"/>
      <c r="H78" s="93"/>
      <c r="I78" s="93"/>
      <c r="J78" s="93"/>
      <c r="K78" s="93"/>
      <c r="L78" s="93"/>
      <c r="M78" s="93"/>
      <c r="N78" s="93"/>
      <c r="O78" s="93"/>
      <c r="P78" s="97"/>
      <c r="Q78" s="93"/>
      <c r="R78" s="93"/>
      <c r="S78" s="99" t="s">
        <v>480</v>
      </c>
      <c r="T78" s="100">
        <f>T77-T76</f>
        <v>43</v>
      </c>
    </row>
    <row r="79" spans="1:22" x14ac:dyDescent="0.2">
      <c r="A79" s="92"/>
      <c r="B79" s="93"/>
      <c r="C79" s="93"/>
      <c r="D79" s="93"/>
      <c r="E79" s="93"/>
      <c r="F79" s="93"/>
      <c r="G79" s="93"/>
      <c r="H79" s="93"/>
      <c r="I79" s="93"/>
      <c r="J79" s="93"/>
      <c r="K79" s="93"/>
      <c r="L79" s="93"/>
      <c r="M79" s="93"/>
      <c r="N79" s="93"/>
      <c r="O79" s="93"/>
      <c r="P79" s="97"/>
      <c r="Q79" s="93"/>
      <c r="R79" s="93"/>
      <c r="S79" s="97"/>
    </row>
    <row r="80" spans="1:22" x14ac:dyDescent="0.2">
      <c r="A80" s="92"/>
      <c r="B80" s="93"/>
      <c r="C80" s="93"/>
      <c r="D80" s="93"/>
      <c r="E80" s="93"/>
      <c r="F80" s="93"/>
      <c r="G80" s="93"/>
      <c r="H80" s="93"/>
      <c r="I80" s="93"/>
      <c r="J80" s="93"/>
      <c r="K80" s="93"/>
      <c r="L80" s="93"/>
      <c r="M80" s="93"/>
      <c r="N80" s="93"/>
      <c r="O80" s="93"/>
      <c r="P80" s="97"/>
      <c r="Q80" s="93"/>
      <c r="R80" s="93"/>
      <c r="S80" s="97"/>
    </row>
    <row r="81" spans="1:19" x14ac:dyDescent="0.2">
      <c r="A81" s="92"/>
      <c r="B81" s="93"/>
      <c r="C81" s="93"/>
      <c r="D81" s="93"/>
      <c r="E81" s="93"/>
      <c r="F81" s="93"/>
      <c r="G81" s="93"/>
      <c r="H81" s="93"/>
      <c r="I81" s="93"/>
      <c r="J81" s="93"/>
      <c r="K81" s="93"/>
      <c r="L81" s="93"/>
      <c r="M81" s="93"/>
      <c r="N81" s="93"/>
      <c r="O81" s="93"/>
      <c r="P81" s="97"/>
      <c r="Q81" s="93"/>
      <c r="R81" s="93"/>
      <c r="S81" s="97"/>
    </row>
    <row r="82" spans="1:19" x14ac:dyDescent="0.2">
      <c r="A82" s="92"/>
      <c r="B82" s="93"/>
      <c r="C82" s="93"/>
      <c r="D82" s="93"/>
      <c r="E82" s="93"/>
      <c r="F82" s="93"/>
      <c r="G82" s="93"/>
      <c r="H82" s="93"/>
      <c r="I82" s="93"/>
      <c r="J82" s="93"/>
      <c r="K82" s="93"/>
      <c r="L82" s="93"/>
      <c r="M82" s="93"/>
      <c r="N82" s="93"/>
      <c r="O82" s="93"/>
      <c r="P82" s="97"/>
      <c r="Q82" s="93"/>
      <c r="R82" s="93"/>
      <c r="S82" s="97"/>
    </row>
    <row r="83" spans="1:19" x14ac:dyDescent="0.2">
      <c r="A83" s="92"/>
      <c r="B83" s="93"/>
      <c r="C83" s="93"/>
      <c r="D83" s="93"/>
      <c r="E83" s="93"/>
      <c r="F83" s="93"/>
      <c r="G83" s="93"/>
      <c r="H83" s="93"/>
      <c r="I83" s="93"/>
      <c r="J83" s="93"/>
      <c r="K83" s="93"/>
      <c r="L83" s="93"/>
      <c r="M83" s="93"/>
      <c r="N83" s="93"/>
      <c r="O83" s="93"/>
      <c r="P83" s="97"/>
      <c r="Q83" s="93"/>
      <c r="R83" s="93"/>
      <c r="S83" s="97"/>
    </row>
    <row r="84" spans="1:19" x14ac:dyDescent="0.2">
      <c r="A84" s="92"/>
      <c r="B84" s="93"/>
      <c r="C84" s="93"/>
      <c r="D84" s="93"/>
      <c r="E84" s="93"/>
      <c r="F84" s="93"/>
      <c r="G84" s="93"/>
      <c r="H84" s="93"/>
      <c r="I84" s="93"/>
      <c r="J84" s="93"/>
      <c r="K84" s="93"/>
      <c r="L84" s="93"/>
      <c r="M84" s="93"/>
      <c r="N84" s="93"/>
      <c r="O84" s="93"/>
      <c r="P84" s="97"/>
      <c r="Q84" s="93"/>
      <c r="R84" s="93"/>
      <c r="S84" s="97"/>
    </row>
    <row r="85" spans="1:19" x14ac:dyDescent="0.2">
      <c r="A85" s="92"/>
      <c r="B85" s="93"/>
      <c r="C85" s="93"/>
      <c r="D85" s="93"/>
      <c r="E85" s="93"/>
      <c r="F85" s="93"/>
      <c r="G85" s="93"/>
      <c r="H85" s="93"/>
      <c r="I85" s="93"/>
      <c r="J85" s="93"/>
      <c r="K85" s="93"/>
      <c r="L85" s="93"/>
      <c r="M85" s="93"/>
      <c r="N85" s="93"/>
      <c r="O85" s="93"/>
      <c r="P85" s="97"/>
      <c r="Q85" s="93"/>
      <c r="R85" s="93"/>
      <c r="S85" s="97"/>
    </row>
    <row r="86" spans="1:19" x14ac:dyDescent="0.2">
      <c r="A86" s="92"/>
      <c r="B86" s="93"/>
      <c r="C86" s="93"/>
      <c r="D86" s="93"/>
      <c r="E86" s="93"/>
      <c r="F86" s="93"/>
      <c r="G86" s="93"/>
      <c r="H86" s="93"/>
      <c r="I86" s="93"/>
      <c r="J86" s="93"/>
      <c r="K86" s="93"/>
      <c r="L86" s="93"/>
      <c r="M86" s="93"/>
      <c r="N86" s="93"/>
      <c r="O86" s="93"/>
      <c r="P86" s="97"/>
      <c r="Q86" s="93"/>
      <c r="R86" s="93"/>
      <c r="S86" s="97"/>
    </row>
    <row r="87" spans="1:19" x14ac:dyDescent="0.2">
      <c r="A87" s="92"/>
      <c r="B87" s="93"/>
      <c r="C87" s="93"/>
      <c r="D87" s="93"/>
      <c r="E87" s="93"/>
      <c r="F87" s="93"/>
      <c r="G87" s="93"/>
      <c r="H87" s="93"/>
      <c r="I87" s="93"/>
      <c r="J87" s="93"/>
      <c r="K87" s="93"/>
      <c r="L87" s="93"/>
      <c r="M87" s="93"/>
      <c r="N87" s="93"/>
      <c r="O87" s="93"/>
      <c r="P87" s="97"/>
      <c r="Q87" s="93"/>
      <c r="R87" s="93"/>
      <c r="S87" s="97"/>
    </row>
    <row r="88" spans="1:19" x14ac:dyDescent="0.2">
      <c r="A88" s="92"/>
      <c r="B88" s="93"/>
      <c r="C88" s="93"/>
      <c r="D88" s="93"/>
      <c r="E88" s="93"/>
      <c r="F88" s="93"/>
      <c r="G88" s="93"/>
      <c r="H88" s="93"/>
      <c r="I88" s="93"/>
      <c r="J88" s="93"/>
      <c r="K88" s="93"/>
      <c r="L88" s="93"/>
      <c r="M88" s="93"/>
      <c r="N88" s="93"/>
      <c r="O88" s="93"/>
      <c r="P88" s="97"/>
      <c r="Q88" s="93"/>
      <c r="R88" s="93"/>
      <c r="S88" s="97"/>
    </row>
    <row r="89" spans="1:19" x14ac:dyDescent="0.2">
      <c r="A89" s="92"/>
      <c r="B89" s="93"/>
      <c r="C89" s="93"/>
      <c r="D89" s="93"/>
      <c r="E89" s="93"/>
      <c r="F89" s="93"/>
      <c r="G89" s="93"/>
      <c r="H89" s="93"/>
      <c r="I89" s="93"/>
      <c r="J89" s="93"/>
      <c r="K89" s="93"/>
      <c r="L89" s="93"/>
      <c r="M89" s="93"/>
      <c r="N89" s="93"/>
      <c r="O89" s="93"/>
      <c r="P89" s="97"/>
      <c r="Q89" s="93"/>
      <c r="R89" s="93"/>
      <c r="S89" s="97"/>
    </row>
    <row r="90" spans="1:19" x14ac:dyDescent="0.2">
      <c r="A90" s="92"/>
      <c r="B90" s="93"/>
      <c r="C90" s="93"/>
      <c r="D90" s="93"/>
      <c r="E90" s="93"/>
      <c r="F90" s="93"/>
      <c r="G90" s="93"/>
      <c r="H90" s="93"/>
      <c r="I90" s="93"/>
      <c r="J90" s="93"/>
      <c r="K90" s="93"/>
      <c r="L90" s="93"/>
      <c r="M90" s="93"/>
      <c r="N90" s="93"/>
      <c r="O90" s="93"/>
      <c r="P90" s="97"/>
      <c r="Q90" s="93"/>
      <c r="R90" s="93"/>
      <c r="S90" s="97"/>
    </row>
    <row r="91" spans="1:19" x14ac:dyDescent="0.2">
      <c r="A91" s="92"/>
      <c r="B91" s="93"/>
      <c r="C91" s="93"/>
      <c r="D91" s="93"/>
      <c r="E91" s="93"/>
      <c r="F91" s="93"/>
      <c r="G91" s="93"/>
      <c r="H91" s="93"/>
      <c r="I91" s="93"/>
      <c r="J91" s="93"/>
      <c r="K91" s="93"/>
      <c r="L91" s="93"/>
      <c r="M91" s="93"/>
      <c r="N91" s="93"/>
      <c r="O91" s="93"/>
      <c r="P91" s="97"/>
      <c r="Q91" s="93"/>
      <c r="R91" s="93"/>
      <c r="S91" s="97"/>
    </row>
    <row r="92" spans="1:19" x14ac:dyDescent="0.2">
      <c r="A92" s="92"/>
      <c r="B92" s="93"/>
      <c r="C92" s="93"/>
      <c r="D92" s="93"/>
      <c r="E92" s="93"/>
      <c r="F92" s="93"/>
      <c r="G92" s="93"/>
      <c r="H92" s="93"/>
      <c r="I92" s="93"/>
      <c r="J92" s="93"/>
      <c r="K92" s="93"/>
      <c r="L92" s="93"/>
      <c r="M92" s="93"/>
      <c r="N92" s="93"/>
      <c r="O92" s="93"/>
      <c r="P92" s="97"/>
      <c r="Q92" s="93"/>
      <c r="R92" s="93"/>
      <c r="S92" s="97"/>
    </row>
    <row r="93" spans="1:19" ht="12" customHeight="1" x14ac:dyDescent="0.2">
      <c r="A93" s="92"/>
      <c r="B93" s="93"/>
      <c r="C93" s="93"/>
      <c r="D93" s="93"/>
      <c r="E93" s="93"/>
      <c r="F93" s="93"/>
      <c r="G93" s="93"/>
      <c r="H93" s="93"/>
      <c r="I93" s="93"/>
      <c r="J93" s="93"/>
      <c r="K93" s="93"/>
      <c r="L93" s="93"/>
      <c r="M93" s="93"/>
      <c r="N93" s="93"/>
      <c r="O93" s="93"/>
      <c r="P93" s="97"/>
      <c r="Q93" s="93"/>
      <c r="R93" s="93"/>
      <c r="S93" s="97"/>
    </row>
    <row r="94" spans="1:19" x14ac:dyDescent="0.2">
      <c r="A94" s="92"/>
      <c r="B94" s="93"/>
      <c r="C94" s="93"/>
      <c r="D94" s="93"/>
      <c r="E94" s="93"/>
      <c r="F94" s="93"/>
      <c r="G94" s="93"/>
      <c r="H94" s="93"/>
      <c r="I94" s="93"/>
      <c r="J94" s="93"/>
      <c r="K94" s="93"/>
      <c r="L94" s="93"/>
      <c r="M94" s="93"/>
      <c r="N94" s="93"/>
      <c r="O94" s="93"/>
      <c r="P94" s="97"/>
      <c r="Q94" s="93"/>
      <c r="R94" s="93"/>
      <c r="S94" s="97"/>
    </row>
    <row r="95" spans="1:19" x14ac:dyDescent="0.2">
      <c r="A95" s="92"/>
      <c r="B95" s="93"/>
      <c r="C95" s="93"/>
      <c r="D95" s="93"/>
      <c r="E95" s="93"/>
      <c r="F95" s="93"/>
      <c r="G95" s="93"/>
      <c r="H95" s="93"/>
      <c r="I95" s="93"/>
      <c r="J95" s="93"/>
      <c r="K95" s="93"/>
      <c r="L95" s="93"/>
      <c r="M95" s="93"/>
      <c r="N95" s="93"/>
      <c r="O95" s="93"/>
      <c r="P95" s="97"/>
      <c r="Q95" s="93"/>
      <c r="R95" s="93"/>
      <c r="S95" s="97"/>
    </row>
    <row r="96" spans="1:19" x14ac:dyDescent="0.2">
      <c r="A96" s="92"/>
      <c r="B96" s="93"/>
      <c r="C96" s="93"/>
      <c r="D96" s="93"/>
      <c r="E96" s="93"/>
      <c r="F96" s="93"/>
      <c r="G96" s="93"/>
      <c r="H96" s="93"/>
      <c r="I96" s="93"/>
      <c r="J96" s="93"/>
      <c r="K96" s="93"/>
      <c r="L96" s="93"/>
      <c r="M96" s="93"/>
      <c r="N96" s="93"/>
      <c r="O96" s="93"/>
      <c r="P96" s="97"/>
      <c r="Q96" s="93"/>
      <c r="R96" s="93"/>
      <c r="S96" s="97"/>
    </row>
    <row r="97" spans="1:19" x14ac:dyDescent="0.2">
      <c r="A97" s="92"/>
      <c r="B97" s="93"/>
      <c r="C97" s="93"/>
      <c r="D97" s="93"/>
      <c r="E97" s="93"/>
      <c r="F97" s="93"/>
      <c r="G97" s="93"/>
      <c r="H97" s="93"/>
      <c r="I97" s="93"/>
      <c r="J97" s="93"/>
      <c r="K97" s="93"/>
      <c r="L97" s="93"/>
      <c r="M97" s="93"/>
      <c r="N97" s="93"/>
      <c r="O97" s="93"/>
      <c r="P97" s="97"/>
      <c r="Q97" s="93"/>
      <c r="R97" s="93"/>
      <c r="S97" s="97"/>
    </row>
    <row r="98" spans="1:19" x14ac:dyDescent="0.2">
      <c r="A98" s="92"/>
      <c r="B98" s="93"/>
      <c r="C98" s="93"/>
      <c r="D98" s="93"/>
      <c r="E98" s="93"/>
      <c r="F98" s="93"/>
      <c r="G98" s="93"/>
      <c r="H98" s="93"/>
      <c r="I98" s="93"/>
      <c r="J98" s="93"/>
      <c r="K98" s="93"/>
      <c r="L98" s="93"/>
      <c r="M98" s="93"/>
      <c r="N98" s="93"/>
      <c r="O98" s="93"/>
      <c r="P98" s="97"/>
      <c r="Q98" s="93"/>
      <c r="R98" s="93"/>
      <c r="S98" s="97"/>
    </row>
    <row r="99" spans="1:19" x14ac:dyDescent="0.2">
      <c r="A99" s="92"/>
      <c r="B99" s="93"/>
      <c r="C99" s="93"/>
      <c r="D99" s="93"/>
      <c r="E99" s="93"/>
      <c r="F99" s="93"/>
      <c r="G99" s="93"/>
      <c r="H99" s="93"/>
      <c r="I99" s="93"/>
      <c r="J99" s="93"/>
      <c r="K99" s="93"/>
      <c r="L99" s="93"/>
      <c r="M99" s="93"/>
      <c r="N99" s="93"/>
      <c r="O99" s="93"/>
      <c r="P99" s="97"/>
      <c r="Q99" s="93"/>
      <c r="R99" s="93"/>
      <c r="S99" s="97"/>
    </row>
    <row r="100" spans="1:19" x14ac:dyDescent="0.2">
      <c r="A100" s="92"/>
      <c r="B100" s="93"/>
      <c r="C100" s="93"/>
      <c r="D100" s="93"/>
      <c r="E100" s="93"/>
      <c r="F100" s="93"/>
      <c r="G100" s="93"/>
      <c r="H100" s="93"/>
      <c r="I100" s="93"/>
      <c r="J100" s="93"/>
      <c r="K100" s="93"/>
      <c r="L100" s="93"/>
      <c r="M100" s="93"/>
      <c r="N100" s="93"/>
      <c r="O100" s="93"/>
      <c r="P100" s="97"/>
      <c r="Q100" s="93"/>
      <c r="R100" s="93"/>
      <c r="S100" s="97"/>
    </row>
    <row r="101" spans="1:19" x14ac:dyDescent="0.2">
      <c r="A101" s="92"/>
      <c r="B101" s="93"/>
      <c r="C101" s="93"/>
      <c r="D101" s="93"/>
      <c r="E101" s="93"/>
      <c r="F101" s="93"/>
      <c r="G101" s="93"/>
      <c r="H101" s="93"/>
      <c r="I101" s="93"/>
      <c r="J101" s="93"/>
      <c r="K101" s="93"/>
      <c r="L101" s="93"/>
      <c r="M101" s="93"/>
      <c r="N101" s="93"/>
      <c r="O101" s="93"/>
      <c r="P101" s="97"/>
      <c r="Q101" s="93"/>
      <c r="R101" s="93"/>
      <c r="S101" s="97"/>
    </row>
    <row r="102" spans="1:19" x14ac:dyDescent="0.2">
      <c r="A102" s="92"/>
      <c r="B102" s="93"/>
      <c r="C102" s="93"/>
      <c r="D102" s="93"/>
      <c r="E102" s="93"/>
      <c r="F102" s="93"/>
      <c r="G102" s="93"/>
      <c r="H102" s="93"/>
      <c r="I102" s="93"/>
      <c r="J102" s="93"/>
      <c r="K102" s="93"/>
      <c r="L102" s="93"/>
      <c r="M102" s="93"/>
      <c r="N102" s="93"/>
      <c r="O102" s="93"/>
      <c r="P102" s="97"/>
      <c r="Q102" s="93"/>
      <c r="R102" s="93"/>
      <c r="S102" s="97"/>
    </row>
    <row r="103" spans="1:19" x14ac:dyDescent="0.2">
      <c r="A103" s="92"/>
      <c r="B103" s="93"/>
      <c r="C103" s="93"/>
      <c r="D103" s="93"/>
      <c r="E103" s="93"/>
      <c r="F103" s="93"/>
      <c r="G103" s="93"/>
      <c r="H103" s="93"/>
      <c r="I103" s="93"/>
      <c r="J103" s="93"/>
      <c r="K103" s="93"/>
      <c r="L103" s="93"/>
      <c r="M103" s="93"/>
      <c r="N103" s="93"/>
      <c r="O103" s="93"/>
      <c r="P103" s="97"/>
      <c r="Q103" s="93"/>
      <c r="R103" s="93"/>
      <c r="S103" s="97"/>
    </row>
    <row r="104" spans="1:19" x14ac:dyDescent="0.2">
      <c r="A104" s="101"/>
      <c r="B104" s="102"/>
      <c r="C104" s="102"/>
      <c r="D104" s="102"/>
      <c r="E104" s="102"/>
      <c r="F104" s="102"/>
      <c r="G104" s="102"/>
      <c r="H104" s="102"/>
      <c r="I104" s="102"/>
      <c r="J104" s="102"/>
      <c r="K104" s="102"/>
      <c r="L104" s="102"/>
      <c r="M104" s="102"/>
      <c r="N104" s="102"/>
      <c r="O104" s="102"/>
      <c r="P104" s="103"/>
      <c r="Q104" s="102"/>
      <c r="R104" s="102"/>
      <c r="S104" s="103"/>
    </row>
  </sheetData>
  <autoFilter ref="A6:P78"/>
  <mergeCells count="58">
    <mergeCell ref="M59:M62"/>
    <mergeCell ref="N59:N62"/>
    <mergeCell ref="O59:O62"/>
    <mergeCell ref="A72:P72"/>
    <mergeCell ref="A73:P73"/>
    <mergeCell ref="G59:G62"/>
    <mergeCell ref="H59:H62"/>
    <mergeCell ref="I59:I62"/>
    <mergeCell ref="J59:J62"/>
    <mergeCell ref="K59:K62"/>
    <mergeCell ref="L59:L62"/>
    <mergeCell ref="A59:A62"/>
    <mergeCell ref="B59:B62"/>
    <mergeCell ref="C59:C62"/>
    <mergeCell ref="D59:D62"/>
    <mergeCell ref="E59:E62"/>
    <mergeCell ref="A21:A25"/>
    <mergeCell ref="B21:B25"/>
    <mergeCell ref="C21:C25"/>
    <mergeCell ref="D21:D25"/>
    <mergeCell ref="E21:E25"/>
    <mergeCell ref="T4:T5"/>
    <mergeCell ref="U4:U5"/>
    <mergeCell ref="A19:A20"/>
    <mergeCell ref="B19:B20"/>
    <mergeCell ref="C19:C20"/>
    <mergeCell ref="D19:D20"/>
    <mergeCell ref="E19:E20"/>
    <mergeCell ref="N4:N5"/>
    <mergeCell ref="O4:O5"/>
    <mergeCell ref="Q4:Q5"/>
    <mergeCell ref="R4:R5"/>
    <mergeCell ref="V3:V5"/>
    <mergeCell ref="A4:A5"/>
    <mergeCell ref="B4:B5"/>
    <mergeCell ref="C4:C5"/>
    <mergeCell ref="D4:D5"/>
    <mergeCell ref="F4:F5"/>
    <mergeCell ref="G4:H4"/>
    <mergeCell ref="I4:I5"/>
    <mergeCell ref="J4:J5"/>
    <mergeCell ref="L4:M4"/>
    <mergeCell ref="A3:M3"/>
    <mergeCell ref="N3:O3"/>
    <mergeCell ref="P3:P5"/>
    <mergeCell ref="Q3:R3"/>
    <mergeCell ref="S3:S5"/>
    <mergeCell ref="T3:U3"/>
    <mergeCell ref="A1:C1"/>
    <mergeCell ref="D1:N1"/>
    <mergeCell ref="O1:P1"/>
    <mergeCell ref="R1:S1"/>
    <mergeCell ref="U1:V1"/>
    <mergeCell ref="A2:C2"/>
    <mergeCell ref="D2:M2"/>
    <mergeCell ref="N2:P2"/>
    <mergeCell ref="Q2:S2"/>
    <mergeCell ref="T2:V2"/>
  </mergeCells>
  <printOptions horizontalCentered="1" verticalCentered="1"/>
  <pageMargins left="0.15748031496062992" right="0.19685039370078741" top="0.78740157480314965" bottom="0.39370078740157483" header="0.19685039370078741" footer="0.19685039370078741"/>
  <pageSetup paperSize="529" scale="70" orientation="landscape" horizontalDpi="4294967295" verticalDpi="4294967295" r:id="rId1"/>
  <headerFooter alignWithMargins="0">
    <oddFooter xml:space="preserve">&amp;C&amp;8 &amp;R&amp;8PÁGINA &amp;P DE &amp;N                                    </oddFooter>
  </headerFooter>
  <rowBreaks count="1" manualBreakCount="1">
    <brk id="72" max="21" man="1"/>
  </rowBreaks>
  <drawing r:id="rId2"/>
  <legacyDrawing r:id="rId3"/>
  <oleObjects>
    <mc:AlternateContent xmlns:mc="http://schemas.openxmlformats.org/markup-compatibility/2006">
      <mc:Choice Requires="x14">
        <oleObject progId="Word.Document.8" shapeId="4097" r:id="rId4">
          <objectPr defaultSize="0" autoPict="0" r:id="rId5">
            <anchor moveWithCells="1">
              <from>
                <xdr:col>0</xdr:col>
                <xdr:colOff>0</xdr:colOff>
                <xdr:row>72</xdr:row>
                <xdr:rowOff>571500</xdr:rowOff>
              </from>
              <to>
                <xdr:col>5</xdr:col>
                <xdr:colOff>85725</xdr:colOff>
                <xdr:row>104</xdr:row>
                <xdr:rowOff>38100</xdr:rowOff>
              </to>
            </anchor>
          </objectPr>
        </oleObject>
      </mc:Choice>
      <mc:Fallback>
        <oleObject progId="Word.Document.8" shapeId="4097" r:id="rId4"/>
      </mc:Fallback>
    </mc:AlternateContent>
    <mc:AlternateContent xmlns:mc="http://schemas.openxmlformats.org/markup-compatibility/2006">
      <mc:Choice Requires="x14">
        <oleObject progId="Word.Document.8" shapeId="4098" r:id="rId6">
          <objectPr defaultSize="0" autoPict="0" r:id="rId7">
            <anchor moveWithCells="1">
              <from>
                <xdr:col>8</xdr:col>
                <xdr:colOff>123825</xdr:colOff>
                <xdr:row>73</xdr:row>
                <xdr:rowOff>28575</xdr:rowOff>
              </from>
              <to>
                <xdr:col>21</xdr:col>
                <xdr:colOff>838200</xdr:colOff>
                <xdr:row>103</xdr:row>
                <xdr:rowOff>104775</xdr:rowOff>
              </to>
            </anchor>
          </objectPr>
        </oleObject>
      </mc:Choice>
      <mc:Fallback>
        <oleObject progId="Word.Document.8" shapeId="4098" r:id="rId6"/>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87"/>
  <sheetViews>
    <sheetView view="pageBreakPreview" topLeftCell="A140" zoomScale="110" zoomScaleNormal="75" zoomScaleSheetLayoutView="110" workbookViewId="0">
      <selection activeCell="D70" sqref="D70"/>
    </sheetView>
  </sheetViews>
  <sheetFormatPr baseColWidth="10" defaultColWidth="11.42578125" defaultRowHeight="12.75" x14ac:dyDescent="0.2"/>
  <cols>
    <col min="1" max="1" width="20.7109375" style="84" customWidth="1"/>
    <col min="2" max="2" width="14.85546875" style="84" customWidth="1"/>
    <col min="3" max="3" width="3.85546875" style="84" customWidth="1"/>
    <col min="4" max="4" width="51" style="84" customWidth="1"/>
    <col min="5" max="5" width="18" style="84" customWidth="1"/>
    <col min="6" max="6" width="38.7109375" style="84" customWidth="1"/>
    <col min="7" max="7" width="14.140625" style="84" customWidth="1"/>
    <col min="8" max="8" width="15.7109375" style="84" customWidth="1"/>
    <col min="9" max="9" width="34.42578125" style="84" customWidth="1"/>
    <col min="10" max="11" width="15.140625" style="84" customWidth="1"/>
    <col min="12" max="12" width="17.5703125" style="84" customWidth="1"/>
    <col min="13" max="13" width="19.5703125" style="84" customWidth="1"/>
    <col min="14" max="14" width="16" style="84" customWidth="1"/>
    <col min="15" max="15" width="15" style="84" customWidth="1"/>
    <col min="16" max="16" width="56.42578125" style="84" customWidth="1"/>
    <col min="17" max="17" width="16" style="84" customWidth="1"/>
    <col min="18" max="18" width="15" style="84" customWidth="1"/>
    <col min="19" max="19" width="56.42578125" style="84" customWidth="1"/>
    <col min="20" max="20" width="13.28515625" style="84" customWidth="1"/>
    <col min="21" max="21" width="14.140625" style="84" customWidth="1"/>
    <col min="22" max="22" width="48" style="84" customWidth="1"/>
    <col min="23" max="16384" width="11.42578125" style="84"/>
  </cols>
  <sheetData>
    <row r="1" spans="1:22" s="2" customFormat="1" ht="82.5" customHeight="1" x14ac:dyDescent="0.2">
      <c r="A1" s="553" t="s">
        <v>0</v>
      </c>
      <c r="B1" s="554"/>
      <c r="C1" s="555"/>
      <c r="D1" s="557" t="s">
        <v>1</v>
      </c>
      <c r="E1" s="558"/>
      <c r="F1" s="558"/>
      <c r="G1" s="558"/>
      <c r="H1" s="558"/>
      <c r="I1" s="558"/>
      <c r="J1" s="558"/>
      <c r="K1" s="558"/>
      <c r="L1" s="558"/>
      <c r="M1" s="558"/>
      <c r="N1" s="559"/>
      <c r="O1" s="549"/>
      <c r="P1" s="549"/>
      <c r="Q1" s="1"/>
      <c r="R1" s="549"/>
      <c r="S1" s="549"/>
      <c r="T1" s="1"/>
      <c r="U1" s="549"/>
      <c r="V1" s="549"/>
    </row>
    <row r="2" spans="1:22" s="2" customFormat="1" ht="33" customHeight="1" x14ac:dyDescent="0.2">
      <c r="A2" s="550" t="s">
        <v>2</v>
      </c>
      <c r="B2" s="551"/>
      <c r="C2" s="552"/>
      <c r="D2" s="553" t="s">
        <v>3</v>
      </c>
      <c r="E2" s="554"/>
      <c r="F2" s="554"/>
      <c r="G2" s="554"/>
      <c r="H2" s="554"/>
      <c r="I2" s="554"/>
      <c r="J2" s="554"/>
      <c r="K2" s="554"/>
      <c r="L2" s="554"/>
      <c r="M2" s="555"/>
      <c r="N2" s="556" t="s">
        <v>4</v>
      </c>
      <c r="O2" s="556"/>
      <c r="P2" s="556"/>
      <c r="Q2" s="556" t="s">
        <v>5</v>
      </c>
      <c r="R2" s="556"/>
      <c r="S2" s="556"/>
      <c r="T2" s="556" t="s">
        <v>6</v>
      </c>
      <c r="U2" s="556"/>
      <c r="V2" s="556"/>
    </row>
    <row r="3" spans="1:22" s="4" customFormat="1" ht="32.25" customHeight="1" x14ac:dyDescent="0.2">
      <c r="A3" s="567" t="s">
        <v>7</v>
      </c>
      <c r="B3" s="567"/>
      <c r="C3" s="567"/>
      <c r="D3" s="567"/>
      <c r="E3" s="567"/>
      <c r="F3" s="567"/>
      <c r="G3" s="567"/>
      <c r="H3" s="567"/>
      <c r="I3" s="567"/>
      <c r="J3" s="567"/>
      <c r="K3" s="567"/>
      <c r="L3" s="567"/>
      <c r="M3" s="567"/>
      <c r="N3" s="560" t="s">
        <v>8</v>
      </c>
      <c r="O3" s="561"/>
      <c r="P3" s="567" t="s">
        <v>9</v>
      </c>
      <c r="Q3" s="560" t="s">
        <v>8</v>
      </c>
      <c r="R3" s="561"/>
      <c r="S3" s="567" t="s">
        <v>9</v>
      </c>
      <c r="T3" s="560" t="s">
        <v>8</v>
      </c>
      <c r="U3" s="561"/>
      <c r="V3" s="567" t="s">
        <v>9</v>
      </c>
    </row>
    <row r="4" spans="1:22" s="4" customFormat="1" ht="33.75" customHeight="1" x14ac:dyDescent="0.2">
      <c r="A4" s="564" t="s">
        <v>10</v>
      </c>
      <c r="B4" s="564" t="s">
        <v>11</v>
      </c>
      <c r="C4" s="568" t="s">
        <v>12</v>
      </c>
      <c r="D4" s="567" t="s">
        <v>13</v>
      </c>
      <c r="E4" s="3" t="s">
        <v>14</v>
      </c>
      <c r="F4" s="564" t="s">
        <v>15</v>
      </c>
      <c r="G4" s="562" t="s">
        <v>16</v>
      </c>
      <c r="H4" s="563"/>
      <c r="I4" s="564" t="s">
        <v>17</v>
      </c>
      <c r="J4" s="564" t="s">
        <v>18</v>
      </c>
      <c r="K4" s="104"/>
      <c r="L4" s="562" t="s">
        <v>19</v>
      </c>
      <c r="M4" s="566"/>
      <c r="N4" s="564" t="s">
        <v>20</v>
      </c>
      <c r="O4" s="564" t="s">
        <v>21</v>
      </c>
      <c r="P4" s="567"/>
      <c r="Q4" s="564" t="s">
        <v>20</v>
      </c>
      <c r="R4" s="564" t="s">
        <v>21</v>
      </c>
      <c r="S4" s="567"/>
      <c r="T4" s="564" t="s">
        <v>20</v>
      </c>
      <c r="U4" s="564" t="s">
        <v>21</v>
      </c>
      <c r="V4" s="567"/>
    </row>
    <row r="5" spans="1:22" s="4" customFormat="1" ht="57.75" customHeight="1" x14ac:dyDescent="0.2">
      <c r="A5" s="565"/>
      <c r="B5" s="565"/>
      <c r="C5" s="569"/>
      <c r="D5" s="567"/>
      <c r="E5" s="7" t="s">
        <v>22</v>
      </c>
      <c r="F5" s="565"/>
      <c r="G5" s="3" t="s">
        <v>23</v>
      </c>
      <c r="H5" s="3" t="s">
        <v>24</v>
      </c>
      <c r="I5" s="565"/>
      <c r="J5" s="565"/>
      <c r="K5" s="5" t="s">
        <v>25</v>
      </c>
      <c r="L5" s="5" t="s">
        <v>26</v>
      </c>
      <c r="M5" s="5" t="s">
        <v>27</v>
      </c>
      <c r="N5" s="565"/>
      <c r="O5" s="565"/>
      <c r="P5" s="567"/>
      <c r="Q5" s="565"/>
      <c r="R5" s="565"/>
      <c r="S5" s="567"/>
      <c r="T5" s="565"/>
      <c r="U5" s="565"/>
      <c r="V5" s="567"/>
    </row>
    <row r="6" spans="1:22" s="4" customFormat="1" ht="12" x14ac:dyDescent="0.2">
      <c r="A6" s="5">
        <v>1</v>
      </c>
      <c r="B6" s="5">
        <v>2</v>
      </c>
      <c r="C6" s="6">
        <v>3</v>
      </c>
      <c r="D6" s="5">
        <v>4</v>
      </c>
      <c r="E6" s="5">
        <v>5</v>
      </c>
      <c r="F6" s="6">
        <v>6</v>
      </c>
      <c r="G6" s="5">
        <v>7</v>
      </c>
      <c r="H6" s="5">
        <v>8</v>
      </c>
      <c r="I6" s="6">
        <v>9</v>
      </c>
      <c r="J6" s="5">
        <v>10</v>
      </c>
      <c r="K6" s="5"/>
      <c r="L6" s="5">
        <v>11</v>
      </c>
      <c r="M6" s="6">
        <v>12</v>
      </c>
      <c r="N6" s="5">
        <v>13</v>
      </c>
      <c r="O6" s="5">
        <v>14</v>
      </c>
      <c r="P6" s="6">
        <v>15</v>
      </c>
      <c r="Q6" s="5">
        <v>13</v>
      </c>
      <c r="R6" s="5">
        <v>14</v>
      </c>
      <c r="S6" s="6">
        <v>15</v>
      </c>
      <c r="T6" s="5">
        <v>13</v>
      </c>
      <c r="U6" s="5">
        <v>14</v>
      </c>
      <c r="V6" s="6">
        <v>15</v>
      </c>
    </row>
    <row r="7" spans="1:22" s="4" customFormat="1" ht="123" customHeight="1" x14ac:dyDescent="0.2">
      <c r="A7" s="8" t="s">
        <v>28</v>
      </c>
      <c r="B7" s="9">
        <v>41031</v>
      </c>
      <c r="C7" s="10">
        <v>1</v>
      </c>
      <c r="D7" s="11" t="s">
        <v>29</v>
      </c>
      <c r="E7" s="10" t="s">
        <v>30</v>
      </c>
      <c r="F7" s="8" t="s">
        <v>31</v>
      </c>
      <c r="G7" s="12">
        <v>40936</v>
      </c>
      <c r="H7" s="12">
        <v>41313</v>
      </c>
      <c r="I7" s="13"/>
      <c r="J7" s="14"/>
      <c r="K7" s="14" t="s">
        <v>32</v>
      </c>
      <c r="L7" s="8" t="s">
        <v>33</v>
      </c>
      <c r="M7" s="8" t="s">
        <v>34</v>
      </c>
      <c r="N7" s="15">
        <v>1</v>
      </c>
      <c r="O7" s="15">
        <v>1</v>
      </c>
      <c r="P7" s="16" t="s">
        <v>35</v>
      </c>
      <c r="Q7" s="15">
        <v>1</v>
      </c>
      <c r="R7" s="15">
        <v>1</v>
      </c>
      <c r="S7" s="16" t="s">
        <v>35</v>
      </c>
      <c r="T7" s="15">
        <v>1</v>
      </c>
      <c r="U7" s="15">
        <v>1</v>
      </c>
      <c r="V7" s="16" t="s">
        <v>35</v>
      </c>
    </row>
    <row r="8" spans="1:22" s="4" customFormat="1" ht="104.25" customHeight="1" x14ac:dyDescent="0.2">
      <c r="A8" s="8" t="s">
        <v>28</v>
      </c>
      <c r="B8" s="9">
        <v>41031</v>
      </c>
      <c r="C8" s="10">
        <v>2</v>
      </c>
      <c r="D8" s="11" t="s">
        <v>36</v>
      </c>
      <c r="E8" s="10" t="s">
        <v>30</v>
      </c>
      <c r="F8" s="8" t="s">
        <v>37</v>
      </c>
      <c r="G8" s="12">
        <v>41075</v>
      </c>
      <c r="H8" s="12">
        <v>41274</v>
      </c>
      <c r="I8" s="13"/>
      <c r="J8" s="14"/>
      <c r="K8" s="14" t="s">
        <v>32</v>
      </c>
      <c r="L8" s="8" t="s">
        <v>33</v>
      </c>
      <c r="M8" s="8" t="s">
        <v>34</v>
      </c>
      <c r="N8" s="15">
        <v>1</v>
      </c>
      <c r="O8" s="15">
        <v>1</v>
      </c>
      <c r="P8" s="16" t="s">
        <v>38</v>
      </c>
      <c r="Q8" s="15">
        <v>1</v>
      </c>
      <c r="R8" s="15">
        <v>1</v>
      </c>
      <c r="S8" s="16" t="s">
        <v>38</v>
      </c>
      <c r="T8" s="15">
        <v>1</v>
      </c>
      <c r="U8" s="15">
        <v>1</v>
      </c>
      <c r="V8" s="16" t="s">
        <v>38</v>
      </c>
    </row>
    <row r="9" spans="1:22" s="4" customFormat="1" ht="100.5" customHeight="1" x14ac:dyDescent="0.2">
      <c r="A9" s="570" t="s">
        <v>28</v>
      </c>
      <c r="B9" s="573">
        <v>41031</v>
      </c>
      <c r="C9" s="575">
        <v>3</v>
      </c>
      <c r="D9" s="644" t="s">
        <v>39</v>
      </c>
      <c r="E9" s="575" t="s">
        <v>30</v>
      </c>
      <c r="F9" s="20" t="s">
        <v>40</v>
      </c>
      <c r="G9" s="12">
        <v>41000</v>
      </c>
      <c r="H9" s="12">
        <v>41029</v>
      </c>
      <c r="I9" s="13"/>
      <c r="J9" s="14"/>
      <c r="K9" s="14" t="s">
        <v>32</v>
      </c>
      <c r="L9" s="21" t="s">
        <v>41</v>
      </c>
      <c r="M9" s="21" t="s">
        <v>42</v>
      </c>
      <c r="N9" s="15">
        <v>1</v>
      </c>
      <c r="O9" s="15">
        <v>1</v>
      </c>
      <c r="P9" s="16" t="s">
        <v>43</v>
      </c>
      <c r="Q9" s="15">
        <v>1</v>
      </c>
      <c r="R9" s="15">
        <v>1</v>
      </c>
      <c r="S9" s="16" t="s">
        <v>43</v>
      </c>
      <c r="T9" s="15">
        <v>1</v>
      </c>
      <c r="U9" s="15">
        <v>1</v>
      </c>
      <c r="V9" s="16" t="s">
        <v>43</v>
      </c>
    </row>
    <row r="10" spans="1:22" s="4" customFormat="1" ht="84" customHeight="1" x14ac:dyDescent="0.2">
      <c r="A10" s="572"/>
      <c r="B10" s="643"/>
      <c r="C10" s="588"/>
      <c r="D10" s="647"/>
      <c r="E10" s="588"/>
      <c r="F10" s="22" t="s">
        <v>44</v>
      </c>
      <c r="G10" s="12">
        <v>41000</v>
      </c>
      <c r="H10" s="12">
        <v>41030</v>
      </c>
      <c r="I10" s="13"/>
      <c r="J10" s="14"/>
      <c r="K10" s="14" t="s">
        <v>32</v>
      </c>
      <c r="L10" s="21" t="s">
        <v>41</v>
      </c>
      <c r="M10" s="21" t="s">
        <v>42</v>
      </c>
      <c r="N10" s="15">
        <v>1</v>
      </c>
      <c r="O10" s="15">
        <v>1</v>
      </c>
      <c r="P10" s="16" t="s">
        <v>45</v>
      </c>
      <c r="Q10" s="15">
        <v>1</v>
      </c>
      <c r="R10" s="15">
        <v>1</v>
      </c>
      <c r="S10" s="16" t="s">
        <v>45</v>
      </c>
      <c r="T10" s="15">
        <v>1</v>
      </c>
      <c r="U10" s="15">
        <v>1</v>
      </c>
      <c r="V10" s="16" t="s">
        <v>45</v>
      </c>
    </row>
    <row r="11" spans="1:22" s="4" customFormat="1" ht="55.5" customHeight="1" x14ac:dyDescent="0.2">
      <c r="A11" s="570" t="s">
        <v>28</v>
      </c>
      <c r="B11" s="573">
        <v>41031</v>
      </c>
      <c r="C11" s="633">
        <v>4</v>
      </c>
      <c r="D11" s="570" t="s">
        <v>46</v>
      </c>
      <c r="E11" s="575" t="s">
        <v>30</v>
      </c>
      <c r="F11" s="24" t="s">
        <v>47</v>
      </c>
      <c r="G11" s="12">
        <v>41000</v>
      </c>
      <c r="H11" s="12">
        <v>41029</v>
      </c>
      <c r="I11" s="13"/>
      <c r="J11" s="14"/>
      <c r="K11" s="14" t="s">
        <v>32</v>
      </c>
      <c r="L11" s="21" t="s">
        <v>48</v>
      </c>
      <c r="M11" s="21" t="s">
        <v>49</v>
      </c>
      <c r="N11" s="15">
        <v>1</v>
      </c>
      <c r="O11" s="15">
        <v>1</v>
      </c>
      <c r="P11" s="25" t="s">
        <v>50</v>
      </c>
      <c r="Q11" s="15">
        <v>1</v>
      </c>
      <c r="R11" s="15">
        <v>1</v>
      </c>
      <c r="S11" s="25" t="s">
        <v>50</v>
      </c>
      <c r="T11" s="15">
        <v>1</v>
      </c>
      <c r="U11" s="15">
        <v>1</v>
      </c>
      <c r="V11" s="25" t="s">
        <v>50</v>
      </c>
    </row>
    <row r="12" spans="1:22" s="4" customFormat="1" ht="79.5" customHeight="1" x14ac:dyDescent="0.2">
      <c r="A12" s="571"/>
      <c r="B12" s="642"/>
      <c r="C12" s="641"/>
      <c r="D12" s="571"/>
      <c r="E12" s="576"/>
      <c r="F12" s="24" t="s">
        <v>51</v>
      </c>
      <c r="G12" s="12">
        <v>41000</v>
      </c>
      <c r="H12" s="12">
        <v>41030</v>
      </c>
      <c r="I12" s="13"/>
      <c r="J12" s="14"/>
      <c r="K12" s="14" t="s">
        <v>32</v>
      </c>
      <c r="L12" s="21" t="s">
        <v>52</v>
      </c>
      <c r="M12" s="21" t="s">
        <v>53</v>
      </c>
      <c r="N12" s="15">
        <v>1</v>
      </c>
      <c r="O12" s="15">
        <v>1</v>
      </c>
      <c r="P12" s="25" t="s">
        <v>54</v>
      </c>
      <c r="Q12" s="15">
        <v>1</v>
      </c>
      <c r="R12" s="15">
        <v>1</v>
      </c>
      <c r="S12" s="25" t="s">
        <v>54</v>
      </c>
      <c r="T12" s="15">
        <v>1</v>
      </c>
      <c r="U12" s="15">
        <v>1</v>
      </c>
      <c r="V12" s="25" t="s">
        <v>54</v>
      </c>
    </row>
    <row r="13" spans="1:22" s="4" customFormat="1" ht="72.75" customHeight="1" x14ac:dyDescent="0.2">
      <c r="A13" s="571"/>
      <c r="B13" s="642"/>
      <c r="C13" s="641"/>
      <c r="D13" s="571"/>
      <c r="E13" s="576"/>
      <c r="F13" s="24" t="s">
        <v>55</v>
      </c>
      <c r="G13" s="12">
        <v>41000</v>
      </c>
      <c r="H13" s="12">
        <v>41274</v>
      </c>
      <c r="I13" s="13"/>
      <c r="J13" s="14"/>
      <c r="K13" s="14" t="s">
        <v>32</v>
      </c>
      <c r="L13" s="21" t="s">
        <v>52</v>
      </c>
      <c r="M13" s="21" t="s">
        <v>53</v>
      </c>
      <c r="N13" s="15">
        <v>1</v>
      </c>
      <c r="O13" s="15">
        <v>1</v>
      </c>
      <c r="P13" s="25" t="s">
        <v>56</v>
      </c>
      <c r="Q13" s="15">
        <v>1</v>
      </c>
      <c r="R13" s="15">
        <v>1</v>
      </c>
      <c r="S13" s="25" t="s">
        <v>56</v>
      </c>
      <c r="T13" s="15">
        <v>1</v>
      </c>
      <c r="U13" s="15">
        <v>1</v>
      </c>
      <c r="V13" s="25" t="s">
        <v>56</v>
      </c>
    </row>
    <row r="14" spans="1:22" s="4" customFormat="1" ht="58.5" customHeight="1" x14ac:dyDescent="0.2">
      <c r="A14" s="571"/>
      <c r="B14" s="642"/>
      <c r="C14" s="641"/>
      <c r="D14" s="571"/>
      <c r="E14" s="576"/>
      <c r="F14" s="24" t="s">
        <v>57</v>
      </c>
      <c r="G14" s="12">
        <v>41000</v>
      </c>
      <c r="H14" s="12">
        <v>41274</v>
      </c>
      <c r="I14" s="13"/>
      <c r="J14" s="14"/>
      <c r="K14" s="14" t="s">
        <v>32</v>
      </c>
      <c r="L14" s="21" t="s">
        <v>41</v>
      </c>
      <c r="M14" s="21" t="s">
        <v>42</v>
      </c>
      <c r="N14" s="15">
        <v>1</v>
      </c>
      <c r="O14" s="15">
        <v>1</v>
      </c>
      <c r="P14" s="25" t="s">
        <v>58</v>
      </c>
      <c r="Q14" s="15">
        <v>1</v>
      </c>
      <c r="R14" s="15">
        <v>1</v>
      </c>
      <c r="S14" s="25" t="s">
        <v>58</v>
      </c>
      <c r="T14" s="15">
        <v>1</v>
      </c>
      <c r="U14" s="15">
        <v>1</v>
      </c>
      <c r="V14" s="25" t="s">
        <v>58</v>
      </c>
    </row>
    <row r="15" spans="1:22" s="4" customFormat="1" ht="46.5" customHeight="1" x14ac:dyDescent="0.2">
      <c r="A15" s="571"/>
      <c r="B15" s="642"/>
      <c r="C15" s="641"/>
      <c r="D15" s="571"/>
      <c r="E15" s="576"/>
      <c r="F15" s="24" t="s">
        <v>59</v>
      </c>
      <c r="G15" s="12">
        <v>41000</v>
      </c>
      <c r="H15" s="12">
        <v>41059</v>
      </c>
      <c r="I15" s="13"/>
      <c r="J15" s="14"/>
      <c r="K15" s="14" t="s">
        <v>32</v>
      </c>
      <c r="L15" s="21" t="s">
        <v>48</v>
      </c>
      <c r="M15" s="21" t="s">
        <v>49</v>
      </c>
      <c r="N15" s="15">
        <v>1</v>
      </c>
      <c r="O15" s="15">
        <v>1</v>
      </c>
      <c r="P15" s="25" t="s">
        <v>60</v>
      </c>
      <c r="Q15" s="15">
        <v>1</v>
      </c>
      <c r="R15" s="15">
        <v>1</v>
      </c>
      <c r="S15" s="25" t="s">
        <v>60</v>
      </c>
      <c r="T15" s="15">
        <v>1</v>
      </c>
      <c r="U15" s="15">
        <v>1</v>
      </c>
      <c r="V15" s="25" t="s">
        <v>60</v>
      </c>
    </row>
    <row r="16" spans="1:22" s="4" customFormat="1" ht="46.5" customHeight="1" x14ac:dyDescent="0.2">
      <c r="A16" s="572"/>
      <c r="B16" s="643"/>
      <c r="C16" s="634"/>
      <c r="D16" s="572"/>
      <c r="E16" s="600"/>
      <c r="F16" s="24" t="s">
        <v>61</v>
      </c>
      <c r="G16" s="12">
        <v>41000</v>
      </c>
      <c r="H16" s="12">
        <v>41274</v>
      </c>
      <c r="I16" s="13"/>
      <c r="J16" s="14"/>
      <c r="K16" s="14" t="s">
        <v>32</v>
      </c>
      <c r="L16" s="24" t="s">
        <v>52</v>
      </c>
      <c r="M16" s="21" t="s">
        <v>53</v>
      </c>
      <c r="N16" s="15">
        <v>1</v>
      </c>
      <c r="O16" s="15">
        <v>1</v>
      </c>
      <c r="P16" s="25" t="s">
        <v>62</v>
      </c>
      <c r="Q16" s="15">
        <v>1</v>
      </c>
      <c r="R16" s="15">
        <v>1</v>
      </c>
      <c r="S16" s="25" t="s">
        <v>62</v>
      </c>
      <c r="T16" s="15">
        <v>1</v>
      </c>
      <c r="U16" s="15">
        <v>1</v>
      </c>
      <c r="V16" s="25" t="s">
        <v>62</v>
      </c>
    </row>
    <row r="17" spans="1:22" s="4" customFormat="1" ht="70.5" customHeight="1" x14ac:dyDescent="0.2">
      <c r="A17" s="570" t="s">
        <v>28</v>
      </c>
      <c r="B17" s="573">
        <v>41031</v>
      </c>
      <c r="C17" s="575">
        <v>5</v>
      </c>
      <c r="D17" s="570" t="s">
        <v>63</v>
      </c>
      <c r="E17" s="575" t="s">
        <v>30</v>
      </c>
      <c r="F17" s="28" t="s">
        <v>64</v>
      </c>
      <c r="G17" s="29">
        <v>41042</v>
      </c>
      <c r="H17" s="12">
        <v>41120</v>
      </c>
      <c r="I17" s="13"/>
      <c r="J17" s="14"/>
      <c r="K17" s="14" t="s">
        <v>32</v>
      </c>
      <c r="L17" s="21" t="s">
        <v>65</v>
      </c>
      <c r="M17" s="21" t="s">
        <v>66</v>
      </c>
      <c r="N17" s="15">
        <v>1</v>
      </c>
      <c r="O17" s="15">
        <v>1</v>
      </c>
      <c r="P17" s="25" t="s">
        <v>67</v>
      </c>
      <c r="Q17" s="15">
        <v>1</v>
      </c>
      <c r="R17" s="15">
        <v>1</v>
      </c>
      <c r="S17" s="25" t="s">
        <v>67</v>
      </c>
      <c r="T17" s="15">
        <v>1</v>
      </c>
      <c r="U17" s="15">
        <v>1</v>
      </c>
      <c r="V17" s="25" t="s">
        <v>67</v>
      </c>
    </row>
    <row r="18" spans="1:22" s="4" customFormat="1" ht="101.25" customHeight="1" x14ac:dyDescent="0.2">
      <c r="A18" s="571"/>
      <c r="B18" s="574"/>
      <c r="C18" s="576"/>
      <c r="D18" s="571"/>
      <c r="E18" s="576"/>
      <c r="F18" s="20" t="s">
        <v>68</v>
      </c>
      <c r="G18" s="12">
        <v>41060</v>
      </c>
      <c r="H18" s="12">
        <v>41274</v>
      </c>
      <c r="I18" s="13"/>
      <c r="J18" s="14"/>
      <c r="K18" s="14" t="s">
        <v>32</v>
      </c>
      <c r="L18" s="24" t="s">
        <v>69</v>
      </c>
      <c r="M18" s="21" t="s">
        <v>70</v>
      </c>
      <c r="N18" s="15">
        <v>1</v>
      </c>
      <c r="O18" s="15">
        <v>1</v>
      </c>
      <c r="P18" s="25" t="s">
        <v>71</v>
      </c>
      <c r="Q18" s="15">
        <v>1</v>
      </c>
      <c r="R18" s="15">
        <v>1</v>
      </c>
      <c r="S18" s="25" t="s">
        <v>71</v>
      </c>
      <c r="T18" s="15">
        <v>1</v>
      </c>
      <c r="U18" s="15">
        <v>1</v>
      </c>
      <c r="V18" s="25" t="s">
        <v>71</v>
      </c>
    </row>
    <row r="19" spans="1:22" s="4" customFormat="1" ht="165" customHeight="1" x14ac:dyDescent="0.2">
      <c r="A19" s="571"/>
      <c r="B19" s="574"/>
      <c r="C19" s="576"/>
      <c r="D19" s="571"/>
      <c r="E19" s="576"/>
      <c r="F19" s="24" t="s">
        <v>72</v>
      </c>
      <c r="G19" s="12">
        <v>41060</v>
      </c>
      <c r="H19" s="12">
        <v>41152</v>
      </c>
      <c r="I19" s="13"/>
      <c r="J19" s="14"/>
      <c r="K19" s="14" t="s">
        <v>32</v>
      </c>
      <c r="L19" s="24" t="s">
        <v>41</v>
      </c>
      <c r="M19" s="24" t="s">
        <v>73</v>
      </c>
      <c r="N19" s="15">
        <v>1</v>
      </c>
      <c r="O19" s="15">
        <v>1</v>
      </c>
      <c r="P19" s="16" t="s">
        <v>74</v>
      </c>
      <c r="Q19" s="15">
        <v>1</v>
      </c>
      <c r="R19" s="15">
        <v>1</v>
      </c>
      <c r="S19" s="16" t="s">
        <v>74</v>
      </c>
      <c r="T19" s="15">
        <v>1</v>
      </c>
      <c r="U19" s="15">
        <v>1</v>
      </c>
      <c r="V19" s="16" t="s">
        <v>74</v>
      </c>
    </row>
    <row r="20" spans="1:22" s="4" customFormat="1" ht="87" customHeight="1" x14ac:dyDescent="0.2">
      <c r="A20" s="571"/>
      <c r="B20" s="574"/>
      <c r="C20" s="576"/>
      <c r="D20" s="571"/>
      <c r="E20" s="576"/>
      <c r="F20" s="20" t="s">
        <v>75</v>
      </c>
      <c r="G20" s="12">
        <v>41060</v>
      </c>
      <c r="H20" s="12">
        <v>41274</v>
      </c>
      <c r="I20" s="13"/>
      <c r="J20" s="14"/>
      <c r="K20" s="14" t="s">
        <v>32</v>
      </c>
      <c r="L20" s="24" t="s">
        <v>52</v>
      </c>
      <c r="M20" s="24" t="s">
        <v>53</v>
      </c>
      <c r="N20" s="15">
        <v>1</v>
      </c>
      <c r="O20" s="15">
        <v>1</v>
      </c>
      <c r="P20" s="25" t="s">
        <v>76</v>
      </c>
      <c r="Q20" s="15">
        <v>1</v>
      </c>
      <c r="R20" s="15">
        <v>1</v>
      </c>
      <c r="S20" s="25" t="s">
        <v>76</v>
      </c>
      <c r="T20" s="15">
        <v>1</v>
      </c>
      <c r="U20" s="15">
        <v>1</v>
      </c>
      <c r="V20" s="25" t="s">
        <v>76</v>
      </c>
    </row>
    <row r="21" spans="1:22" s="4" customFormat="1" ht="46.5" customHeight="1" x14ac:dyDescent="0.2">
      <c r="A21" s="572"/>
      <c r="B21" s="596"/>
      <c r="C21" s="600"/>
      <c r="D21" s="572"/>
      <c r="E21" s="600"/>
      <c r="F21" s="20" t="s">
        <v>77</v>
      </c>
      <c r="G21" s="12">
        <v>41060</v>
      </c>
      <c r="H21" s="12">
        <v>41274</v>
      </c>
      <c r="I21" s="13"/>
      <c r="J21" s="14"/>
      <c r="K21" s="14" t="s">
        <v>32</v>
      </c>
      <c r="L21" s="24" t="s">
        <v>78</v>
      </c>
      <c r="M21" s="24" t="s">
        <v>79</v>
      </c>
      <c r="N21" s="15">
        <v>1</v>
      </c>
      <c r="O21" s="15">
        <v>1</v>
      </c>
      <c r="P21" s="25" t="s">
        <v>80</v>
      </c>
      <c r="Q21" s="15">
        <v>1</v>
      </c>
      <c r="R21" s="15">
        <v>1</v>
      </c>
      <c r="S21" s="25" t="s">
        <v>80</v>
      </c>
      <c r="T21" s="15">
        <v>1</v>
      </c>
      <c r="U21" s="15">
        <v>1</v>
      </c>
      <c r="V21" s="25" t="s">
        <v>80</v>
      </c>
    </row>
    <row r="22" spans="1:22" s="4" customFormat="1" ht="46.5" customHeight="1" x14ac:dyDescent="0.2">
      <c r="A22" s="8" t="s">
        <v>28</v>
      </c>
      <c r="B22" s="9">
        <v>41031</v>
      </c>
      <c r="C22" s="10">
        <v>6</v>
      </c>
      <c r="D22" s="20" t="s">
        <v>81</v>
      </c>
      <c r="E22" s="30" t="s">
        <v>30</v>
      </c>
      <c r="F22" s="28" t="s">
        <v>64</v>
      </c>
      <c r="G22" s="12">
        <v>41042</v>
      </c>
      <c r="H22" s="12">
        <v>41120</v>
      </c>
      <c r="I22" s="13"/>
      <c r="J22" s="14"/>
      <c r="K22" s="14" t="s">
        <v>32</v>
      </c>
      <c r="L22" s="21" t="s">
        <v>65</v>
      </c>
      <c r="M22" s="21" t="s">
        <v>66</v>
      </c>
      <c r="N22" s="15">
        <v>1</v>
      </c>
      <c r="O22" s="15">
        <v>1</v>
      </c>
      <c r="P22" s="25" t="s">
        <v>82</v>
      </c>
      <c r="Q22" s="15">
        <v>1</v>
      </c>
      <c r="R22" s="15">
        <v>1</v>
      </c>
      <c r="S22" s="25" t="s">
        <v>82</v>
      </c>
      <c r="T22" s="15">
        <v>1</v>
      </c>
      <c r="U22" s="15">
        <v>1</v>
      </c>
      <c r="V22" s="25" t="s">
        <v>82</v>
      </c>
    </row>
    <row r="23" spans="1:22" s="4" customFormat="1" ht="92.25" customHeight="1" x14ac:dyDescent="0.2">
      <c r="A23" s="570" t="s">
        <v>28</v>
      </c>
      <c r="B23" s="597">
        <v>41031</v>
      </c>
      <c r="C23" s="633">
        <v>7</v>
      </c>
      <c r="D23" s="570" t="s">
        <v>83</v>
      </c>
      <c r="E23" s="633" t="s">
        <v>84</v>
      </c>
      <c r="F23" s="20" t="s">
        <v>68</v>
      </c>
      <c r="G23" s="12">
        <v>41060</v>
      </c>
      <c r="H23" s="12">
        <v>41274</v>
      </c>
      <c r="I23" s="13"/>
      <c r="J23" s="14"/>
      <c r="K23" s="14" t="s">
        <v>32</v>
      </c>
      <c r="L23" s="24" t="s">
        <v>69</v>
      </c>
      <c r="M23" s="21" t="s">
        <v>70</v>
      </c>
      <c r="N23" s="15">
        <v>1</v>
      </c>
      <c r="O23" s="15">
        <v>1</v>
      </c>
      <c r="P23" s="25" t="s">
        <v>85</v>
      </c>
      <c r="Q23" s="15">
        <v>1</v>
      </c>
      <c r="R23" s="15">
        <v>1</v>
      </c>
      <c r="S23" s="25" t="s">
        <v>85</v>
      </c>
      <c r="T23" s="15">
        <v>1</v>
      </c>
      <c r="U23" s="15">
        <v>1</v>
      </c>
      <c r="V23" s="25" t="s">
        <v>85</v>
      </c>
    </row>
    <row r="24" spans="1:22" s="4" customFormat="1" ht="174" customHeight="1" x14ac:dyDescent="0.2">
      <c r="A24" s="571"/>
      <c r="B24" s="598"/>
      <c r="C24" s="641"/>
      <c r="D24" s="571"/>
      <c r="E24" s="641"/>
      <c r="F24" s="24" t="s">
        <v>72</v>
      </c>
      <c r="G24" s="12">
        <v>41060</v>
      </c>
      <c r="H24" s="12">
        <v>41152</v>
      </c>
      <c r="I24" s="13"/>
      <c r="J24" s="14"/>
      <c r="K24" s="14" t="s">
        <v>32</v>
      </c>
      <c r="L24" s="24" t="s">
        <v>41</v>
      </c>
      <c r="M24" s="24" t="s">
        <v>73</v>
      </c>
      <c r="N24" s="15">
        <v>1</v>
      </c>
      <c r="O24" s="15">
        <v>1</v>
      </c>
      <c r="P24" s="16" t="s">
        <v>74</v>
      </c>
      <c r="Q24" s="15">
        <v>1</v>
      </c>
      <c r="R24" s="15">
        <v>1</v>
      </c>
      <c r="S24" s="16" t="s">
        <v>74</v>
      </c>
      <c r="T24" s="15">
        <v>1</v>
      </c>
      <c r="U24" s="15">
        <v>1</v>
      </c>
      <c r="V24" s="16" t="s">
        <v>74</v>
      </c>
    </row>
    <row r="25" spans="1:22" s="4" customFormat="1" ht="46.5" customHeight="1" x14ac:dyDescent="0.2">
      <c r="A25" s="571"/>
      <c r="B25" s="598"/>
      <c r="C25" s="641"/>
      <c r="D25" s="571"/>
      <c r="E25" s="641"/>
      <c r="F25" s="20" t="s">
        <v>75</v>
      </c>
      <c r="G25" s="12">
        <v>41060</v>
      </c>
      <c r="H25" s="12">
        <v>41274</v>
      </c>
      <c r="I25" s="13"/>
      <c r="J25" s="14"/>
      <c r="K25" s="14" t="s">
        <v>32</v>
      </c>
      <c r="L25" s="24" t="s">
        <v>52</v>
      </c>
      <c r="M25" s="21" t="s">
        <v>53</v>
      </c>
      <c r="N25" s="15">
        <v>1</v>
      </c>
      <c r="O25" s="15">
        <v>1</v>
      </c>
      <c r="P25" s="25" t="s">
        <v>86</v>
      </c>
      <c r="Q25" s="15">
        <v>1</v>
      </c>
      <c r="R25" s="15">
        <v>1</v>
      </c>
      <c r="S25" s="25" t="s">
        <v>86</v>
      </c>
      <c r="T25" s="15">
        <v>1</v>
      </c>
      <c r="U25" s="15">
        <v>1</v>
      </c>
      <c r="V25" s="25" t="s">
        <v>86</v>
      </c>
    </row>
    <row r="26" spans="1:22" s="4" customFormat="1" ht="46.5" customHeight="1" x14ac:dyDescent="0.2">
      <c r="A26" s="571"/>
      <c r="B26" s="598"/>
      <c r="C26" s="641"/>
      <c r="D26" s="571"/>
      <c r="E26" s="641"/>
      <c r="F26" s="20" t="s">
        <v>77</v>
      </c>
      <c r="G26" s="12">
        <v>41060</v>
      </c>
      <c r="H26" s="12">
        <v>41274</v>
      </c>
      <c r="I26" s="13"/>
      <c r="J26" s="14"/>
      <c r="K26" s="14" t="s">
        <v>32</v>
      </c>
      <c r="L26" s="24" t="s">
        <v>78</v>
      </c>
      <c r="M26" s="24" t="s">
        <v>79</v>
      </c>
      <c r="N26" s="15">
        <v>1</v>
      </c>
      <c r="O26" s="15">
        <v>1</v>
      </c>
      <c r="P26" s="25" t="s">
        <v>80</v>
      </c>
      <c r="Q26" s="15">
        <v>1</v>
      </c>
      <c r="R26" s="15">
        <v>1</v>
      </c>
      <c r="S26" s="25" t="s">
        <v>80</v>
      </c>
      <c r="T26" s="15">
        <v>1</v>
      </c>
      <c r="U26" s="15">
        <v>1</v>
      </c>
      <c r="V26" s="25" t="s">
        <v>80</v>
      </c>
    </row>
    <row r="27" spans="1:22" s="4" customFormat="1" ht="46.5" customHeight="1" x14ac:dyDescent="0.2">
      <c r="A27" s="572"/>
      <c r="B27" s="599"/>
      <c r="C27" s="634"/>
      <c r="D27" s="572"/>
      <c r="E27" s="634"/>
      <c r="F27" s="20" t="s">
        <v>87</v>
      </c>
      <c r="G27" s="12">
        <v>41060</v>
      </c>
      <c r="H27" s="12">
        <v>41274</v>
      </c>
      <c r="I27" s="13"/>
      <c r="J27" s="14"/>
      <c r="K27" s="14" t="s">
        <v>32</v>
      </c>
      <c r="L27" s="24" t="s">
        <v>52</v>
      </c>
      <c r="M27" s="21" t="s">
        <v>53</v>
      </c>
      <c r="N27" s="15">
        <v>1</v>
      </c>
      <c r="O27" s="15">
        <v>1</v>
      </c>
      <c r="P27" s="25" t="s">
        <v>88</v>
      </c>
      <c r="Q27" s="15">
        <v>1</v>
      </c>
      <c r="R27" s="15">
        <v>1</v>
      </c>
      <c r="S27" s="25" t="s">
        <v>88</v>
      </c>
      <c r="T27" s="15">
        <v>1</v>
      </c>
      <c r="U27" s="15">
        <v>1</v>
      </c>
      <c r="V27" s="25" t="s">
        <v>88</v>
      </c>
    </row>
    <row r="28" spans="1:22" s="4" customFormat="1" ht="181.5" customHeight="1" x14ac:dyDescent="0.2">
      <c r="A28" s="570" t="s">
        <v>28</v>
      </c>
      <c r="B28" s="573">
        <v>41031</v>
      </c>
      <c r="C28" s="575">
        <v>8</v>
      </c>
      <c r="D28" s="570" t="s">
        <v>89</v>
      </c>
      <c r="E28" s="575" t="s">
        <v>84</v>
      </c>
      <c r="F28" s="20" t="s">
        <v>90</v>
      </c>
      <c r="G28" s="12">
        <v>41060</v>
      </c>
      <c r="H28" s="12">
        <v>41274</v>
      </c>
      <c r="I28" s="13"/>
      <c r="J28" s="14"/>
      <c r="K28" s="14" t="s">
        <v>91</v>
      </c>
      <c r="L28" s="21" t="s">
        <v>78</v>
      </c>
      <c r="M28" s="21" t="s">
        <v>79</v>
      </c>
      <c r="N28" s="15">
        <v>0.5</v>
      </c>
      <c r="O28" s="15">
        <v>0.5</v>
      </c>
      <c r="P28" s="25" t="s">
        <v>92</v>
      </c>
      <c r="Q28" s="15">
        <v>0.75</v>
      </c>
      <c r="R28" s="15"/>
      <c r="S28" s="25" t="s">
        <v>93</v>
      </c>
      <c r="T28" s="15">
        <v>0.75</v>
      </c>
      <c r="U28" s="31"/>
      <c r="V28" s="25" t="s">
        <v>94</v>
      </c>
    </row>
    <row r="29" spans="1:22" s="4" customFormat="1" ht="78.75" customHeight="1" x14ac:dyDescent="0.2">
      <c r="A29" s="571"/>
      <c r="B29" s="574"/>
      <c r="C29" s="576"/>
      <c r="D29" s="571"/>
      <c r="E29" s="576"/>
      <c r="F29" s="20" t="s">
        <v>95</v>
      </c>
      <c r="G29" s="12">
        <v>41060</v>
      </c>
      <c r="H29" s="12">
        <v>41274</v>
      </c>
      <c r="I29" s="13"/>
      <c r="J29" s="14"/>
      <c r="K29" s="14" t="s">
        <v>91</v>
      </c>
      <c r="L29" s="21" t="s">
        <v>78</v>
      </c>
      <c r="M29" s="21" t="s">
        <v>79</v>
      </c>
      <c r="N29" s="15">
        <v>1</v>
      </c>
      <c r="O29" s="15">
        <v>1</v>
      </c>
      <c r="P29" s="25" t="s">
        <v>96</v>
      </c>
      <c r="Q29" s="15">
        <v>1</v>
      </c>
      <c r="R29" s="15"/>
      <c r="S29" s="25" t="s">
        <v>97</v>
      </c>
      <c r="T29" s="15">
        <v>1</v>
      </c>
      <c r="U29" s="15"/>
      <c r="V29" s="25" t="s">
        <v>97</v>
      </c>
    </row>
    <row r="30" spans="1:22" s="4" customFormat="1" ht="73.5" customHeight="1" x14ac:dyDescent="0.2">
      <c r="A30" s="572"/>
      <c r="B30" s="596"/>
      <c r="C30" s="600"/>
      <c r="D30" s="572"/>
      <c r="E30" s="600"/>
      <c r="F30" s="20" t="s">
        <v>98</v>
      </c>
      <c r="G30" s="12">
        <v>41060</v>
      </c>
      <c r="H30" s="12">
        <v>41274</v>
      </c>
      <c r="I30" s="13"/>
      <c r="J30" s="14"/>
      <c r="K30" s="14" t="s">
        <v>91</v>
      </c>
      <c r="L30" s="21" t="s">
        <v>52</v>
      </c>
      <c r="M30" s="24" t="s">
        <v>53</v>
      </c>
      <c r="N30" s="15">
        <v>1</v>
      </c>
      <c r="O30" s="15">
        <v>1</v>
      </c>
      <c r="P30" s="25" t="s">
        <v>99</v>
      </c>
      <c r="Q30" s="15">
        <v>1</v>
      </c>
      <c r="R30" s="15"/>
      <c r="S30" s="25" t="s">
        <v>97</v>
      </c>
      <c r="T30" s="15">
        <v>1</v>
      </c>
      <c r="U30" s="15"/>
      <c r="V30" s="25" t="s">
        <v>97</v>
      </c>
    </row>
    <row r="31" spans="1:22" s="4" customFormat="1" ht="155.25" customHeight="1" x14ac:dyDescent="0.2">
      <c r="A31" s="570" t="s">
        <v>28</v>
      </c>
      <c r="B31" s="573">
        <v>41031</v>
      </c>
      <c r="C31" s="575">
        <v>9</v>
      </c>
      <c r="D31" s="644" t="s">
        <v>100</v>
      </c>
      <c r="E31" s="575" t="s">
        <v>84</v>
      </c>
      <c r="F31" s="20" t="s">
        <v>101</v>
      </c>
      <c r="G31" s="12">
        <v>41061</v>
      </c>
      <c r="H31" s="12">
        <v>41274</v>
      </c>
      <c r="I31" s="13"/>
      <c r="J31" s="14"/>
      <c r="K31" s="14" t="s">
        <v>32</v>
      </c>
      <c r="L31" s="32" t="s">
        <v>102</v>
      </c>
      <c r="M31" s="24" t="s">
        <v>103</v>
      </c>
      <c r="N31" s="15">
        <v>0.5</v>
      </c>
      <c r="O31" s="15">
        <v>0.5</v>
      </c>
      <c r="P31" s="16" t="s">
        <v>104</v>
      </c>
      <c r="Q31" s="15">
        <v>0.75</v>
      </c>
      <c r="R31" s="15">
        <v>0.75</v>
      </c>
      <c r="S31" s="16" t="s">
        <v>105</v>
      </c>
      <c r="T31" s="15">
        <v>0.75</v>
      </c>
      <c r="U31" s="15">
        <v>0.75</v>
      </c>
      <c r="V31" s="16" t="s">
        <v>105</v>
      </c>
    </row>
    <row r="32" spans="1:22" s="4" customFormat="1" ht="140.25" customHeight="1" x14ac:dyDescent="0.2">
      <c r="A32" s="571"/>
      <c r="B32" s="574"/>
      <c r="C32" s="576"/>
      <c r="D32" s="645"/>
      <c r="E32" s="576"/>
      <c r="F32" s="20" t="s">
        <v>106</v>
      </c>
      <c r="G32" s="12">
        <v>41061</v>
      </c>
      <c r="H32" s="12">
        <v>41274</v>
      </c>
      <c r="I32" s="13"/>
      <c r="J32" s="14"/>
      <c r="K32" s="14" t="s">
        <v>32</v>
      </c>
      <c r="L32" s="32" t="s">
        <v>102</v>
      </c>
      <c r="M32" s="24" t="s">
        <v>103</v>
      </c>
      <c r="N32" s="15">
        <v>0.5</v>
      </c>
      <c r="O32" s="15">
        <v>0.25</v>
      </c>
      <c r="P32" s="16" t="s">
        <v>107</v>
      </c>
      <c r="Q32" s="15">
        <v>0.5</v>
      </c>
      <c r="R32" s="15">
        <v>0.25</v>
      </c>
      <c r="S32" s="16" t="s">
        <v>108</v>
      </c>
      <c r="T32" s="15">
        <v>0.5</v>
      </c>
      <c r="U32" s="15">
        <v>0.5</v>
      </c>
      <c r="V32" s="16" t="s">
        <v>481</v>
      </c>
    </row>
    <row r="33" spans="1:22" s="4" customFormat="1" ht="141" customHeight="1" x14ac:dyDescent="0.2">
      <c r="A33" s="571"/>
      <c r="B33" s="642"/>
      <c r="C33" s="587"/>
      <c r="D33" s="646"/>
      <c r="E33" s="587"/>
      <c r="F33" s="8" t="s">
        <v>109</v>
      </c>
      <c r="G33" s="12">
        <v>41061</v>
      </c>
      <c r="H33" s="12">
        <v>41274</v>
      </c>
      <c r="I33" s="13"/>
      <c r="J33" s="14"/>
      <c r="K33" s="14" t="s">
        <v>32</v>
      </c>
      <c r="L33" s="32" t="s">
        <v>102</v>
      </c>
      <c r="M33" s="24" t="s">
        <v>103</v>
      </c>
      <c r="N33" s="15">
        <v>0.25</v>
      </c>
      <c r="O33" s="15">
        <v>0</v>
      </c>
      <c r="P33" s="16" t="s">
        <v>110</v>
      </c>
      <c r="Q33" s="15">
        <v>0.5</v>
      </c>
      <c r="R33" s="15">
        <v>0</v>
      </c>
      <c r="S33" s="16" t="s">
        <v>111</v>
      </c>
      <c r="T33" s="15">
        <v>0.5</v>
      </c>
      <c r="U33" s="15">
        <v>0.25</v>
      </c>
      <c r="V33" s="16" t="s">
        <v>482</v>
      </c>
    </row>
    <row r="34" spans="1:22" s="4" customFormat="1" ht="166.5" customHeight="1" x14ac:dyDescent="0.2">
      <c r="A34" s="571"/>
      <c r="B34" s="642"/>
      <c r="C34" s="587"/>
      <c r="D34" s="646"/>
      <c r="E34" s="587"/>
      <c r="F34" s="8" t="s">
        <v>112</v>
      </c>
      <c r="G34" s="12">
        <v>41061</v>
      </c>
      <c r="H34" s="12">
        <v>41274</v>
      </c>
      <c r="I34" s="13"/>
      <c r="J34" s="14"/>
      <c r="K34" s="14" t="s">
        <v>32</v>
      </c>
      <c r="L34" s="32" t="s">
        <v>102</v>
      </c>
      <c r="M34" s="24" t="s">
        <v>103</v>
      </c>
      <c r="N34" s="15">
        <v>0.75</v>
      </c>
      <c r="O34" s="15">
        <v>0.5</v>
      </c>
      <c r="P34" s="16" t="s">
        <v>113</v>
      </c>
      <c r="Q34" s="15">
        <v>0.75</v>
      </c>
      <c r="R34" s="15">
        <v>0.75</v>
      </c>
      <c r="S34" s="16" t="s">
        <v>114</v>
      </c>
      <c r="T34" s="15">
        <v>0.75</v>
      </c>
      <c r="U34" s="15">
        <v>0.75</v>
      </c>
      <c r="V34" s="16" t="s">
        <v>483</v>
      </c>
    </row>
    <row r="35" spans="1:22" s="4" customFormat="1" ht="156.75" customHeight="1" x14ac:dyDescent="0.2">
      <c r="A35" s="571"/>
      <c r="B35" s="642"/>
      <c r="C35" s="587"/>
      <c r="D35" s="646"/>
      <c r="E35" s="587"/>
      <c r="F35" s="8" t="s">
        <v>115</v>
      </c>
      <c r="G35" s="12">
        <v>41061</v>
      </c>
      <c r="H35" s="12">
        <v>41274</v>
      </c>
      <c r="I35" s="13"/>
      <c r="J35" s="14"/>
      <c r="K35" s="14" t="s">
        <v>32</v>
      </c>
      <c r="L35" s="32" t="s">
        <v>102</v>
      </c>
      <c r="M35" s="24" t="s">
        <v>103</v>
      </c>
      <c r="N35" s="15">
        <v>0.75</v>
      </c>
      <c r="O35" s="15">
        <v>0.5</v>
      </c>
      <c r="P35" s="16" t="s">
        <v>116</v>
      </c>
      <c r="Q35" s="15">
        <v>0.75</v>
      </c>
      <c r="R35" s="15">
        <v>0.5</v>
      </c>
      <c r="S35" s="16" t="s">
        <v>116</v>
      </c>
      <c r="T35" s="15">
        <v>0.75</v>
      </c>
      <c r="U35" s="15">
        <v>0.5</v>
      </c>
      <c r="V35" s="16" t="s">
        <v>484</v>
      </c>
    </row>
    <row r="36" spans="1:22" s="4" customFormat="1" ht="135" customHeight="1" x14ac:dyDescent="0.2">
      <c r="A36" s="572"/>
      <c r="B36" s="643"/>
      <c r="C36" s="588"/>
      <c r="D36" s="647"/>
      <c r="E36" s="588"/>
      <c r="F36" s="20" t="s">
        <v>117</v>
      </c>
      <c r="G36" s="12">
        <v>41061</v>
      </c>
      <c r="H36" s="12">
        <v>41274</v>
      </c>
      <c r="I36" s="13"/>
      <c r="J36" s="14"/>
      <c r="K36" s="14" t="s">
        <v>32</v>
      </c>
      <c r="L36" s="32" t="s">
        <v>102</v>
      </c>
      <c r="M36" s="24" t="s">
        <v>103</v>
      </c>
      <c r="N36" s="15">
        <v>0.5</v>
      </c>
      <c r="O36" s="15">
        <v>0.5</v>
      </c>
      <c r="P36" s="16" t="s">
        <v>107</v>
      </c>
      <c r="Q36" s="15">
        <v>0.5</v>
      </c>
      <c r="R36" s="15">
        <v>0.5</v>
      </c>
      <c r="S36" s="16" t="s">
        <v>118</v>
      </c>
      <c r="T36" s="15">
        <v>0.5</v>
      </c>
      <c r="U36" s="15">
        <v>0.5</v>
      </c>
      <c r="V36" s="16" t="s">
        <v>118</v>
      </c>
    </row>
    <row r="37" spans="1:22" s="4" customFormat="1" ht="126" customHeight="1" x14ac:dyDescent="0.2">
      <c r="A37" s="17" t="s">
        <v>28</v>
      </c>
      <c r="B37" s="18">
        <v>41031</v>
      </c>
      <c r="C37" s="19">
        <v>10</v>
      </c>
      <c r="D37" s="28" t="s">
        <v>119</v>
      </c>
      <c r="E37" s="27" t="s">
        <v>30</v>
      </c>
      <c r="F37" s="20" t="s">
        <v>120</v>
      </c>
      <c r="G37" s="12">
        <v>40909</v>
      </c>
      <c r="H37" s="12">
        <v>41090</v>
      </c>
      <c r="I37" s="13"/>
      <c r="J37" s="14"/>
      <c r="K37" s="14" t="s">
        <v>32</v>
      </c>
      <c r="L37" s="32" t="s">
        <v>102</v>
      </c>
      <c r="M37" s="24" t="s">
        <v>103</v>
      </c>
      <c r="N37" s="15">
        <v>1</v>
      </c>
      <c r="O37" s="15">
        <v>0.75</v>
      </c>
      <c r="P37" s="16" t="s">
        <v>121</v>
      </c>
      <c r="Q37" s="15">
        <v>1</v>
      </c>
      <c r="R37" s="15">
        <v>1</v>
      </c>
      <c r="S37" s="16" t="s">
        <v>122</v>
      </c>
      <c r="T37" s="15">
        <v>1</v>
      </c>
      <c r="U37" s="15">
        <v>1</v>
      </c>
      <c r="V37" s="16" t="s">
        <v>122</v>
      </c>
    </row>
    <row r="38" spans="1:22" s="4" customFormat="1" ht="143.25" customHeight="1" x14ac:dyDescent="0.2">
      <c r="A38" s="8" t="s">
        <v>28</v>
      </c>
      <c r="B38" s="9">
        <v>41031</v>
      </c>
      <c r="C38" s="10">
        <v>11</v>
      </c>
      <c r="D38" s="20" t="s">
        <v>123</v>
      </c>
      <c r="E38" s="10" t="s">
        <v>30</v>
      </c>
      <c r="F38" s="20" t="s">
        <v>124</v>
      </c>
      <c r="G38" s="33">
        <v>41061</v>
      </c>
      <c r="H38" s="33">
        <v>41274</v>
      </c>
      <c r="I38" s="13"/>
      <c r="J38" s="14"/>
      <c r="K38" s="14" t="s">
        <v>32</v>
      </c>
      <c r="L38" s="8" t="s">
        <v>125</v>
      </c>
      <c r="M38" s="24" t="s">
        <v>126</v>
      </c>
      <c r="N38" s="15">
        <v>0.25</v>
      </c>
      <c r="O38" s="15">
        <v>0.25</v>
      </c>
      <c r="P38" s="16" t="s">
        <v>127</v>
      </c>
      <c r="Q38" s="15">
        <v>0.25</v>
      </c>
      <c r="R38" s="15">
        <v>0.25</v>
      </c>
      <c r="S38" s="16" t="s">
        <v>128</v>
      </c>
      <c r="T38" s="15">
        <v>0.25</v>
      </c>
      <c r="U38" s="15">
        <v>0.25</v>
      </c>
      <c r="V38" s="16" t="s">
        <v>129</v>
      </c>
    </row>
    <row r="39" spans="1:22" s="4" customFormat="1" ht="130.5" customHeight="1" x14ac:dyDescent="0.2">
      <c r="A39" s="8" t="s">
        <v>28</v>
      </c>
      <c r="B39" s="9">
        <v>41032</v>
      </c>
      <c r="C39" s="10">
        <v>12</v>
      </c>
      <c r="D39" s="20" t="s">
        <v>130</v>
      </c>
      <c r="E39" s="10" t="s">
        <v>30</v>
      </c>
      <c r="F39" s="20" t="s">
        <v>131</v>
      </c>
      <c r="G39" s="9">
        <v>41244</v>
      </c>
      <c r="H39" s="9">
        <v>41274</v>
      </c>
      <c r="I39" s="13"/>
      <c r="J39" s="14"/>
      <c r="K39" s="14" t="s">
        <v>32</v>
      </c>
      <c r="L39" s="8" t="s">
        <v>41</v>
      </c>
      <c r="M39" s="8" t="s">
        <v>132</v>
      </c>
      <c r="N39" s="15">
        <v>1</v>
      </c>
      <c r="O39" s="15">
        <v>1</v>
      </c>
      <c r="P39" s="16" t="s">
        <v>133</v>
      </c>
      <c r="Q39" s="15">
        <v>1</v>
      </c>
      <c r="R39" s="15">
        <v>1</v>
      </c>
      <c r="S39" s="16" t="s">
        <v>133</v>
      </c>
      <c r="T39" s="15">
        <v>1</v>
      </c>
      <c r="U39" s="15">
        <v>1</v>
      </c>
      <c r="V39" s="16" t="s">
        <v>133</v>
      </c>
    </row>
    <row r="40" spans="1:22" s="4" customFormat="1" ht="46.5" customHeight="1" x14ac:dyDescent="0.2">
      <c r="A40" s="570" t="s">
        <v>134</v>
      </c>
      <c r="B40" s="573">
        <v>41122</v>
      </c>
      <c r="C40" s="648" t="s">
        <v>135</v>
      </c>
      <c r="D40" s="570" t="s">
        <v>136</v>
      </c>
      <c r="E40" s="575" t="s">
        <v>84</v>
      </c>
      <c r="F40" s="8" t="s">
        <v>137</v>
      </c>
      <c r="G40" s="9">
        <v>41176</v>
      </c>
      <c r="H40" s="9">
        <v>41274</v>
      </c>
      <c r="I40" s="13"/>
      <c r="J40" s="14"/>
      <c r="K40" s="14" t="s">
        <v>32</v>
      </c>
      <c r="L40" s="8" t="s">
        <v>138</v>
      </c>
      <c r="M40" s="8" t="s">
        <v>139</v>
      </c>
      <c r="N40" s="15">
        <v>1</v>
      </c>
      <c r="O40" s="15">
        <v>1</v>
      </c>
      <c r="P40" s="16" t="s">
        <v>140</v>
      </c>
      <c r="Q40" s="15">
        <v>1</v>
      </c>
      <c r="R40" s="15">
        <v>1</v>
      </c>
      <c r="S40" s="16" t="s">
        <v>140</v>
      </c>
      <c r="T40" s="15">
        <v>1</v>
      </c>
      <c r="U40" s="15">
        <v>1</v>
      </c>
      <c r="V40" s="16" t="s">
        <v>140</v>
      </c>
    </row>
    <row r="41" spans="1:22" s="4" customFormat="1" ht="147.75" customHeight="1" x14ac:dyDescent="0.2">
      <c r="A41" s="571"/>
      <c r="B41" s="574"/>
      <c r="C41" s="649"/>
      <c r="D41" s="571"/>
      <c r="E41" s="576"/>
      <c r="F41" s="8" t="s">
        <v>141</v>
      </c>
      <c r="G41" s="9">
        <v>41276</v>
      </c>
      <c r="H41" s="9">
        <v>41455</v>
      </c>
      <c r="I41" s="13"/>
      <c r="J41" s="14"/>
      <c r="K41" s="14" t="s">
        <v>32</v>
      </c>
      <c r="L41" s="8" t="s">
        <v>138</v>
      </c>
      <c r="M41" s="8" t="s">
        <v>139</v>
      </c>
      <c r="N41" s="15">
        <v>0.5</v>
      </c>
      <c r="O41" s="15">
        <v>0.5</v>
      </c>
      <c r="P41" s="16" t="s">
        <v>142</v>
      </c>
      <c r="Q41" s="15">
        <v>0.75</v>
      </c>
      <c r="R41" s="15">
        <v>0.5</v>
      </c>
      <c r="S41" s="16" t="s">
        <v>143</v>
      </c>
      <c r="T41" s="15">
        <v>0.75</v>
      </c>
      <c r="U41" s="15">
        <v>0.5</v>
      </c>
      <c r="V41" s="16" t="s">
        <v>485</v>
      </c>
    </row>
    <row r="42" spans="1:22" s="4" customFormat="1" ht="207.75" customHeight="1" x14ac:dyDescent="0.2">
      <c r="A42" s="571"/>
      <c r="B42" s="574"/>
      <c r="C42" s="649"/>
      <c r="D42" s="571"/>
      <c r="E42" s="576"/>
      <c r="F42" s="8" t="s">
        <v>144</v>
      </c>
      <c r="G42" s="9">
        <v>41183</v>
      </c>
      <c r="H42" s="9">
        <v>41548</v>
      </c>
      <c r="I42" s="13"/>
      <c r="J42" s="14"/>
      <c r="K42" s="14" t="s">
        <v>32</v>
      </c>
      <c r="L42" s="8" t="s">
        <v>145</v>
      </c>
      <c r="M42" s="8" t="s">
        <v>146</v>
      </c>
      <c r="N42" s="15">
        <v>0.25</v>
      </c>
      <c r="O42" s="15"/>
      <c r="P42" s="25" t="s">
        <v>147</v>
      </c>
      <c r="Q42" s="15">
        <v>0.25</v>
      </c>
      <c r="R42" s="15"/>
      <c r="S42" s="25" t="s">
        <v>147</v>
      </c>
      <c r="T42" s="15">
        <v>0.25</v>
      </c>
      <c r="U42" s="15"/>
      <c r="V42" s="25" t="s">
        <v>147</v>
      </c>
    </row>
    <row r="43" spans="1:22" s="4" customFormat="1" ht="136.5" customHeight="1" x14ac:dyDescent="0.2">
      <c r="A43" s="572"/>
      <c r="B43" s="596"/>
      <c r="C43" s="650"/>
      <c r="D43" s="572"/>
      <c r="E43" s="600"/>
      <c r="F43" s="8" t="s">
        <v>148</v>
      </c>
      <c r="G43" s="9">
        <v>41547</v>
      </c>
      <c r="H43" s="9">
        <v>41639</v>
      </c>
      <c r="I43" s="13"/>
      <c r="J43" s="14"/>
      <c r="K43" s="14" t="s">
        <v>32</v>
      </c>
      <c r="L43" s="8" t="s">
        <v>138</v>
      </c>
      <c r="M43" s="8" t="s">
        <v>139</v>
      </c>
      <c r="N43" s="15">
        <v>0.25</v>
      </c>
      <c r="O43" s="15">
        <v>0.25</v>
      </c>
      <c r="P43" s="16" t="s">
        <v>149</v>
      </c>
      <c r="Q43" s="15">
        <v>0.75</v>
      </c>
      <c r="R43" s="15">
        <v>0.5</v>
      </c>
      <c r="S43" s="16" t="s">
        <v>150</v>
      </c>
      <c r="T43" s="15">
        <v>0.75</v>
      </c>
      <c r="U43" s="15">
        <v>0.5</v>
      </c>
      <c r="V43" s="16" t="s">
        <v>486</v>
      </c>
    </row>
    <row r="44" spans="1:22" s="4" customFormat="1" ht="135" x14ac:dyDescent="0.2">
      <c r="A44" s="570" t="s">
        <v>151</v>
      </c>
      <c r="B44" s="597">
        <v>41395</v>
      </c>
      <c r="C44" s="633">
        <v>1</v>
      </c>
      <c r="D44" s="570" t="s">
        <v>152</v>
      </c>
      <c r="E44" s="575" t="s">
        <v>30</v>
      </c>
      <c r="F44" s="8" t="s">
        <v>115</v>
      </c>
      <c r="G44" s="9">
        <v>41426</v>
      </c>
      <c r="H44" s="9">
        <v>41639</v>
      </c>
      <c r="I44" s="34"/>
      <c r="J44" s="14"/>
      <c r="K44" s="14" t="s">
        <v>32</v>
      </c>
      <c r="L44" s="8" t="s">
        <v>153</v>
      </c>
      <c r="M44" s="8" t="s">
        <v>154</v>
      </c>
      <c r="N44" s="35">
        <v>0.75</v>
      </c>
      <c r="O44" s="15">
        <v>0.5</v>
      </c>
      <c r="P44" s="16" t="s">
        <v>116</v>
      </c>
      <c r="Q44" s="35">
        <v>0.75</v>
      </c>
      <c r="R44" s="15">
        <v>0.5</v>
      </c>
      <c r="S44" s="16" t="s">
        <v>155</v>
      </c>
      <c r="T44" s="35">
        <v>0.75</v>
      </c>
      <c r="U44" s="15">
        <v>0.5</v>
      </c>
      <c r="V44" s="16" t="s">
        <v>155</v>
      </c>
    </row>
    <row r="45" spans="1:22" s="4" customFormat="1" ht="159.75" customHeight="1" x14ac:dyDescent="0.2">
      <c r="A45" s="571"/>
      <c r="B45" s="598"/>
      <c r="C45" s="641"/>
      <c r="D45" s="571"/>
      <c r="E45" s="587"/>
      <c r="F45" s="17" t="s">
        <v>156</v>
      </c>
      <c r="G45" s="9">
        <v>41426</v>
      </c>
      <c r="H45" s="9">
        <v>41639</v>
      </c>
      <c r="I45" s="34"/>
      <c r="J45" s="14"/>
      <c r="K45" s="14" t="s">
        <v>32</v>
      </c>
      <c r="L45" s="8" t="s">
        <v>102</v>
      </c>
      <c r="M45" s="8" t="s">
        <v>139</v>
      </c>
      <c r="N45" s="35">
        <v>0.25</v>
      </c>
      <c r="O45" s="15">
        <v>0</v>
      </c>
      <c r="P45" s="16" t="s">
        <v>157</v>
      </c>
      <c r="Q45" s="35">
        <v>0.75</v>
      </c>
      <c r="R45" s="15">
        <v>0.5</v>
      </c>
      <c r="S45" s="16" t="s">
        <v>158</v>
      </c>
      <c r="T45" s="35">
        <v>0.75</v>
      </c>
      <c r="U45" s="15">
        <v>0.75</v>
      </c>
      <c r="V45" s="16" t="s">
        <v>487</v>
      </c>
    </row>
    <row r="46" spans="1:22" s="4" customFormat="1" ht="160.5" customHeight="1" x14ac:dyDescent="0.2">
      <c r="A46" s="571"/>
      <c r="B46" s="598"/>
      <c r="C46" s="641"/>
      <c r="D46" s="571"/>
      <c r="E46" s="587"/>
      <c r="F46" s="8" t="s">
        <v>112</v>
      </c>
      <c r="G46" s="9">
        <v>41426</v>
      </c>
      <c r="H46" s="9">
        <v>41639</v>
      </c>
      <c r="I46" s="34"/>
      <c r="J46" s="14"/>
      <c r="K46" s="14" t="s">
        <v>32</v>
      </c>
      <c r="L46" s="8" t="s">
        <v>102</v>
      </c>
      <c r="M46" s="8" t="s">
        <v>159</v>
      </c>
      <c r="N46" s="35">
        <v>0.5</v>
      </c>
      <c r="O46" s="15">
        <v>0.5</v>
      </c>
      <c r="P46" s="16" t="s">
        <v>160</v>
      </c>
      <c r="Q46" s="35">
        <v>0.75</v>
      </c>
      <c r="R46" s="15">
        <v>0.75</v>
      </c>
      <c r="S46" s="16" t="s">
        <v>114</v>
      </c>
      <c r="T46" s="35">
        <v>0.75</v>
      </c>
      <c r="U46" s="15">
        <v>0.75</v>
      </c>
      <c r="V46" s="16" t="s">
        <v>488</v>
      </c>
    </row>
    <row r="47" spans="1:22" s="4" customFormat="1" ht="150.75" customHeight="1" x14ac:dyDescent="0.2">
      <c r="A47" s="571"/>
      <c r="B47" s="598"/>
      <c r="C47" s="641"/>
      <c r="D47" s="571"/>
      <c r="E47" s="587"/>
      <c r="F47" s="36" t="s">
        <v>161</v>
      </c>
      <c r="G47" s="9">
        <v>41426</v>
      </c>
      <c r="H47" s="9">
        <v>41639</v>
      </c>
      <c r="I47" s="34"/>
      <c r="J47" s="14"/>
      <c r="K47" s="14" t="s">
        <v>32</v>
      </c>
      <c r="L47" s="8" t="s">
        <v>102</v>
      </c>
      <c r="M47" s="8" t="s">
        <v>139</v>
      </c>
      <c r="N47" s="35">
        <v>0.5</v>
      </c>
      <c r="O47" s="15">
        <v>0.5</v>
      </c>
      <c r="P47" s="16" t="s">
        <v>104</v>
      </c>
      <c r="Q47" s="35">
        <v>0.5</v>
      </c>
      <c r="R47" s="15">
        <v>0.5</v>
      </c>
      <c r="S47" s="16" t="s">
        <v>118</v>
      </c>
      <c r="T47" s="35">
        <v>0.75</v>
      </c>
      <c r="U47" s="15">
        <v>0.75</v>
      </c>
      <c r="V47" s="16" t="s">
        <v>118</v>
      </c>
    </row>
    <row r="48" spans="1:22" s="4" customFormat="1" ht="112.5" x14ac:dyDescent="0.2">
      <c r="A48" s="572"/>
      <c r="B48" s="599"/>
      <c r="C48" s="634"/>
      <c r="D48" s="572"/>
      <c r="E48" s="588"/>
      <c r="F48" s="8" t="s">
        <v>162</v>
      </c>
      <c r="G48" s="9">
        <v>41426</v>
      </c>
      <c r="H48" s="9">
        <v>41639</v>
      </c>
      <c r="I48" s="34"/>
      <c r="J48" s="14"/>
      <c r="K48" s="14" t="s">
        <v>32</v>
      </c>
      <c r="L48" s="8" t="s">
        <v>102</v>
      </c>
      <c r="M48" s="8" t="s">
        <v>139</v>
      </c>
      <c r="N48" s="35">
        <v>1</v>
      </c>
      <c r="O48" s="15"/>
      <c r="P48" s="16" t="s">
        <v>163</v>
      </c>
      <c r="Q48" s="35">
        <v>1</v>
      </c>
      <c r="R48" s="15">
        <v>0.25</v>
      </c>
      <c r="S48" s="16" t="s">
        <v>163</v>
      </c>
      <c r="T48" s="35">
        <v>1</v>
      </c>
      <c r="U48" s="15">
        <v>0.5</v>
      </c>
      <c r="V48" s="16" t="s">
        <v>489</v>
      </c>
    </row>
    <row r="49" spans="1:22" s="4" customFormat="1" ht="71.25" customHeight="1" x14ac:dyDescent="0.2">
      <c r="A49" s="570" t="s">
        <v>151</v>
      </c>
      <c r="B49" s="573">
        <v>41395</v>
      </c>
      <c r="C49" s="575">
        <v>2</v>
      </c>
      <c r="D49" s="570" t="s">
        <v>164</v>
      </c>
      <c r="E49" s="575" t="s">
        <v>30</v>
      </c>
      <c r="F49" s="8" t="s">
        <v>165</v>
      </c>
      <c r="G49" s="9">
        <v>41426</v>
      </c>
      <c r="H49" s="9">
        <v>41639</v>
      </c>
      <c r="I49" s="34"/>
      <c r="J49" s="14"/>
      <c r="K49" s="14" t="s">
        <v>32</v>
      </c>
      <c r="L49" s="8" t="s">
        <v>102</v>
      </c>
      <c r="M49" s="8" t="s">
        <v>139</v>
      </c>
      <c r="N49" s="35"/>
      <c r="O49" s="15"/>
      <c r="P49" s="16" t="s">
        <v>166</v>
      </c>
      <c r="Q49" s="35">
        <v>1</v>
      </c>
      <c r="R49" s="15">
        <v>1</v>
      </c>
      <c r="S49" s="16" t="s">
        <v>167</v>
      </c>
      <c r="T49" s="35">
        <v>1</v>
      </c>
      <c r="U49" s="15">
        <v>1</v>
      </c>
      <c r="V49" s="16" t="s">
        <v>167</v>
      </c>
    </row>
    <row r="50" spans="1:22" s="4" customFormat="1" ht="52.5" customHeight="1" x14ac:dyDescent="0.2">
      <c r="A50" s="572"/>
      <c r="B50" s="596"/>
      <c r="C50" s="600"/>
      <c r="D50" s="572"/>
      <c r="E50" s="588"/>
      <c r="F50" s="8" t="s">
        <v>168</v>
      </c>
      <c r="G50" s="9">
        <v>41426</v>
      </c>
      <c r="H50" s="9">
        <v>41639</v>
      </c>
      <c r="I50" s="34"/>
      <c r="J50" s="14"/>
      <c r="K50" s="14" t="s">
        <v>32</v>
      </c>
      <c r="L50" s="8" t="s">
        <v>102</v>
      </c>
      <c r="M50" s="8" t="s">
        <v>139</v>
      </c>
      <c r="N50" s="35">
        <v>0</v>
      </c>
      <c r="O50" s="15">
        <v>0</v>
      </c>
      <c r="P50" s="16" t="s">
        <v>169</v>
      </c>
      <c r="Q50" s="35">
        <v>0.25</v>
      </c>
      <c r="R50" s="15">
        <v>0.25</v>
      </c>
      <c r="S50" s="16" t="s">
        <v>170</v>
      </c>
      <c r="T50" s="35">
        <v>1</v>
      </c>
      <c r="U50" s="15">
        <v>1</v>
      </c>
      <c r="V50" s="16" t="s">
        <v>171</v>
      </c>
    </row>
    <row r="51" spans="1:22" s="4" customFormat="1" ht="78.75" x14ac:dyDescent="0.2">
      <c r="A51" s="570" t="s">
        <v>151</v>
      </c>
      <c r="B51" s="573">
        <v>41395</v>
      </c>
      <c r="C51" s="575">
        <v>3</v>
      </c>
      <c r="D51" s="570" t="s">
        <v>172</v>
      </c>
      <c r="E51" s="575" t="s">
        <v>30</v>
      </c>
      <c r="F51" s="570" t="s">
        <v>173</v>
      </c>
      <c r="G51" s="573">
        <v>41426</v>
      </c>
      <c r="H51" s="597">
        <v>41518</v>
      </c>
      <c r="I51" s="34"/>
      <c r="J51" s="14"/>
      <c r="K51" s="14" t="s">
        <v>32</v>
      </c>
      <c r="L51" s="8" t="s">
        <v>153</v>
      </c>
      <c r="M51" s="8" t="s">
        <v>174</v>
      </c>
      <c r="N51" s="35">
        <v>0.75</v>
      </c>
      <c r="O51" s="15">
        <v>0.5</v>
      </c>
      <c r="P51" s="16" t="s">
        <v>175</v>
      </c>
      <c r="Q51" s="35">
        <v>0.75</v>
      </c>
      <c r="R51" s="15">
        <v>0.5</v>
      </c>
      <c r="S51" s="16" t="s">
        <v>175</v>
      </c>
      <c r="T51" s="35">
        <v>0.75</v>
      </c>
      <c r="U51" s="15">
        <v>0.5</v>
      </c>
      <c r="V51" s="16" t="s">
        <v>175</v>
      </c>
    </row>
    <row r="52" spans="1:22" s="4" customFormat="1" ht="180" x14ac:dyDescent="0.2">
      <c r="A52" s="571"/>
      <c r="B52" s="574"/>
      <c r="C52" s="576"/>
      <c r="D52" s="571"/>
      <c r="E52" s="576"/>
      <c r="F52" s="571"/>
      <c r="G52" s="574"/>
      <c r="H52" s="598"/>
      <c r="I52" s="34"/>
      <c r="J52" s="14"/>
      <c r="K52" s="14" t="s">
        <v>32</v>
      </c>
      <c r="L52" s="8" t="s">
        <v>48</v>
      </c>
      <c r="M52" s="8" t="s">
        <v>176</v>
      </c>
      <c r="N52" s="15">
        <v>0.7</v>
      </c>
      <c r="O52" s="15">
        <v>0.5</v>
      </c>
      <c r="P52" s="37" t="s">
        <v>177</v>
      </c>
      <c r="Q52" s="15">
        <v>0.7</v>
      </c>
      <c r="R52" s="15">
        <v>0.5</v>
      </c>
      <c r="S52" s="37" t="s">
        <v>177</v>
      </c>
      <c r="T52" s="15">
        <v>0.7</v>
      </c>
      <c r="U52" s="15">
        <v>0.5</v>
      </c>
      <c r="V52" s="37" t="s">
        <v>177</v>
      </c>
    </row>
    <row r="53" spans="1:22" s="4" customFormat="1" ht="144" customHeight="1" x14ac:dyDescent="0.2">
      <c r="A53" s="572"/>
      <c r="B53" s="596"/>
      <c r="C53" s="600"/>
      <c r="D53" s="572"/>
      <c r="E53" s="600"/>
      <c r="F53" s="572"/>
      <c r="G53" s="596"/>
      <c r="H53" s="599"/>
      <c r="I53" s="34"/>
      <c r="J53" s="14"/>
      <c r="K53" s="14" t="s">
        <v>32</v>
      </c>
      <c r="L53" s="8" t="s">
        <v>178</v>
      </c>
      <c r="M53" s="8" t="s">
        <v>179</v>
      </c>
      <c r="N53" s="15">
        <v>0.8</v>
      </c>
      <c r="O53" s="15">
        <v>0.75</v>
      </c>
      <c r="P53" s="37" t="s">
        <v>180</v>
      </c>
      <c r="Q53" s="15">
        <v>0.8</v>
      </c>
      <c r="R53" s="15">
        <v>0.75</v>
      </c>
      <c r="S53" s="37" t="s">
        <v>180</v>
      </c>
      <c r="T53" s="15">
        <v>0.8</v>
      </c>
      <c r="U53" s="15">
        <v>0.75</v>
      </c>
      <c r="V53" s="37" t="s">
        <v>180</v>
      </c>
    </row>
    <row r="54" spans="1:22" s="4" customFormat="1" ht="78" customHeight="1" x14ac:dyDescent="0.2">
      <c r="A54" s="570" t="s">
        <v>151</v>
      </c>
      <c r="B54" s="597">
        <v>41395</v>
      </c>
      <c r="C54" s="633">
        <v>4</v>
      </c>
      <c r="D54" s="570" t="s">
        <v>181</v>
      </c>
      <c r="E54" s="575" t="s">
        <v>30</v>
      </c>
      <c r="F54" s="17" t="s">
        <v>182</v>
      </c>
      <c r="G54" s="9">
        <v>41309</v>
      </c>
      <c r="H54" s="9">
        <v>41455</v>
      </c>
      <c r="I54" s="34"/>
      <c r="J54" s="14"/>
      <c r="K54" s="14" t="s">
        <v>32</v>
      </c>
      <c r="L54" s="8" t="s">
        <v>125</v>
      </c>
      <c r="M54" s="8" t="s">
        <v>183</v>
      </c>
      <c r="N54" s="35">
        <v>1</v>
      </c>
      <c r="O54" s="15">
        <v>0.5</v>
      </c>
      <c r="P54" s="37" t="s">
        <v>184</v>
      </c>
      <c r="Q54" s="35">
        <v>1</v>
      </c>
      <c r="R54" s="15">
        <v>0.5</v>
      </c>
      <c r="S54" s="37" t="s">
        <v>185</v>
      </c>
      <c r="T54" s="35">
        <v>1</v>
      </c>
      <c r="U54" s="15">
        <v>0.5</v>
      </c>
      <c r="V54" s="37" t="s">
        <v>185</v>
      </c>
    </row>
    <row r="55" spans="1:22" s="4" customFormat="1" ht="102" customHeight="1" x14ac:dyDescent="0.2">
      <c r="A55" s="571"/>
      <c r="B55" s="598"/>
      <c r="C55" s="641"/>
      <c r="D55" s="571"/>
      <c r="E55" s="576"/>
      <c r="F55" s="8" t="s">
        <v>186</v>
      </c>
      <c r="G55" s="9">
        <v>41351</v>
      </c>
      <c r="H55" s="9">
        <v>41455</v>
      </c>
      <c r="I55" s="34"/>
      <c r="J55" s="14"/>
      <c r="K55" s="14" t="s">
        <v>32</v>
      </c>
      <c r="L55" s="8" t="s">
        <v>125</v>
      </c>
      <c r="M55" s="8" t="s">
        <v>183</v>
      </c>
      <c r="N55" s="35">
        <v>1</v>
      </c>
      <c r="O55" s="15">
        <v>0.5</v>
      </c>
      <c r="P55" s="16" t="s">
        <v>187</v>
      </c>
      <c r="Q55" s="35">
        <v>1</v>
      </c>
      <c r="R55" s="15">
        <v>0.5</v>
      </c>
      <c r="S55" s="16" t="s">
        <v>188</v>
      </c>
      <c r="T55" s="35">
        <v>1</v>
      </c>
      <c r="U55" s="15">
        <v>0.5</v>
      </c>
      <c r="V55" s="16" t="s">
        <v>188</v>
      </c>
    </row>
    <row r="56" spans="1:22" s="4" customFormat="1" ht="44.25" customHeight="1" x14ac:dyDescent="0.2">
      <c r="A56" s="571"/>
      <c r="B56" s="598"/>
      <c r="C56" s="641"/>
      <c r="D56" s="571"/>
      <c r="E56" s="576"/>
      <c r="F56" s="8" t="s">
        <v>189</v>
      </c>
      <c r="G56" s="9">
        <v>41400</v>
      </c>
      <c r="H56" s="9">
        <v>41485</v>
      </c>
      <c r="I56" s="34"/>
      <c r="J56" s="14"/>
      <c r="K56" s="14" t="s">
        <v>32</v>
      </c>
      <c r="L56" s="8" t="s">
        <v>125</v>
      </c>
      <c r="M56" s="8" t="s">
        <v>183</v>
      </c>
      <c r="N56" s="35">
        <v>0</v>
      </c>
      <c r="O56" s="15">
        <v>0</v>
      </c>
      <c r="P56" s="16" t="s">
        <v>190</v>
      </c>
      <c r="Q56" s="35">
        <v>0</v>
      </c>
      <c r="R56" s="15">
        <v>0</v>
      </c>
      <c r="S56" s="16" t="s">
        <v>190</v>
      </c>
      <c r="T56" s="35">
        <v>0</v>
      </c>
      <c r="U56" s="15">
        <v>0</v>
      </c>
      <c r="V56" s="16" t="s">
        <v>191</v>
      </c>
    </row>
    <row r="57" spans="1:22" s="4" customFormat="1" ht="126" customHeight="1" x14ac:dyDescent="0.2">
      <c r="A57" s="572"/>
      <c r="B57" s="599"/>
      <c r="C57" s="634"/>
      <c r="D57" s="572"/>
      <c r="E57" s="600"/>
      <c r="F57" s="8" t="s">
        <v>192</v>
      </c>
      <c r="G57" s="9">
        <v>41424</v>
      </c>
      <c r="H57" s="9">
        <v>41547</v>
      </c>
      <c r="I57" s="34"/>
      <c r="J57" s="14"/>
      <c r="K57" s="14" t="s">
        <v>32</v>
      </c>
      <c r="L57" s="8" t="s">
        <v>125</v>
      </c>
      <c r="M57" s="8" t="s">
        <v>183</v>
      </c>
      <c r="N57" s="35">
        <v>1</v>
      </c>
      <c r="O57" s="15">
        <v>1</v>
      </c>
      <c r="P57" s="16" t="s">
        <v>193</v>
      </c>
      <c r="Q57" s="35">
        <v>1</v>
      </c>
      <c r="R57" s="15">
        <v>1</v>
      </c>
      <c r="S57" s="16" t="s">
        <v>193</v>
      </c>
      <c r="T57" s="35">
        <v>0.5</v>
      </c>
      <c r="U57" s="15">
        <v>0.5</v>
      </c>
      <c r="V57" s="16" t="s">
        <v>194</v>
      </c>
    </row>
    <row r="58" spans="1:22" s="4" customFormat="1" ht="96" x14ac:dyDescent="0.2">
      <c r="A58" s="8" t="s">
        <v>28</v>
      </c>
      <c r="B58" s="9">
        <v>41031</v>
      </c>
      <c r="C58" s="10">
        <v>11</v>
      </c>
      <c r="D58" s="20" t="s">
        <v>123</v>
      </c>
      <c r="E58" s="10" t="s">
        <v>30</v>
      </c>
      <c r="F58" s="20" t="s">
        <v>124</v>
      </c>
      <c r="G58" s="33">
        <v>41061</v>
      </c>
      <c r="H58" s="33">
        <v>41274</v>
      </c>
      <c r="I58" s="13"/>
      <c r="J58" s="14"/>
      <c r="K58" s="166" t="s">
        <v>32</v>
      </c>
      <c r="L58" s="8" t="s">
        <v>125</v>
      </c>
      <c r="M58" s="24" t="s">
        <v>126</v>
      </c>
      <c r="N58" s="15">
        <v>0.25</v>
      </c>
      <c r="O58" s="15">
        <v>0.25</v>
      </c>
      <c r="P58" s="16" t="s">
        <v>127</v>
      </c>
      <c r="Q58" s="168">
        <v>0.25</v>
      </c>
      <c r="R58" s="168">
        <v>0.25</v>
      </c>
      <c r="S58" s="169" t="s">
        <v>128</v>
      </c>
      <c r="T58" s="15">
        <v>0.25</v>
      </c>
      <c r="U58" s="15">
        <v>0.25</v>
      </c>
      <c r="V58" s="16" t="s">
        <v>129</v>
      </c>
    </row>
    <row r="59" spans="1:22" s="4" customFormat="1" ht="78.75" x14ac:dyDescent="0.2">
      <c r="A59" s="570" t="s">
        <v>151</v>
      </c>
      <c r="B59" s="573">
        <v>41395</v>
      </c>
      <c r="C59" s="575">
        <v>3</v>
      </c>
      <c r="D59" s="570" t="s">
        <v>172</v>
      </c>
      <c r="E59" s="575" t="s">
        <v>30</v>
      </c>
      <c r="F59" s="570" t="s">
        <v>173</v>
      </c>
      <c r="G59" s="573">
        <v>41426</v>
      </c>
      <c r="H59" s="597">
        <v>41518</v>
      </c>
      <c r="I59" s="34"/>
      <c r="J59" s="14"/>
      <c r="K59" s="166" t="s">
        <v>32</v>
      </c>
      <c r="L59" s="8" t="s">
        <v>153</v>
      </c>
      <c r="M59" s="8" t="s">
        <v>174</v>
      </c>
      <c r="N59" s="35">
        <v>0.75</v>
      </c>
      <c r="O59" s="15">
        <v>0.5</v>
      </c>
      <c r="P59" s="16" t="s">
        <v>175</v>
      </c>
      <c r="Q59" s="167">
        <v>0.75</v>
      </c>
      <c r="R59" s="168">
        <v>0.5</v>
      </c>
      <c r="S59" s="169" t="s">
        <v>175</v>
      </c>
      <c r="T59" s="167">
        <v>0.75</v>
      </c>
      <c r="U59" s="168">
        <v>0.5</v>
      </c>
      <c r="V59" s="169" t="s">
        <v>175</v>
      </c>
    </row>
    <row r="60" spans="1:22" s="4" customFormat="1" ht="180" x14ac:dyDescent="0.2">
      <c r="A60" s="571"/>
      <c r="B60" s="574"/>
      <c r="C60" s="576"/>
      <c r="D60" s="571"/>
      <c r="E60" s="576"/>
      <c r="F60" s="571"/>
      <c r="G60" s="574"/>
      <c r="H60" s="598"/>
      <c r="I60" s="34"/>
      <c r="J60" s="14"/>
      <c r="K60" s="166" t="s">
        <v>32</v>
      </c>
      <c r="L60" s="8" t="s">
        <v>48</v>
      </c>
      <c r="M60" s="8" t="s">
        <v>176</v>
      </c>
      <c r="N60" s="15">
        <v>0.7</v>
      </c>
      <c r="O60" s="15">
        <v>0.5</v>
      </c>
      <c r="P60" s="37" t="s">
        <v>177</v>
      </c>
      <c r="Q60" s="15">
        <v>0.7</v>
      </c>
      <c r="R60" s="15">
        <v>0.5</v>
      </c>
      <c r="S60" s="37" t="s">
        <v>177</v>
      </c>
      <c r="T60" s="15">
        <v>0.7</v>
      </c>
      <c r="U60" s="15">
        <v>0.5</v>
      </c>
      <c r="V60" s="37" t="s">
        <v>177</v>
      </c>
    </row>
    <row r="61" spans="1:22" s="4" customFormat="1" ht="192" x14ac:dyDescent="0.2">
      <c r="A61" s="572"/>
      <c r="B61" s="596"/>
      <c r="C61" s="600"/>
      <c r="D61" s="572"/>
      <c r="E61" s="600"/>
      <c r="F61" s="572"/>
      <c r="G61" s="596"/>
      <c r="H61" s="599"/>
      <c r="I61" s="34"/>
      <c r="J61" s="14"/>
      <c r="K61" s="166" t="s">
        <v>32</v>
      </c>
      <c r="L61" s="8" t="s">
        <v>178</v>
      </c>
      <c r="M61" s="8" t="s">
        <v>179</v>
      </c>
      <c r="N61" s="15">
        <v>0.8</v>
      </c>
      <c r="O61" s="15">
        <v>0.75</v>
      </c>
      <c r="P61" s="37" t="s">
        <v>180</v>
      </c>
      <c r="Q61" s="15">
        <v>0.8</v>
      </c>
      <c r="R61" s="15">
        <v>0.75</v>
      </c>
      <c r="S61" s="37" t="s">
        <v>180</v>
      </c>
      <c r="T61" s="15">
        <v>0.8</v>
      </c>
      <c r="U61" s="15">
        <v>0.75</v>
      </c>
      <c r="V61" s="37" t="s">
        <v>180</v>
      </c>
    </row>
    <row r="62" spans="1:22" s="4" customFormat="1" ht="120" x14ac:dyDescent="0.2">
      <c r="A62" s="159" t="s">
        <v>195</v>
      </c>
      <c r="B62" s="39">
        <v>41547</v>
      </c>
      <c r="C62" s="40">
        <v>1</v>
      </c>
      <c r="D62" s="159" t="s">
        <v>196</v>
      </c>
      <c r="E62" s="161" t="s">
        <v>30</v>
      </c>
      <c r="F62" s="159" t="s">
        <v>197</v>
      </c>
      <c r="G62" s="39">
        <v>41579</v>
      </c>
      <c r="H62" s="39">
        <v>41820</v>
      </c>
      <c r="I62" s="34"/>
      <c r="J62" s="14"/>
      <c r="K62" s="14" t="s">
        <v>32</v>
      </c>
      <c r="L62" s="42" t="s">
        <v>65</v>
      </c>
      <c r="M62" s="42" t="s">
        <v>198</v>
      </c>
      <c r="N62" s="44">
        <v>1</v>
      </c>
      <c r="O62" s="45"/>
      <c r="P62" s="37" t="s">
        <v>199</v>
      </c>
      <c r="Q62" s="44">
        <v>1</v>
      </c>
      <c r="R62" s="45"/>
      <c r="S62" s="37" t="s">
        <v>199</v>
      </c>
      <c r="T62" s="44">
        <v>1</v>
      </c>
      <c r="U62" s="45"/>
      <c r="V62" s="37" t="s">
        <v>199</v>
      </c>
    </row>
    <row r="63" spans="1:22" s="4" customFormat="1" ht="162" customHeight="1" x14ac:dyDescent="0.2">
      <c r="A63" s="38" t="s">
        <v>195</v>
      </c>
      <c r="B63" s="39">
        <v>41547</v>
      </c>
      <c r="C63" s="40">
        <v>2</v>
      </c>
      <c r="D63" s="38" t="s">
        <v>200</v>
      </c>
      <c r="E63" s="41" t="s">
        <v>30</v>
      </c>
      <c r="F63" s="38" t="s">
        <v>201</v>
      </c>
      <c r="G63" s="39">
        <v>41548</v>
      </c>
      <c r="H63" s="39">
        <v>41609</v>
      </c>
      <c r="I63" s="34"/>
      <c r="J63" s="14"/>
      <c r="K63" s="14" t="s">
        <v>202</v>
      </c>
      <c r="L63" s="42" t="s">
        <v>203</v>
      </c>
      <c r="M63" s="42" t="s">
        <v>198</v>
      </c>
      <c r="N63" s="15">
        <v>1</v>
      </c>
      <c r="O63" s="43">
        <v>1</v>
      </c>
      <c r="P63" s="37" t="s">
        <v>204</v>
      </c>
      <c r="Q63" s="15">
        <v>1</v>
      </c>
      <c r="R63" s="43">
        <v>1</v>
      </c>
      <c r="S63" s="37" t="s">
        <v>204</v>
      </c>
      <c r="T63" s="15">
        <v>1</v>
      </c>
      <c r="U63" s="43">
        <v>1</v>
      </c>
      <c r="V63" s="37" t="s">
        <v>204</v>
      </c>
    </row>
    <row r="64" spans="1:22" s="4" customFormat="1" ht="135" x14ac:dyDescent="0.2">
      <c r="A64" s="38" t="s">
        <v>195</v>
      </c>
      <c r="B64" s="39">
        <v>41547</v>
      </c>
      <c r="C64" s="40">
        <v>3</v>
      </c>
      <c r="D64" s="38" t="s">
        <v>205</v>
      </c>
      <c r="E64" s="41" t="s">
        <v>30</v>
      </c>
      <c r="F64" s="38" t="s">
        <v>206</v>
      </c>
      <c r="G64" s="39">
        <v>41579</v>
      </c>
      <c r="H64" s="39">
        <v>41820</v>
      </c>
      <c r="I64" s="34"/>
      <c r="J64" s="14"/>
      <c r="K64" s="14" t="s">
        <v>91</v>
      </c>
      <c r="L64" s="42" t="s">
        <v>65</v>
      </c>
      <c r="M64" s="42" t="s">
        <v>198</v>
      </c>
      <c r="N64" s="44" t="s">
        <v>207</v>
      </c>
      <c r="O64" s="45" t="s">
        <v>208</v>
      </c>
      <c r="P64" s="37" t="s">
        <v>209</v>
      </c>
      <c r="Q64" s="44">
        <v>0.75</v>
      </c>
      <c r="R64" s="45"/>
      <c r="S64" s="25" t="s">
        <v>210</v>
      </c>
      <c r="T64" s="46">
        <v>1</v>
      </c>
      <c r="U64" s="31"/>
      <c r="V64" s="25" t="s">
        <v>211</v>
      </c>
    </row>
    <row r="65" spans="1:22" s="4" customFormat="1" ht="123.75" x14ac:dyDescent="0.2">
      <c r="A65" s="38" t="s">
        <v>195</v>
      </c>
      <c r="B65" s="39">
        <v>41547</v>
      </c>
      <c r="C65" s="40">
        <v>4</v>
      </c>
      <c r="D65" s="38" t="s">
        <v>212</v>
      </c>
      <c r="E65" s="41" t="s">
        <v>30</v>
      </c>
      <c r="F65" s="38" t="s">
        <v>213</v>
      </c>
      <c r="G65" s="47">
        <v>41548</v>
      </c>
      <c r="H65" s="39">
        <v>42003</v>
      </c>
      <c r="I65" s="34"/>
      <c r="J65" s="14"/>
      <c r="K65" s="14" t="s">
        <v>91</v>
      </c>
      <c r="L65" s="42" t="s">
        <v>65</v>
      </c>
      <c r="M65" s="42" t="s">
        <v>198</v>
      </c>
      <c r="N65" s="15" t="s">
        <v>207</v>
      </c>
      <c r="O65" s="45" t="s">
        <v>208</v>
      </c>
      <c r="P65" s="37" t="s">
        <v>214</v>
      </c>
      <c r="Q65" s="15">
        <v>1</v>
      </c>
      <c r="R65" s="45">
        <v>1</v>
      </c>
      <c r="S65" s="25" t="s">
        <v>215</v>
      </c>
      <c r="T65" s="15">
        <v>1</v>
      </c>
      <c r="U65" s="45">
        <v>1</v>
      </c>
      <c r="V65" s="25" t="s">
        <v>215</v>
      </c>
    </row>
    <row r="66" spans="1:22" s="4" customFormat="1" ht="108" x14ac:dyDescent="0.2">
      <c r="A66" s="38" t="s">
        <v>195</v>
      </c>
      <c r="B66" s="39">
        <v>41547</v>
      </c>
      <c r="C66" s="40">
        <v>5</v>
      </c>
      <c r="D66" s="38" t="s">
        <v>216</v>
      </c>
      <c r="E66" s="41" t="s">
        <v>30</v>
      </c>
      <c r="F66" s="38" t="s">
        <v>217</v>
      </c>
      <c r="G66" s="47">
        <v>41548</v>
      </c>
      <c r="H66" s="39">
        <v>41820</v>
      </c>
      <c r="I66" s="34"/>
      <c r="J66" s="14"/>
      <c r="K66" s="14" t="s">
        <v>91</v>
      </c>
      <c r="L66" s="42" t="s">
        <v>65</v>
      </c>
      <c r="M66" s="42" t="s">
        <v>198</v>
      </c>
      <c r="N66" s="15" t="s">
        <v>207</v>
      </c>
      <c r="O66" s="43" t="s">
        <v>208</v>
      </c>
      <c r="P66" s="37" t="s">
        <v>218</v>
      </c>
      <c r="Q66" s="15">
        <v>0.75</v>
      </c>
      <c r="R66" s="43">
        <v>0.75</v>
      </c>
      <c r="S66" s="25" t="s">
        <v>219</v>
      </c>
      <c r="T66" s="46">
        <v>1</v>
      </c>
      <c r="U66" s="48"/>
      <c r="V66" s="25" t="s">
        <v>220</v>
      </c>
    </row>
    <row r="67" spans="1:22" s="4" customFormat="1" ht="171.75" customHeight="1" x14ac:dyDescent="0.2">
      <c r="A67" s="38" t="s">
        <v>195</v>
      </c>
      <c r="B67" s="39">
        <v>41547</v>
      </c>
      <c r="C67" s="40">
        <v>6</v>
      </c>
      <c r="D67" s="38" t="s">
        <v>221</v>
      </c>
      <c r="E67" s="41" t="s">
        <v>30</v>
      </c>
      <c r="F67" s="38" t="s">
        <v>197</v>
      </c>
      <c r="G67" s="39">
        <v>41579</v>
      </c>
      <c r="H67" s="39">
        <v>41820</v>
      </c>
      <c r="I67" s="34"/>
      <c r="J67" s="14"/>
      <c r="K67" s="14" t="s">
        <v>91</v>
      </c>
      <c r="L67" s="42" t="s">
        <v>222</v>
      </c>
      <c r="M67" s="42" t="s">
        <v>223</v>
      </c>
      <c r="N67" s="15" t="s">
        <v>207</v>
      </c>
      <c r="O67" s="15" t="s">
        <v>207</v>
      </c>
      <c r="P67" s="16" t="s">
        <v>224</v>
      </c>
      <c r="Q67" s="15">
        <v>0.5</v>
      </c>
      <c r="R67" s="15"/>
      <c r="S67" s="25" t="s">
        <v>225</v>
      </c>
      <c r="T67" s="46">
        <v>0.75</v>
      </c>
      <c r="U67" s="31"/>
      <c r="V67" s="25" t="s">
        <v>226</v>
      </c>
    </row>
    <row r="68" spans="1:22" s="4" customFormat="1" ht="168" x14ac:dyDescent="0.2">
      <c r="A68" s="38" t="s">
        <v>195</v>
      </c>
      <c r="B68" s="39">
        <v>41547</v>
      </c>
      <c r="C68" s="40">
        <v>7</v>
      </c>
      <c r="D68" s="38" t="s">
        <v>227</v>
      </c>
      <c r="E68" s="41" t="s">
        <v>30</v>
      </c>
      <c r="F68" s="38" t="s">
        <v>228</v>
      </c>
      <c r="G68" s="47">
        <v>41548</v>
      </c>
      <c r="H68" s="39">
        <v>41820</v>
      </c>
      <c r="I68" s="34"/>
      <c r="J68" s="14"/>
      <c r="K68" s="14" t="s">
        <v>91</v>
      </c>
      <c r="L68" s="42" t="s">
        <v>65</v>
      </c>
      <c r="M68" s="42" t="s">
        <v>229</v>
      </c>
      <c r="N68" s="15" t="s">
        <v>207</v>
      </c>
      <c r="O68" s="43" t="s">
        <v>208</v>
      </c>
      <c r="P68" s="37" t="s">
        <v>230</v>
      </c>
      <c r="Q68" s="15">
        <v>0.75</v>
      </c>
      <c r="R68" s="43"/>
      <c r="S68" s="37" t="s">
        <v>231</v>
      </c>
      <c r="T68" s="46">
        <v>0.75</v>
      </c>
      <c r="U68" s="31"/>
      <c r="V68" s="37" t="s">
        <v>232</v>
      </c>
    </row>
    <row r="69" spans="1:22" s="4" customFormat="1" ht="99" customHeight="1" x14ac:dyDescent="0.2">
      <c r="A69" s="49" t="s">
        <v>195</v>
      </c>
      <c r="B69" s="50">
        <v>41547</v>
      </c>
      <c r="C69" s="51">
        <v>8</v>
      </c>
      <c r="D69" s="49" t="s">
        <v>233</v>
      </c>
      <c r="E69" s="51" t="s">
        <v>30</v>
      </c>
      <c r="F69" s="49" t="s">
        <v>234</v>
      </c>
      <c r="G69" s="47">
        <v>41548</v>
      </c>
      <c r="H69" s="39">
        <v>41820</v>
      </c>
      <c r="I69" s="34"/>
      <c r="J69" s="14"/>
      <c r="K69" s="14" t="s">
        <v>91</v>
      </c>
      <c r="L69" s="42" t="s">
        <v>65</v>
      </c>
      <c r="M69" s="42" t="s">
        <v>229</v>
      </c>
      <c r="N69" s="15" t="s">
        <v>207</v>
      </c>
      <c r="O69" s="43" t="s">
        <v>208</v>
      </c>
      <c r="P69" s="37" t="s">
        <v>235</v>
      </c>
      <c r="Q69" s="15">
        <v>0.5</v>
      </c>
      <c r="R69" s="43"/>
      <c r="S69" s="37" t="s">
        <v>236</v>
      </c>
      <c r="T69" s="15">
        <v>1</v>
      </c>
      <c r="U69" s="31"/>
      <c r="V69" s="37" t="s">
        <v>237</v>
      </c>
    </row>
    <row r="70" spans="1:22" s="4" customFormat="1" ht="234" customHeight="1" x14ac:dyDescent="0.2">
      <c r="A70" s="38" t="s">
        <v>195</v>
      </c>
      <c r="B70" s="39">
        <v>41547</v>
      </c>
      <c r="C70" s="40">
        <v>9</v>
      </c>
      <c r="D70" s="38" t="s">
        <v>238</v>
      </c>
      <c r="E70" s="41" t="s">
        <v>30</v>
      </c>
      <c r="F70" s="38" t="s">
        <v>239</v>
      </c>
      <c r="G70" s="47">
        <v>41548</v>
      </c>
      <c r="H70" s="39">
        <v>41639</v>
      </c>
      <c r="I70" s="34"/>
      <c r="J70" s="14"/>
      <c r="K70" s="14" t="s">
        <v>91</v>
      </c>
      <c r="L70" s="42" t="s">
        <v>65</v>
      </c>
      <c r="M70" s="42" t="s">
        <v>229</v>
      </c>
      <c r="N70" s="15">
        <v>1</v>
      </c>
      <c r="O70" s="43">
        <v>1</v>
      </c>
      <c r="P70" s="37" t="s">
        <v>240</v>
      </c>
      <c r="Q70" s="15">
        <v>1</v>
      </c>
      <c r="R70" s="43"/>
      <c r="S70" s="25" t="s">
        <v>97</v>
      </c>
      <c r="T70" s="15">
        <v>1</v>
      </c>
      <c r="U70" s="43"/>
      <c r="V70" s="25" t="s">
        <v>97</v>
      </c>
    </row>
    <row r="71" spans="1:22" s="4" customFormat="1" ht="180" customHeight="1" x14ac:dyDescent="0.2">
      <c r="A71" s="38" t="s">
        <v>195</v>
      </c>
      <c r="B71" s="39">
        <v>41547</v>
      </c>
      <c r="C71" s="40">
        <v>10</v>
      </c>
      <c r="D71" s="38" t="s">
        <v>241</v>
      </c>
      <c r="E71" s="41" t="s">
        <v>30</v>
      </c>
      <c r="F71" s="38" t="s">
        <v>242</v>
      </c>
      <c r="G71" s="47">
        <v>41548</v>
      </c>
      <c r="H71" s="39">
        <v>41639</v>
      </c>
      <c r="I71" s="34"/>
      <c r="J71" s="14"/>
      <c r="K71" s="14" t="s">
        <v>91</v>
      </c>
      <c r="L71" s="42" t="s">
        <v>243</v>
      </c>
      <c r="M71" s="42" t="s">
        <v>244</v>
      </c>
      <c r="N71" s="15">
        <v>1</v>
      </c>
      <c r="O71" s="43"/>
      <c r="P71" s="37" t="s">
        <v>245</v>
      </c>
      <c r="Q71" s="15">
        <v>1</v>
      </c>
      <c r="R71" s="43"/>
      <c r="S71" s="25" t="s">
        <v>97</v>
      </c>
      <c r="T71" s="15">
        <v>1</v>
      </c>
      <c r="U71" s="43"/>
      <c r="V71" s="25" t="s">
        <v>97</v>
      </c>
    </row>
    <row r="72" spans="1:22" s="4" customFormat="1" ht="253.5" customHeight="1" x14ac:dyDescent="0.2">
      <c r="A72" s="38" t="s">
        <v>195</v>
      </c>
      <c r="B72" s="39">
        <v>41547</v>
      </c>
      <c r="C72" s="40">
        <v>11</v>
      </c>
      <c r="D72" s="38" t="s">
        <v>246</v>
      </c>
      <c r="E72" s="41" t="s">
        <v>30</v>
      </c>
      <c r="F72" s="38" t="s">
        <v>247</v>
      </c>
      <c r="G72" s="47">
        <v>41548</v>
      </c>
      <c r="H72" s="39">
        <v>41639</v>
      </c>
      <c r="I72" s="34"/>
      <c r="J72" s="14"/>
      <c r="K72" s="14" t="s">
        <v>91</v>
      </c>
      <c r="L72" s="42" t="s">
        <v>65</v>
      </c>
      <c r="M72" s="42" t="s">
        <v>229</v>
      </c>
      <c r="N72" s="15">
        <v>1</v>
      </c>
      <c r="O72" s="43">
        <v>1</v>
      </c>
      <c r="P72" s="37" t="s">
        <v>248</v>
      </c>
      <c r="Q72" s="15">
        <v>1</v>
      </c>
      <c r="R72" s="43">
        <v>1</v>
      </c>
      <c r="S72" s="25" t="s">
        <v>97</v>
      </c>
      <c r="T72" s="15">
        <v>1</v>
      </c>
      <c r="U72" s="43">
        <v>1</v>
      </c>
      <c r="V72" s="25" t="s">
        <v>97</v>
      </c>
    </row>
    <row r="73" spans="1:22" s="4" customFormat="1" ht="207.75" customHeight="1" x14ac:dyDescent="0.2">
      <c r="A73" s="38" t="s">
        <v>195</v>
      </c>
      <c r="B73" s="39">
        <v>41547</v>
      </c>
      <c r="C73" s="40">
        <v>12</v>
      </c>
      <c r="D73" s="38" t="s">
        <v>249</v>
      </c>
      <c r="E73" s="41" t="s">
        <v>30</v>
      </c>
      <c r="F73" s="38" t="s">
        <v>250</v>
      </c>
      <c r="G73" s="47">
        <v>41548</v>
      </c>
      <c r="H73" s="39">
        <v>41639</v>
      </c>
      <c r="I73" s="34"/>
      <c r="J73" s="14"/>
      <c r="K73" s="14" t="s">
        <v>91</v>
      </c>
      <c r="L73" s="38" t="s">
        <v>251</v>
      </c>
      <c r="M73" s="38" t="s">
        <v>223</v>
      </c>
      <c r="N73" s="15">
        <v>1</v>
      </c>
      <c r="O73" s="43">
        <v>1</v>
      </c>
      <c r="P73" s="37" t="s">
        <v>252</v>
      </c>
      <c r="Q73" s="15">
        <v>1</v>
      </c>
      <c r="R73" s="43"/>
      <c r="S73" s="25" t="s">
        <v>97</v>
      </c>
      <c r="T73" s="15">
        <v>1</v>
      </c>
      <c r="U73" s="43"/>
      <c r="V73" s="25" t="s">
        <v>97</v>
      </c>
    </row>
    <row r="74" spans="1:22" s="4" customFormat="1" ht="108" x14ac:dyDescent="0.2">
      <c r="A74" s="622" t="s">
        <v>195</v>
      </c>
      <c r="B74" s="624">
        <v>41547</v>
      </c>
      <c r="C74" s="626">
        <v>13</v>
      </c>
      <c r="D74" s="622" t="s">
        <v>253</v>
      </c>
      <c r="E74" s="626" t="s">
        <v>30</v>
      </c>
      <c r="F74" s="38" t="s">
        <v>254</v>
      </c>
      <c r="G74" s="39">
        <v>41548</v>
      </c>
      <c r="H74" s="39">
        <v>41608</v>
      </c>
      <c r="I74" s="34"/>
      <c r="J74" s="14"/>
      <c r="K74" s="14" t="s">
        <v>255</v>
      </c>
      <c r="L74" s="38" t="s">
        <v>145</v>
      </c>
      <c r="M74" s="38" t="s">
        <v>256</v>
      </c>
      <c r="N74" s="15">
        <v>1</v>
      </c>
      <c r="O74" s="43">
        <v>1</v>
      </c>
      <c r="P74" s="52" t="s">
        <v>257</v>
      </c>
      <c r="Q74" s="15">
        <v>1</v>
      </c>
      <c r="R74" s="43">
        <v>1</v>
      </c>
      <c r="S74" s="52" t="s">
        <v>257</v>
      </c>
      <c r="T74" s="15">
        <v>1</v>
      </c>
      <c r="U74" s="43">
        <v>1</v>
      </c>
      <c r="V74" s="52" t="s">
        <v>257</v>
      </c>
    </row>
    <row r="75" spans="1:22" s="4" customFormat="1" ht="111.75" customHeight="1" x14ac:dyDescent="0.2">
      <c r="A75" s="623"/>
      <c r="B75" s="625"/>
      <c r="C75" s="627"/>
      <c r="D75" s="623"/>
      <c r="E75" s="627"/>
      <c r="F75" s="38" t="s">
        <v>258</v>
      </c>
      <c r="G75" s="39">
        <v>41609</v>
      </c>
      <c r="H75" s="39" t="s">
        <v>259</v>
      </c>
      <c r="I75" s="34"/>
      <c r="J75" s="14"/>
      <c r="K75" s="14" t="s">
        <v>255</v>
      </c>
      <c r="L75" s="38" t="s">
        <v>145</v>
      </c>
      <c r="M75" s="38" t="s">
        <v>256</v>
      </c>
      <c r="N75" s="15"/>
      <c r="O75" s="43"/>
      <c r="P75" s="52" t="s">
        <v>260</v>
      </c>
      <c r="Q75" s="15"/>
      <c r="R75" s="43"/>
      <c r="S75" s="52" t="s">
        <v>260</v>
      </c>
      <c r="T75" s="15"/>
      <c r="U75" s="43"/>
      <c r="V75" s="52" t="s">
        <v>260</v>
      </c>
    </row>
    <row r="76" spans="1:22" s="4" customFormat="1" ht="104.25" customHeight="1" x14ac:dyDescent="0.2">
      <c r="A76" s="622" t="s">
        <v>195</v>
      </c>
      <c r="B76" s="624">
        <v>41547</v>
      </c>
      <c r="C76" s="626">
        <v>14</v>
      </c>
      <c r="D76" s="622" t="s">
        <v>261</v>
      </c>
      <c r="E76" s="626" t="s">
        <v>30</v>
      </c>
      <c r="F76" s="38" t="s">
        <v>262</v>
      </c>
      <c r="G76" s="39">
        <v>41275</v>
      </c>
      <c r="H76" s="39">
        <v>41759</v>
      </c>
      <c r="I76" s="34"/>
      <c r="J76" s="14"/>
      <c r="K76" s="14" t="s">
        <v>263</v>
      </c>
      <c r="L76" s="38" t="s">
        <v>48</v>
      </c>
      <c r="M76" s="38" t="s">
        <v>264</v>
      </c>
      <c r="N76" s="15">
        <v>1</v>
      </c>
      <c r="O76" s="43">
        <v>1</v>
      </c>
      <c r="P76" s="37" t="s">
        <v>265</v>
      </c>
      <c r="Q76" s="15">
        <v>1</v>
      </c>
      <c r="R76" s="43">
        <v>1</v>
      </c>
      <c r="S76" s="25" t="s">
        <v>97</v>
      </c>
      <c r="T76" s="15">
        <v>1</v>
      </c>
      <c r="U76" s="43">
        <v>1</v>
      </c>
      <c r="V76" s="25" t="s">
        <v>97</v>
      </c>
    </row>
    <row r="77" spans="1:22" s="4" customFormat="1" ht="52.5" customHeight="1" x14ac:dyDescent="0.2">
      <c r="A77" s="628"/>
      <c r="B77" s="629"/>
      <c r="C77" s="630"/>
      <c r="D77" s="631"/>
      <c r="E77" s="630"/>
      <c r="F77" s="38" t="s">
        <v>266</v>
      </c>
      <c r="G77" s="39">
        <v>41395</v>
      </c>
      <c r="H77" s="39">
        <v>41791</v>
      </c>
      <c r="I77" s="34"/>
      <c r="J77" s="14"/>
      <c r="K77" s="14" t="s">
        <v>263</v>
      </c>
      <c r="L77" s="38" t="s">
        <v>48</v>
      </c>
      <c r="M77" s="38" t="s">
        <v>264</v>
      </c>
      <c r="N77" s="15">
        <v>1</v>
      </c>
      <c r="O77" s="43">
        <v>1</v>
      </c>
      <c r="P77" s="37" t="s">
        <v>267</v>
      </c>
      <c r="Q77" s="15">
        <v>1</v>
      </c>
      <c r="R77" s="43">
        <v>1</v>
      </c>
      <c r="S77" s="25" t="s">
        <v>97</v>
      </c>
      <c r="T77" s="15">
        <v>1</v>
      </c>
      <c r="U77" s="43">
        <v>1</v>
      </c>
      <c r="V77" s="25" t="s">
        <v>97</v>
      </c>
    </row>
    <row r="78" spans="1:22" s="4" customFormat="1" ht="139.5" customHeight="1" x14ac:dyDescent="0.2">
      <c r="A78" s="628"/>
      <c r="B78" s="629"/>
      <c r="C78" s="630"/>
      <c r="D78" s="631"/>
      <c r="E78" s="630"/>
      <c r="F78" s="38" t="s">
        <v>268</v>
      </c>
      <c r="G78" s="39">
        <v>41548</v>
      </c>
      <c r="H78" s="39">
        <v>41883</v>
      </c>
      <c r="I78" s="34"/>
      <c r="J78" s="14"/>
      <c r="K78" s="14" t="s">
        <v>263</v>
      </c>
      <c r="L78" s="38" t="s">
        <v>48</v>
      </c>
      <c r="M78" s="38" t="s">
        <v>264</v>
      </c>
      <c r="N78" s="15"/>
      <c r="O78" s="43"/>
      <c r="P78" s="37" t="s">
        <v>269</v>
      </c>
      <c r="Q78" s="15">
        <v>1</v>
      </c>
      <c r="R78" s="43"/>
      <c r="S78" s="37" t="s">
        <v>270</v>
      </c>
      <c r="T78" s="15">
        <v>1</v>
      </c>
      <c r="U78" s="31"/>
      <c r="V78" s="53" t="s">
        <v>271</v>
      </c>
    </row>
    <row r="79" spans="1:22" s="4" customFormat="1" ht="142.5" customHeight="1" x14ac:dyDescent="0.2">
      <c r="A79" s="628"/>
      <c r="B79" s="629"/>
      <c r="C79" s="630"/>
      <c r="D79" s="631"/>
      <c r="E79" s="630"/>
      <c r="F79" s="38" t="s">
        <v>272</v>
      </c>
      <c r="G79" s="39">
        <v>41426</v>
      </c>
      <c r="H79" s="39">
        <v>41974</v>
      </c>
      <c r="I79" s="34"/>
      <c r="J79" s="14"/>
      <c r="K79" s="14" t="s">
        <v>263</v>
      </c>
      <c r="L79" s="38" t="s">
        <v>48</v>
      </c>
      <c r="M79" s="38" t="s">
        <v>264</v>
      </c>
      <c r="N79" s="15"/>
      <c r="O79" s="43"/>
      <c r="P79" s="37" t="s">
        <v>273</v>
      </c>
      <c r="Q79" s="15">
        <v>1</v>
      </c>
      <c r="R79" s="43"/>
      <c r="S79" s="37" t="s">
        <v>270</v>
      </c>
      <c r="T79" s="15">
        <v>1</v>
      </c>
      <c r="U79" s="31"/>
      <c r="V79" s="53" t="s">
        <v>271</v>
      </c>
    </row>
    <row r="80" spans="1:22" s="4" customFormat="1" ht="141.75" customHeight="1" x14ac:dyDescent="0.2">
      <c r="A80" s="623"/>
      <c r="B80" s="625"/>
      <c r="C80" s="627"/>
      <c r="D80" s="632"/>
      <c r="E80" s="627"/>
      <c r="F80" s="38" t="s">
        <v>274</v>
      </c>
      <c r="G80" s="39">
        <v>41426</v>
      </c>
      <c r="H80" s="39">
        <v>41639</v>
      </c>
      <c r="I80" s="34"/>
      <c r="J80" s="14"/>
      <c r="K80" s="14" t="s">
        <v>263</v>
      </c>
      <c r="L80" s="38" t="s">
        <v>48</v>
      </c>
      <c r="M80" s="38" t="s">
        <v>264</v>
      </c>
      <c r="N80" s="15">
        <v>1</v>
      </c>
      <c r="O80" s="43">
        <v>1</v>
      </c>
      <c r="P80" s="37" t="s">
        <v>275</v>
      </c>
      <c r="Q80" s="15">
        <v>1</v>
      </c>
      <c r="R80" s="43">
        <v>1</v>
      </c>
      <c r="S80" s="25" t="s">
        <v>97</v>
      </c>
      <c r="T80" s="15">
        <v>1</v>
      </c>
      <c r="U80" s="43">
        <v>1</v>
      </c>
      <c r="V80" s="25" t="s">
        <v>276</v>
      </c>
    </row>
    <row r="81" spans="1:22" s="4" customFormat="1" ht="92.25" customHeight="1" x14ac:dyDescent="0.2">
      <c r="A81" s="38" t="s">
        <v>195</v>
      </c>
      <c r="B81" s="39">
        <v>41547</v>
      </c>
      <c r="C81" s="40">
        <v>15</v>
      </c>
      <c r="D81" s="38" t="s">
        <v>277</v>
      </c>
      <c r="E81" s="41" t="s">
        <v>30</v>
      </c>
      <c r="F81" s="38" t="s">
        <v>278</v>
      </c>
      <c r="G81" s="39">
        <v>41640</v>
      </c>
      <c r="H81" s="39">
        <v>42004</v>
      </c>
      <c r="I81" s="34"/>
      <c r="J81" s="14"/>
      <c r="K81" s="14" t="s">
        <v>279</v>
      </c>
      <c r="L81" s="38" t="s">
        <v>280</v>
      </c>
      <c r="M81" s="38" t="s">
        <v>281</v>
      </c>
      <c r="N81" s="15"/>
      <c r="O81" s="43"/>
      <c r="P81" s="34"/>
      <c r="Q81" s="15"/>
      <c r="R81" s="43"/>
      <c r="S81" s="34"/>
      <c r="T81" s="15">
        <v>1</v>
      </c>
      <c r="U81" s="43">
        <v>1</v>
      </c>
      <c r="V81" s="25" t="s">
        <v>282</v>
      </c>
    </row>
    <row r="82" spans="1:22" s="4" customFormat="1" ht="90" x14ac:dyDescent="0.2">
      <c r="A82" s="38" t="s">
        <v>195</v>
      </c>
      <c r="B82" s="39">
        <v>41547</v>
      </c>
      <c r="C82" s="40">
        <v>16</v>
      </c>
      <c r="D82" s="38" t="s">
        <v>283</v>
      </c>
      <c r="E82" s="41" t="s">
        <v>30</v>
      </c>
      <c r="F82" s="38" t="s">
        <v>284</v>
      </c>
      <c r="G82" s="39">
        <v>41579</v>
      </c>
      <c r="H82" s="39">
        <v>41729</v>
      </c>
      <c r="I82" s="34"/>
      <c r="J82" s="14"/>
      <c r="K82" s="14" t="s">
        <v>202</v>
      </c>
      <c r="L82" s="38" t="s">
        <v>203</v>
      </c>
      <c r="M82" s="38" t="s">
        <v>285</v>
      </c>
      <c r="N82" s="15">
        <v>1</v>
      </c>
      <c r="O82" s="43">
        <v>1</v>
      </c>
      <c r="P82" s="37" t="s">
        <v>286</v>
      </c>
      <c r="Q82" s="15"/>
      <c r="R82" s="43"/>
      <c r="S82" s="37"/>
      <c r="T82" s="15">
        <v>1</v>
      </c>
      <c r="U82" s="43">
        <v>1</v>
      </c>
      <c r="V82" s="37" t="s">
        <v>286</v>
      </c>
    </row>
    <row r="83" spans="1:22" s="4" customFormat="1" ht="146.25" x14ac:dyDescent="0.2">
      <c r="A83" s="8" t="s">
        <v>287</v>
      </c>
      <c r="B83" s="54">
        <v>41579</v>
      </c>
      <c r="C83" s="26">
        <v>1</v>
      </c>
      <c r="D83" s="8" t="s">
        <v>288</v>
      </c>
      <c r="E83" s="55" t="s">
        <v>30</v>
      </c>
      <c r="F83" s="8" t="s">
        <v>289</v>
      </c>
      <c r="G83" s="54">
        <v>41609</v>
      </c>
      <c r="H83" s="54">
        <v>42004</v>
      </c>
      <c r="I83" s="34"/>
      <c r="J83" s="14"/>
      <c r="K83" s="14"/>
      <c r="L83" s="8" t="s">
        <v>290</v>
      </c>
      <c r="M83" s="8" t="s">
        <v>291</v>
      </c>
      <c r="N83" s="15"/>
      <c r="O83" s="43"/>
      <c r="P83" s="34"/>
      <c r="Q83" s="15"/>
      <c r="R83" s="43"/>
      <c r="S83" s="34"/>
      <c r="T83" s="15"/>
      <c r="U83" s="43"/>
      <c r="V83" s="34"/>
    </row>
    <row r="84" spans="1:22" s="4" customFormat="1" ht="67.5" x14ac:dyDescent="0.2">
      <c r="A84" s="8" t="s">
        <v>287</v>
      </c>
      <c r="B84" s="54">
        <v>41579</v>
      </c>
      <c r="C84" s="26">
        <v>2</v>
      </c>
      <c r="D84" s="8" t="s">
        <v>292</v>
      </c>
      <c r="E84" s="55" t="s">
        <v>30</v>
      </c>
      <c r="F84" s="8" t="s">
        <v>293</v>
      </c>
      <c r="G84" s="54">
        <v>41623</v>
      </c>
      <c r="H84" s="54">
        <v>41600</v>
      </c>
      <c r="I84" s="34"/>
      <c r="J84" s="14"/>
      <c r="K84" s="14"/>
      <c r="L84" s="8" t="s">
        <v>294</v>
      </c>
      <c r="M84" s="8" t="s">
        <v>295</v>
      </c>
      <c r="N84" s="15"/>
      <c r="O84" s="43"/>
      <c r="P84" s="34" t="s">
        <v>296</v>
      </c>
      <c r="Q84" s="15"/>
      <c r="R84" s="43"/>
      <c r="S84" s="34"/>
      <c r="T84" s="15"/>
      <c r="U84" s="43"/>
      <c r="V84" s="34"/>
    </row>
    <row r="85" spans="1:22" s="4" customFormat="1" ht="56.25" x14ac:dyDescent="0.2">
      <c r="A85" s="8" t="s">
        <v>297</v>
      </c>
      <c r="B85" s="54">
        <v>41579</v>
      </c>
      <c r="C85" s="26">
        <v>1</v>
      </c>
      <c r="D85" s="8" t="s">
        <v>298</v>
      </c>
      <c r="E85" s="10" t="s">
        <v>84</v>
      </c>
      <c r="F85" s="8" t="s">
        <v>289</v>
      </c>
      <c r="G85" s="54">
        <v>41609</v>
      </c>
      <c r="H85" s="9">
        <v>41821</v>
      </c>
      <c r="I85" s="34"/>
      <c r="J85" s="14"/>
      <c r="K85" s="14"/>
      <c r="L85" s="8" t="s">
        <v>299</v>
      </c>
      <c r="M85" s="8" t="s">
        <v>295</v>
      </c>
      <c r="N85" s="15"/>
      <c r="O85" s="43"/>
      <c r="P85" s="34" t="s">
        <v>296</v>
      </c>
      <c r="Q85" s="15"/>
      <c r="R85" s="43"/>
      <c r="S85" s="34"/>
      <c r="T85" s="15"/>
      <c r="U85" s="43"/>
      <c r="V85" s="34"/>
    </row>
    <row r="86" spans="1:22" s="4" customFormat="1" ht="90" x14ac:dyDescent="0.2">
      <c r="A86" s="8" t="s">
        <v>297</v>
      </c>
      <c r="B86" s="54">
        <v>41579</v>
      </c>
      <c r="C86" s="26">
        <v>2</v>
      </c>
      <c r="D86" s="8" t="s">
        <v>300</v>
      </c>
      <c r="E86" s="10" t="s">
        <v>30</v>
      </c>
      <c r="F86" s="8" t="s">
        <v>301</v>
      </c>
      <c r="G86" s="54">
        <v>41609</v>
      </c>
      <c r="H86" s="9">
        <v>41821</v>
      </c>
      <c r="I86" s="34"/>
      <c r="J86" s="14"/>
      <c r="K86" s="14"/>
      <c r="L86" s="8" t="s">
        <v>299</v>
      </c>
      <c r="M86" s="8" t="s">
        <v>295</v>
      </c>
      <c r="N86" s="15"/>
      <c r="O86" s="43"/>
      <c r="P86" s="34" t="s">
        <v>296</v>
      </c>
      <c r="Q86" s="15"/>
      <c r="R86" s="43"/>
      <c r="S86" s="34"/>
      <c r="T86" s="15"/>
      <c r="U86" s="43"/>
      <c r="V86" s="34"/>
    </row>
    <row r="87" spans="1:22" s="4" customFormat="1" ht="93" customHeight="1" x14ac:dyDescent="0.2">
      <c r="A87" s="622" t="s">
        <v>302</v>
      </c>
      <c r="B87" s="624">
        <v>41554</v>
      </c>
      <c r="C87" s="633">
        <v>1</v>
      </c>
      <c r="D87" s="622" t="s">
        <v>303</v>
      </c>
      <c r="E87" s="626" t="s">
        <v>84</v>
      </c>
      <c r="F87" s="38" t="s">
        <v>304</v>
      </c>
      <c r="G87" s="39">
        <v>41548</v>
      </c>
      <c r="H87" s="39">
        <v>41608</v>
      </c>
      <c r="I87" s="34"/>
      <c r="J87" s="14"/>
      <c r="K87" s="14" t="s">
        <v>255</v>
      </c>
      <c r="L87" s="38" t="s">
        <v>145</v>
      </c>
      <c r="M87" s="38" t="s">
        <v>256</v>
      </c>
      <c r="N87" s="15">
        <v>1</v>
      </c>
      <c r="O87" s="43">
        <v>1</v>
      </c>
      <c r="P87" s="52" t="s">
        <v>305</v>
      </c>
      <c r="Q87" s="15"/>
      <c r="R87" s="43"/>
      <c r="S87" s="52"/>
      <c r="T87" s="15">
        <v>1</v>
      </c>
      <c r="U87" s="43">
        <v>1</v>
      </c>
      <c r="V87" s="52" t="s">
        <v>305</v>
      </c>
    </row>
    <row r="88" spans="1:22" s="4" customFormat="1" ht="105" customHeight="1" x14ac:dyDescent="0.2">
      <c r="A88" s="623"/>
      <c r="B88" s="625"/>
      <c r="C88" s="634"/>
      <c r="D88" s="623"/>
      <c r="E88" s="627"/>
      <c r="F88" s="38" t="s">
        <v>306</v>
      </c>
      <c r="G88" s="39">
        <v>41609</v>
      </c>
      <c r="H88" s="39" t="s">
        <v>259</v>
      </c>
      <c r="I88" s="34"/>
      <c r="J88" s="14"/>
      <c r="K88" s="14" t="s">
        <v>255</v>
      </c>
      <c r="L88" s="38" t="s">
        <v>145</v>
      </c>
      <c r="M88" s="38" t="s">
        <v>256</v>
      </c>
      <c r="N88" s="15"/>
      <c r="O88" s="43"/>
      <c r="P88" s="34"/>
      <c r="Q88" s="15"/>
      <c r="R88" s="43"/>
      <c r="S88" s="34"/>
      <c r="T88" s="15"/>
      <c r="U88" s="43"/>
      <c r="V88" s="34"/>
    </row>
    <row r="89" spans="1:22" s="4" customFormat="1" ht="90" customHeight="1" x14ac:dyDescent="0.2">
      <c r="A89" s="635" t="s">
        <v>302</v>
      </c>
      <c r="B89" s="636">
        <v>41554</v>
      </c>
      <c r="C89" s="633">
        <v>2</v>
      </c>
      <c r="D89" s="635" t="s">
        <v>307</v>
      </c>
      <c r="E89" s="640" t="s">
        <v>30</v>
      </c>
      <c r="F89" s="38" t="s">
        <v>308</v>
      </c>
      <c r="G89" s="39">
        <v>41493</v>
      </c>
      <c r="H89" s="39">
        <v>41608</v>
      </c>
      <c r="I89" s="34"/>
      <c r="J89" s="14"/>
      <c r="K89" s="14" t="s">
        <v>263</v>
      </c>
      <c r="L89" s="38" t="s">
        <v>48</v>
      </c>
      <c r="M89" s="38" t="s">
        <v>264</v>
      </c>
      <c r="N89" s="15">
        <v>1</v>
      </c>
      <c r="O89" s="43">
        <v>1</v>
      </c>
      <c r="P89" s="37" t="s">
        <v>309</v>
      </c>
      <c r="Q89" s="15">
        <v>1</v>
      </c>
      <c r="R89" s="43">
        <v>1</v>
      </c>
      <c r="S89" s="25" t="s">
        <v>97</v>
      </c>
      <c r="T89" s="15">
        <v>1</v>
      </c>
      <c r="U89" s="43">
        <v>1</v>
      </c>
      <c r="V89" s="25" t="s">
        <v>310</v>
      </c>
    </row>
    <row r="90" spans="1:22" s="4" customFormat="1" ht="98.25" customHeight="1" x14ac:dyDescent="0.2">
      <c r="A90" s="635"/>
      <c r="B90" s="636"/>
      <c r="C90" s="637"/>
      <c r="D90" s="639"/>
      <c r="E90" s="640"/>
      <c r="F90" s="38" t="s">
        <v>311</v>
      </c>
      <c r="G90" s="39">
        <v>41452</v>
      </c>
      <c r="H90" s="39">
        <v>41638</v>
      </c>
      <c r="I90" s="34"/>
      <c r="J90" s="14"/>
      <c r="K90" s="14" t="s">
        <v>263</v>
      </c>
      <c r="L90" s="38" t="s">
        <v>48</v>
      </c>
      <c r="M90" s="38" t="s">
        <v>264</v>
      </c>
      <c r="N90" s="15">
        <v>1</v>
      </c>
      <c r="O90" s="43">
        <v>0.75</v>
      </c>
      <c r="P90" s="37" t="s">
        <v>312</v>
      </c>
      <c r="Q90" s="15">
        <v>1</v>
      </c>
      <c r="R90" s="43"/>
      <c r="S90" s="37" t="s">
        <v>313</v>
      </c>
      <c r="T90" s="15">
        <v>1</v>
      </c>
      <c r="U90" s="43">
        <v>1</v>
      </c>
      <c r="V90" s="25" t="s">
        <v>314</v>
      </c>
    </row>
    <row r="91" spans="1:22" s="4" customFormat="1" ht="89.25" customHeight="1" x14ac:dyDescent="0.2">
      <c r="A91" s="635"/>
      <c r="B91" s="636"/>
      <c r="C91" s="637"/>
      <c r="D91" s="639"/>
      <c r="E91" s="640"/>
      <c r="F91" s="38" t="s">
        <v>315</v>
      </c>
      <c r="G91" s="39">
        <v>41623</v>
      </c>
      <c r="H91" s="39">
        <v>41820</v>
      </c>
      <c r="I91" s="34"/>
      <c r="J91" s="14"/>
      <c r="K91" s="14" t="s">
        <v>263</v>
      </c>
      <c r="L91" s="38" t="s">
        <v>48</v>
      </c>
      <c r="M91" s="38" t="s">
        <v>264</v>
      </c>
      <c r="N91" s="15" t="s">
        <v>207</v>
      </c>
      <c r="O91" s="43" t="s">
        <v>208</v>
      </c>
      <c r="P91" s="37" t="s">
        <v>316</v>
      </c>
      <c r="Q91" s="15">
        <v>0.5</v>
      </c>
      <c r="R91" s="43"/>
      <c r="S91" s="37" t="s">
        <v>317</v>
      </c>
      <c r="T91" s="15">
        <v>0.75</v>
      </c>
      <c r="U91" s="31"/>
      <c r="V91" s="25" t="s">
        <v>318</v>
      </c>
    </row>
    <row r="92" spans="1:22" s="4" customFormat="1" ht="75" customHeight="1" x14ac:dyDescent="0.2">
      <c r="A92" s="635"/>
      <c r="B92" s="636"/>
      <c r="C92" s="638"/>
      <c r="D92" s="639"/>
      <c r="E92" s="640"/>
      <c r="F92" s="38" t="s">
        <v>319</v>
      </c>
      <c r="G92" s="39">
        <v>41623</v>
      </c>
      <c r="H92" s="39">
        <v>41820</v>
      </c>
      <c r="I92" s="34"/>
      <c r="J92" s="14"/>
      <c r="K92" s="14" t="s">
        <v>263</v>
      </c>
      <c r="L92" s="38" t="s">
        <v>48</v>
      </c>
      <c r="M92" s="38" t="s">
        <v>264</v>
      </c>
      <c r="N92" s="15" t="s">
        <v>207</v>
      </c>
      <c r="O92" s="43" t="s">
        <v>208</v>
      </c>
      <c r="P92" s="37" t="s">
        <v>320</v>
      </c>
      <c r="Q92" s="15">
        <v>1</v>
      </c>
      <c r="R92" s="43"/>
      <c r="S92" s="37" t="s">
        <v>321</v>
      </c>
      <c r="T92" s="15">
        <v>1</v>
      </c>
      <c r="U92" s="43">
        <v>1</v>
      </c>
      <c r="V92" s="25" t="s">
        <v>97</v>
      </c>
    </row>
    <row r="93" spans="1:22" s="4" customFormat="1" ht="78.75" x14ac:dyDescent="0.2">
      <c r="A93" s="57" t="s">
        <v>322</v>
      </c>
      <c r="B93" s="58">
        <v>41614</v>
      </c>
      <c r="C93" s="59">
        <v>1</v>
      </c>
      <c r="D93" s="60" t="s">
        <v>323</v>
      </c>
      <c r="E93" s="61" t="s">
        <v>30</v>
      </c>
      <c r="F93" s="34" t="s">
        <v>324</v>
      </c>
      <c r="G93" s="58">
        <v>41628</v>
      </c>
      <c r="H93" s="58">
        <v>41820</v>
      </c>
      <c r="I93" s="34" t="s">
        <v>324</v>
      </c>
      <c r="J93" s="14"/>
      <c r="K93" s="105" t="s">
        <v>32</v>
      </c>
      <c r="L93" s="34" t="s">
        <v>153</v>
      </c>
      <c r="M93" s="34" t="s">
        <v>325</v>
      </c>
      <c r="N93" s="15" t="s">
        <v>207</v>
      </c>
      <c r="O93" s="15" t="s">
        <v>207</v>
      </c>
      <c r="P93" s="16" t="s">
        <v>326</v>
      </c>
      <c r="Q93" s="15">
        <v>0.75</v>
      </c>
      <c r="R93" s="15">
        <v>0.75</v>
      </c>
      <c r="S93" s="16" t="s">
        <v>327</v>
      </c>
      <c r="T93" s="15">
        <v>0.75</v>
      </c>
      <c r="U93" s="15">
        <v>0.75</v>
      </c>
      <c r="V93" s="16" t="s">
        <v>328</v>
      </c>
    </row>
    <row r="94" spans="1:22" s="4" customFormat="1" ht="84" x14ac:dyDescent="0.2">
      <c r="A94" s="57" t="s">
        <v>322</v>
      </c>
      <c r="B94" s="58">
        <v>41614</v>
      </c>
      <c r="C94" s="56">
        <v>2</v>
      </c>
      <c r="D94" s="60" t="s">
        <v>329</v>
      </c>
      <c r="E94" s="61" t="s">
        <v>30</v>
      </c>
      <c r="F94" s="34" t="s">
        <v>324</v>
      </c>
      <c r="G94" s="58">
        <v>41628</v>
      </c>
      <c r="H94" s="58">
        <v>41820</v>
      </c>
      <c r="I94" s="34" t="s">
        <v>324</v>
      </c>
      <c r="J94" s="14"/>
      <c r="K94" s="105" t="s">
        <v>32</v>
      </c>
      <c r="L94" s="34" t="s">
        <v>153</v>
      </c>
      <c r="M94" s="34" t="s">
        <v>325</v>
      </c>
      <c r="N94" s="15" t="s">
        <v>207</v>
      </c>
      <c r="O94" s="15" t="s">
        <v>207</v>
      </c>
      <c r="P94" s="16" t="s">
        <v>330</v>
      </c>
      <c r="Q94" s="15">
        <v>0.75</v>
      </c>
      <c r="R94" s="15">
        <v>0.75</v>
      </c>
      <c r="S94" s="16" t="s">
        <v>327</v>
      </c>
      <c r="T94" s="15">
        <v>0.75</v>
      </c>
      <c r="U94" s="15">
        <v>0.75</v>
      </c>
      <c r="V94" s="16" t="s">
        <v>328</v>
      </c>
    </row>
    <row r="95" spans="1:22" s="4" customFormat="1" ht="96" x14ac:dyDescent="0.2">
      <c r="A95" s="57" t="s">
        <v>322</v>
      </c>
      <c r="B95" s="58">
        <v>41614</v>
      </c>
      <c r="C95" s="56">
        <v>3</v>
      </c>
      <c r="D95" s="60" t="s">
        <v>331</v>
      </c>
      <c r="E95" s="61" t="s">
        <v>30</v>
      </c>
      <c r="F95" s="34" t="s">
        <v>332</v>
      </c>
      <c r="G95" s="58">
        <v>41654</v>
      </c>
      <c r="H95" s="58">
        <v>42004</v>
      </c>
      <c r="I95" s="34" t="s">
        <v>332</v>
      </c>
      <c r="J95" s="14"/>
      <c r="K95" s="105" t="s">
        <v>32</v>
      </c>
      <c r="L95" s="34" t="s">
        <v>153</v>
      </c>
      <c r="M95" s="34" t="s">
        <v>333</v>
      </c>
      <c r="N95" s="15" t="s">
        <v>207</v>
      </c>
      <c r="O95" s="15" t="s">
        <v>207</v>
      </c>
      <c r="P95" s="16" t="s">
        <v>334</v>
      </c>
      <c r="Q95" s="15" t="s">
        <v>207</v>
      </c>
      <c r="R95" s="15" t="s">
        <v>207</v>
      </c>
      <c r="S95" s="16" t="s">
        <v>334</v>
      </c>
      <c r="T95" s="15">
        <v>0.75</v>
      </c>
      <c r="U95" s="15">
        <v>0.75</v>
      </c>
      <c r="V95" s="16" t="s">
        <v>335</v>
      </c>
    </row>
    <row r="96" spans="1:22" s="4" customFormat="1" ht="144" x14ac:dyDescent="0.2">
      <c r="A96" s="57" t="s">
        <v>322</v>
      </c>
      <c r="B96" s="58">
        <v>41614</v>
      </c>
      <c r="C96" s="56">
        <v>4</v>
      </c>
      <c r="D96" s="60" t="s">
        <v>336</v>
      </c>
      <c r="E96" s="61" t="s">
        <v>30</v>
      </c>
      <c r="F96" s="34" t="s">
        <v>337</v>
      </c>
      <c r="G96" s="58">
        <v>41640</v>
      </c>
      <c r="H96" s="58">
        <v>41820</v>
      </c>
      <c r="I96" s="34" t="s">
        <v>337</v>
      </c>
      <c r="J96" s="14"/>
      <c r="K96" s="105" t="s">
        <v>32</v>
      </c>
      <c r="L96" s="34" t="s">
        <v>153</v>
      </c>
      <c r="M96" s="34" t="s">
        <v>338</v>
      </c>
      <c r="N96" s="15" t="s">
        <v>207</v>
      </c>
      <c r="O96" s="15" t="s">
        <v>207</v>
      </c>
      <c r="P96" s="16" t="s">
        <v>339</v>
      </c>
      <c r="Q96" s="15">
        <v>0.75</v>
      </c>
      <c r="R96" s="15">
        <v>0.5</v>
      </c>
      <c r="S96" s="16" t="s">
        <v>340</v>
      </c>
      <c r="T96" s="15">
        <v>1</v>
      </c>
      <c r="U96" s="15">
        <v>1</v>
      </c>
      <c r="V96" s="16" t="s">
        <v>341</v>
      </c>
    </row>
    <row r="97" spans="1:22" s="4" customFormat="1" ht="72" x14ac:dyDescent="0.2">
      <c r="A97" s="57" t="s">
        <v>322</v>
      </c>
      <c r="B97" s="58">
        <v>41614</v>
      </c>
      <c r="C97" s="56">
        <v>5</v>
      </c>
      <c r="D97" s="34" t="s">
        <v>342</v>
      </c>
      <c r="E97" s="61" t="s">
        <v>30</v>
      </c>
      <c r="F97" s="34" t="s">
        <v>343</v>
      </c>
      <c r="G97" s="58">
        <v>41640</v>
      </c>
      <c r="H97" s="58">
        <v>42004</v>
      </c>
      <c r="I97" s="34" t="s">
        <v>343</v>
      </c>
      <c r="J97" s="14"/>
      <c r="K97" s="105" t="s">
        <v>32</v>
      </c>
      <c r="L97" s="34" t="s">
        <v>153</v>
      </c>
      <c r="M97" s="34" t="s">
        <v>344</v>
      </c>
      <c r="N97" s="15" t="s">
        <v>207</v>
      </c>
      <c r="O97" s="15" t="s">
        <v>207</v>
      </c>
      <c r="P97" s="16" t="s">
        <v>345</v>
      </c>
      <c r="Q97" s="15" t="s">
        <v>207</v>
      </c>
      <c r="R97" s="15" t="s">
        <v>207</v>
      </c>
      <c r="S97" s="16" t="s">
        <v>345</v>
      </c>
      <c r="T97" s="15">
        <v>0.25</v>
      </c>
      <c r="U97" s="15">
        <v>0.25</v>
      </c>
      <c r="V97" s="16" t="s">
        <v>346</v>
      </c>
    </row>
    <row r="98" spans="1:22" s="4" customFormat="1" ht="84" x14ac:dyDescent="0.2">
      <c r="A98" s="57" t="s">
        <v>322</v>
      </c>
      <c r="B98" s="58">
        <v>41614</v>
      </c>
      <c r="C98" s="56">
        <v>6</v>
      </c>
      <c r="D98" s="60" t="s">
        <v>347</v>
      </c>
      <c r="E98" s="61" t="s">
        <v>30</v>
      </c>
      <c r="F98" s="62" t="s">
        <v>348</v>
      </c>
      <c r="G98" s="58">
        <v>41699</v>
      </c>
      <c r="H98" s="58">
        <v>42003</v>
      </c>
      <c r="I98" s="62" t="s">
        <v>348</v>
      </c>
      <c r="J98" s="14"/>
      <c r="K98" s="105" t="s">
        <v>32</v>
      </c>
      <c r="L98" s="34" t="s">
        <v>153</v>
      </c>
      <c r="M98" s="34" t="s">
        <v>349</v>
      </c>
      <c r="N98" s="15" t="s">
        <v>207</v>
      </c>
      <c r="O98" s="15" t="s">
        <v>207</v>
      </c>
      <c r="P98" s="16" t="s">
        <v>350</v>
      </c>
      <c r="Q98" s="15" t="s">
        <v>207</v>
      </c>
      <c r="R98" s="15" t="s">
        <v>207</v>
      </c>
      <c r="S98" s="16" t="s">
        <v>350</v>
      </c>
      <c r="T98" s="15">
        <v>1</v>
      </c>
      <c r="U98" s="15">
        <v>1</v>
      </c>
      <c r="V98" s="16" t="s">
        <v>351</v>
      </c>
    </row>
    <row r="99" spans="1:22" s="4" customFormat="1" ht="132" x14ac:dyDescent="0.2">
      <c r="A99" s="57" t="s">
        <v>322</v>
      </c>
      <c r="B99" s="58">
        <v>41614</v>
      </c>
      <c r="C99" s="56">
        <v>7</v>
      </c>
      <c r="D99" s="60" t="s">
        <v>352</v>
      </c>
      <c r="E99" s="61" t="s">
        <v>30</v>
      </c>
      <c r="F99" s="34" t="s">
        <v>353</v>
      </c>
      <c r="G99" s="58">
        <v>41640</v>
      </c>
      <c r="H99" s="58">
        <v>41912</v>
      </c>
      <c r="I99" s="34" t="s">
        <v>353</v>
      </c>
      <c r="J99" s="14"/>
      <c r="K99" s="105" t="s">
        <v>32</v>
      </c>
      <c r="L99" s="34" t="s">
        <v>153</v>
      </c>
      <c r="M99" s="34" t="s">
        <v>354</v>
      </c>
      <c r="N99" s="15" t="s">
        <v>207</v>
      </c>
      <c r="O99" s="15" t="s">
        <v>207</v>
      </c>
      <c r="P99" s="16" t="s">
        <v>355</v>
      </c>
      <c r="Q99" s="15" t="s">
        <v>207</v>
      </c>
      <c r="R99" s="15" t="s">
        <v>207</v>
      </c>
      <c r="S99" s="16" t="s">
        <v>355</v>
      </c>
      <c r="T99" s="15">
        <v>1</v>
      </c>
      <c r="U99" s="15">
        <v>1</v>
      </c>
      <c r="V99" s="16" t="s">
        <v>356</v>
      </c>
    </row>
    <row r="100" spans="1:22" s="4" customFormat="1" ht="144" x14ac:dyDescent="0.2">
      <c r="A100" s="57" t="s">
        <v>322</v>
      </c>
      <c r="B100" s="58">
        <v>41614</v>
      </c>
      <c r="C100" s="56">
        <v>8</v>
      </c>
      <c r="D100" s="60" t="s">
        <v>357</v>
      </c>
      <c r="E100" s="61" t="s">
        <v>30</v>
      </c>
      <c r="F100" s="34" t="s">
        <v>353</v>
      </c>
      <c r="G100" s="58">
        <v>41640</v>
      </c>
      <c r="H100" s="58">
        <v>41912</v>
      </c>
      <c r="I100" s="34" t="s">
        <v>353</v>
      </c>
      <c r="J100" s="14"/>
      <c r="K100" s="105" t="s">
        <v>32</v>
      </c>
      <c r="L100" s="34" t="s">
        <v>153</v>
      </c>
      <c r="M100" s="34" t="s">
        <v>354</v>
      </c>
      <c r="N100" s="15" t="s">
        <v>207</v>
      </c>
      <c r="O100" s="15" t="s">
        <v>207</v>
      </c>
      <c r="P100" s="16" t="s">
        <v>355</v>
      </c>
      <c r="Q100" s="15" t="s">
        <v>207</v>
      </c>
      <c r="R100" s="15" t="s">
        <v>207</v>
      </c>
      <c r="S100" s="16" t="s">
        <v>355</v>
      </c>
      <c r="T100" s="15">
        <v>1</v>
      </c>
      <c r="U100" s="15">
        <v>1</v>
      </c>
      <c r="V100" s="16" t="s">
        <v>356</v>
      </c>
    </row>
    <row r="101" spans="1:22" s="4" customFormat="1" ht="120" x14ac:dyDescent="0.2">
      <c r="A101" s="8" t="s">
        <v>358</v>
      </c>
      <c r="B101" s="9">
        <v>41771</v>
      </c>
      <c r="C101" s="10">
        <v>1</v>
      </c>
      <c r="D101" s="20" t="s">
        <v>359</v>
      </c>
      <c r="E101" s="55" t="s">
        <v>30</v>
      </c>
      <c r="F101" s="106" t="s">
        <v>360</v>
      </c>
      <c r="G101" s="107">
        <v>41791</v>
      </c>
      <c r="H101" s="107">
        <v>42004</v>
      </c>
      <c r="I101" s="25" t="s">
        <v>361</v>
      </c>
      <c r="J101" s="107" t="s">
        <v>362</v>
      </c>
      <c r="K101" s="105" t="s">
        <v>32</v>
      </c>
      <c r="L101" s="107" t="s">
        <v>363</v>
      </c>
      <c r="M101" s="8" t="s">
        <v>364</v>
      </c>
      <c r="N101" s="15"/>
      <c r="O101" s="15"/>
      <c r="P101" s="8"/>
      <c r="Q101" s="15"/>
      <c r="R101" s="15"/>
      <c r="S101" s="8"/>
      <c r="T101" s="15">
        <v>1</v>
      </c>
      <c r="U101" s="15">
        <v>1</v>
      </c>
      <c r="V101" s="8" t="s">
        <v>365</v>
      </c>
    </row>
    <row r="102" spans="1:22" s="4" customFormat="1" ht="120" x14ac:dyDescent="0.2">
      <c r="A102" s="8" t="s">
        <v>366</v>
      </c>
      <c r="B102" s="9">
        <v>41771</v>
      </c>
      <c r="C102" s="10">
        <v>2</v>
      </c>
      <c r="D102" s="20" t="s">
        <v>367</v>
      </c>
      <c r="E102" s="55" t="s">
        <v>30</v>
      </c>
      <c r="F102" s="106" t="s">
        <v>368</v>
      </c>
      <c r="G102" s="107">
        <v>41791</v>
      </c>
      <c r="H102" s="107">
        <v>42004</v>
      </c>
      <c r="I102" s="25" t="s">
        <v>369</v>
      </c>
      <c r="J102" s="107" t="s">
        <v>362</v>
      </c>
      <c r="K102" s="105" t="s">
        <v>32</v>
      </c>
      <c r="L102" s="107" t="s">
        <v>370</v>
      </c>
      <c r="M102" s="8" t="s">
        <v>371</v>
      </c>
      <c r="N102" s="15"/>
      <c r="O102" s="15"/>
      <c r="P102" s="8" t="s">
        <v>372</v>
      </c>
      <c r="Q102" s="15"/>
      <c r="R102" s="15"/>
      <c r="S102" s="8"/>
      <c r="T102" s="15">
        <v>1</v>
      </c>
      <c r="U102" s="15">
        <v>1</v>
      </c>
      <c r="V102" s="8" t="s">
        <v>373</v>
      </c>
    </row>
    <row r="103" spans="1:22" s="4" customFormat="1" ht="168" x14ac:dyDescent="0.2">
      <c r="A103" s="8" t="s">
        <v>366</v>
      </c>
      <c r="B103" s="9">
        <v>41771</v>
      </c>
      <c r="C103" s="10">
        <v>3</v>
      </c>
      <c r="D103" s="20" t="s">
        <v>374</v>
      </c>
      <c r="E103" s="55" t="s">
        <v>375</v>
      </c>
      <c r="F103" s="106" t="s">
        <v>376</v>
      </c>
      <c r="G103" s="107">
        <v>41791</v>
      </c>
      <c r="H103" s="107">
        <v>42004</v>
      </c>
      <c r="I103" s="25" t="s">
        <v>377</v>
      </c>
      <c r="J103" s="107" t="s">
        <v>362</v>
      </c>
      <c r="K103" s="105" t="s">
        <v>91</v>
      </c>
      <c r="L103" s="107" t="s">
        <v>65</v>
      </c>
      <c r="M103" s="8" t="s">
        <v>378</v>
      </c>
      <c r="N103" s="15"/>
      <c r="O103" s="15"/>
      <c r="P103" s="108"/>
      <c r="Q103" s="15">
        <v>0.75</v>
      </c>
      <c r="R103" s="15">
        <v>0.75</v>
      </c>
      <c r="S103" s="25" t="s">
        <v>379</v>
      </c>
      <c r="T103" s="15">
        <v>1</v>
      </c>
      <c r="U103" s="15"/>
      <c r="V103" s="25" t="s">
        <v>380</v>
      </c>
    </row>
    <row r="104" spans="1:22" s="4" customFormat="1" ht="204" x14ac:dyDescent="0.2">
      <c r="A104" s="8" t="s">
        <v>366</v>
      </c>
      <c r="B104" s="9">
        <v>41771</v>
      </c>
      <c r="C104" s="55">
        <v>4</v>
      </c>
      <c r="D104" s="20" t="s">
        <v>381</v>
      </c>
      <c r="E104" s="19" t="s">
        <v>30</v>
      </c>
      <c r="F104" s="109" t="s">
        <v>382</v>
      </c>
      <c r="G104" s="107">
        <v>41791</v>
      </c>
      <c r="H104" s="110">
        <v>42004</v>
      </c>
      <c r="I104" s="25" t="s">
        <v>383</v>
      </c>
      <c r="J104" s="107">
        <v>41791</v>
      </c>
      <c r="K104" s="107" t="s">
        <v>91</v>
      </c>
      <c r="L104" s="107" t="s">
        <v>65</v>
      </c>
      <c r="M104" s="8" t="s">
        <v>378</v>
      </c>
      <c r="N104" s="15"/>
      <c r="O104" s="15"/>
      <c r="P104" s="108"/>
      <c r="Q104" s="15">
        <v>1</v>
      </c>
      <c r="R104" s="15">
        <v>1</v>
      </c>
      <c r="S104" s="25" t="s">
        <v>384</v>
      </c>
      <c r="T104" s="15">
        <v>1</v>
      </c>
      <c r="U104" s="15">
        <v>1</v>
      </c>
      <c r="V104" s="25" t="s">
        <v>384</v>
      </c>
    </row>
    <row r="105" spans="1:22" s="4" customFormat="1" ht="108" x14ac:dyDescent="0.2">
      <c r="A105" s="8" t="s">
        <v>366</v>
      </c>
      <c r="B105" s="9">
        <v>41771</v>
      </c>
      <c r="C105" s="55">
        <v>5</v>
      </c>
      <c r="D105" s="20" t="s">
        <v>385</v>
      </c>
      <c r="E105" s="55" t="s">
        <v>30</v>
      </c>
      <c r="F105" s="106" t="s">
        <v>386</v>
      </c>
      <c r="G105" s="107">
        <v>41791</v>
      </c>
      <c r="H105" s="12">
        <v>42004</v>
      </c>
      <c r="I105" s="25" t="s">
        <v>387</v>
      </c>
      <c r="J105" s="107">
        <v>41791</v>
      </c>
      <c r="K105" s="111" t="s">
        <v>32</v>
      </c>
      <c r="L105" s="65" t="s">
        <v>388</v>
      </c>
      <c r="M105" s="65" t="s">
        <v>389</v>
      </c>
      <c r="N105" s="43"/>
      <c r="O105" s="43"/>
      <c r="P105" s="66"/>
      <c r="Q105" s="43"/>
      <c r="R105" s="43"/>
      <c r="S105" s="66"/>
      <c r="T105" s="43">
        <v>1</v>
      </c>
      <c r="U105" s="43">
        <v>1</v>
      </c>
      <c r="V105" s="8" t="s">
        <v>390</v>
      </c>
    </row>
    <row r="106" spans="1:22" s="4" customFormat="1" ht="147" customHeight="1" x14ac:dyDescent="0.2">
      <c r="A106" s="63" t="s">
        <v>391</v>
      </c>
      <c r="B106" s="58">
        <v>41878</v>
      </c>
      <c r="C106" s="64">
        <v>1</v>
      </c>
      <c r="D106" s="37" t="s">
        <v>392</v>
      </c>
      <c r="E106" s="65" t="s">
        <v>30</v>
      </c>
      <c r="F106" s="37" t="s">
        <v>393</v>
      </c>
      <c r="G106" s="14">
        <v>41912</v>
      </c>
      <c r="H106" s="14">
        <v>42004</v>
      </c>
      <c r="I106" s="66" t="s">
        <v>394</v>
      </c>
      <c r="J106" s="14">
        <v>42004</v>
      </c>
      <c r="K106" s="105" t="s">
        <v>202</v>
      </c>
      <c r="L106" s="65" t="s">
        <v>203</v>
      </c>
      <c r="M106" s="65" t="s">
        <v>395</v>
      </c>
      <c r="N106" s="43"/>
      <c r="O106" s="43"/>
      <c r="P106" s="66"/>
      <c r="Q106" s="43"/>
      <c r="R106" s="43"/>
      <c r="S106" s="66"/>
      <c r="T106" s="43">
        <v>0</v>
      </c>
      <c r="U106" s="43">
        <v>0</v>
      </c>
      <c r="V106" s="66"/>
    </row>
    <row r="107" spans="1:22" s="4" customFormat="1" ht="240" x14ac:dyDescent="0.2">
      <c r="A107" s="63" t="s">
        <v>391</v>
      </c>
      <c r="B107" s="58">
        <v>41878</v>
      </c>
      <c r="C107" s="64">
        <v>2</v>
      </c>
      <c r="D107" s="37" t="s">
        <v>396</v>
      </c>
      <c r="E107" s="65" t="s">
        <v>30</v>
      </c>
      <c r="F107" s="37" t="s">
        <v>397</v>
      </c>
      <c r="G107" s="14">
        <v>41912</v>
      </c>
      <c r="H107" s="14">
        <v>42004</v>
      </c>
      <c r="I107" s="66" t="s">
        <v>398</v>
      </c>
      <c r="J107" s="14">
        <v>42004</v>
      </c>
      <c r="K107" s="105" t="s">
        <v>202</v>
      </c>
      <c r="L107" s="65" t="s">
        <v>399</v>
      </c>
      <c r="M107" s="65" t="s">
        <v>395</v>
      </c>
      <c r="N107" s="43"/>
      <c r="O107" s="43"/>
      <c r="P107" s="66" t="s">
        <v>400</v>
      </c>
      <c r="Q107" s="43"/>
      <c r="R107" s="43"/>
      <c r="S107" s="66"/>
      <c r="T107" s="43">
        <v>1</v>
      </c>
      <c r="U107" s="43">
        <v>1</v>
      </c>
      <c r="V107" s="37" t="s">
        <v>401</v>
      </c>
    </row>
    <row r="108" spans="1:22" s="4" customFormat="1" ht="312" x14ac:dyDescent="0.2">
      <c r="A108" s="63" t="s">
        <v>391</v>
      </c>
      <c r="B108" s="58">
        <v>41878</v>
      </c>
      <c r="C108" s="64">
        <v>3</v>
      </c>
      <c r="D108" s="37" t="s">
        <v>402</v>
      </c>
      <c r="E108" s="65" t="s">
        <v>30</v>
      </c>
      <c r="F108" s="66" t="s">
        <v>403</v>
      </c>
      <c r="G108" s="14">
        <v>41912</v>
      </c>
      <c r="H108" s="14">
        <v>42004</v>
      </c>
      <c r="I108" s="66" t="s">
        <v>404</v>
      </c>
      <c r="J108" s="14">
        <v>42004</v>
      </c>
      <c r="K108" s="105" t="s">
        <v>202</v>
      </c>
      <c r="L108" s="65" t="s">
        <v>399</v>
      </c>
      <c r="M108" s="65" t="s">
        <v>395</v>
      </c>
      <c r="N108" s="43"/>
      <c r="O108" s="43"/>
      <c r="P108" s="66" t="s">
        <v>405</v>
      </c>
      <c r="Q108" s="43"/>
      <c r="R108" s="43"/>
      <c r="S108" s="66"/>
      <c r="T108" s="43">
        <v>1</v>
      </c>
      <c r="U108" s="43">
        <v>1</v>
      </c>
      <c r="V108" s="37" t="s">
        <v>406</v>
      </c>
    </row>
    <row r="109" spans="1:22" s="4" customFormat="1" ht="156" x14ac:dyDescent="0.2">
      <c r="A109" s="63" t="s">
        <v>391</v>
      </c>
      <c r="B109" s="58">
        <v>41878</v>
      </c>
      <c r="C109" s="64">
        <v>4</v>
      </c>
      <c r="D109" s="37" t="s">
        <v>407</v>
      </c>
      <c r="E109" s="65" t="s">
        <v>30</v>
      </c>
      <c r="F109" s="37" t="s">
        <v>408</v>
      </c>
      <c r="G109" s="14">
        <v>41912</v>
      </c>
      <c r="H109" s="14">
        <v>42004</v>
      </c>
      <c r="I109" s="66" t="s">
        <v>409</v>
      </c>
      <c r="J109" s="14">
        <v>42004</v>
      </c>
      <c r="K109" s="105" t="s">
        <v>202</v>
      </c>
      <c r="L109" s="65" t="s">
        <v>399</v>
      </c>
      <c r="M109" s="65" t="s">
        <v>395</v>
      </c>
      <c r="N109" s="43"/>
      <c r="O109" s="43"/>
      <c r="P109" s="66" t="s">
        <v>410</v>
      </c>
      <c r="Q109" s="43"/>
      <c r="R109" s="43"/>
      <c r="S109" s="66"/>
      <c r="T109" s="43">
        <v>1</v>
      </c>
      <c r="U109" s="43">
        <v>1</v>
      </c>
      <c r="V109" s="66" t="s">
        <v>411</v>
      </c>
    </row>
    <row r="110" spans="1:22" s="4" customFormat="1" ht="120" x14ac:dyDescent="0.2">
      <c r="A110" s="63" t="s">
        <v>391</v>
      </c>
      <c r="B110" s="58">
        <v>41878</v>
      </c>
      <c r="C110" s="64">
        <v>5</v>
      </c>
      <c r="D110" s="37" t="s">
        <v>412</v>
      </c>
      <c r="E110" s="65" t="s">
        <v>30</v>
      </c>
      <c r="F110" s="66" t="s">
        <v>393</v>
      </c>
      <c r="G110" s="14">
        <v>41912</v>
      </c>
      <c r="H110" s="14">
        <v>42004</v>
      </c>
      <c r="I110" s="66" t="s">
        <v>394</v>
      </c>
      <c r="J110" s="14">
        <v>42004</v>
      </c>
      <c r="K110" s="105" t="s">
        <v>202</v>
      </c>
      <c r="L110" s="65" t="s">
        <v>203</v>
      </c>
      <c r="M110" s="65" t="s">
        <v>395</v>
      </c>
      <c r="N110" s="43"/>
      <c r="O110" s="43"/>
      <c r="P110" s="66"/>
      <c r="Q110" s="43"/>
      <c r="R110" s="43"/>
      <c r="S110" s="66"/>
      <c r="T110" s="43">
        <v>0</v>
      </c>
      <c r="U110" s="43">
        <v>0</v>
      </c>
      <c r="V110" s="66"/>
    </row>
    <row r="111" spans="1:22" s="4" customFormat="1" ht="120" x14ac:dyDescent="0.2">
      <c r="A111" s="63" t="s">
        <v>391</v>
      </c>
      <c r="B111" s="58">
        <v>41878</v>
      </c>
      <c r="C111" s="64">
        <v>6</v>
      </c>
      <c r="D111" s="37" t="s">
        <v>413</v>
      </c>
      <c r="E111" s="65" t="s">
        <v>30</v>
      </c>
      <c r="F111" s="66" t="s">
        <v>414</v>
      </c>
      <c r="G111" s="14">
        <v>41884</v>
      </c>
      <c r="H111" s="14">
        <v>41943</v>
      </c>
      <c r="I111" s="66" t="s">
        <v>415</v>
      </c>
      <c r="J111" s="14">
        <v>42004</v>
      </c>
      <c r="K111" s="105" t="s">
        <v>202</v>
      </c>
      <c r="L111" s="65" t="s">
        <v>65</v>
      </c>
      <c r="M111" s="66" t="s">
        <v>416</v>
      </c>
      <c r="N111" s="43"/>
      <c r="O111" s="43"/>
      <c r="P111" s="66"/>
      <c r="Q111" s="43"/>
      <c r="R111" s="43"/>
      <c r="S111" s="66" t="s">
        <v>417</v>
      </c>
      <c r="T111" s="43">
        <v>1</v>
      </c>
      <c r="U111" s="43">
        <v>1</v>
      </c>
      <c r="V111" s="66" t="s">
        <v>418</v>
      </c>
    </row>
    <row r="112" spans="1:22" s="4" customFormat="1" ht="192" x14ac:dyDescent="0.2">
      <c r="A112" s="63" t="s">
        <v>391</v>
      </c>
      <c r="B112" s="58">
        <v>41878</v>
      </c>
      <c r="C112" s="64">
        <v>7</v>
      </c>
      <c r="D112" s="37" t="s">
        <v>419</v>
      </c>
      <c r="E112" s="65" t="s">
        <v>30</v>
      </c>
      <c r="F112" s="66" t="s">
        <v>420</v>
      </c>
      <c r="G112" s="14">
        <v>41884</v>
      </c>
      <c r="H112" s="14">
        <v>41943</v>
      </c>
      <c r="I112" s="66" t="s">
        <v>421</v>
      </c>
      <c r="J112" s="14">
        <v>42004</v>
      </c>
      <c r="K112" s="105" t="s">
        <v>202</v>
      </c>
      <c r="L112" s="65" t="s">
        <v>65</v>
      </c>
      <c r="M112" s="66" t="s">
        <v>422</v>
      </c>
      <c r="N112" s="43"/>
      <c r="O112" s="43"/>
      <c r="P112" s="66"/>
      <c r="Q112" s="43"/>
      <c r="R112" s="43"/>
      <c r="S112" s="66" t="s">
        <v>417</v>
      </c>
      <c r="T112" s="43">
        <v>1</v>
      </c>
      <c r="U112" s="43">
        <v>1</v>
      </c>
      <c r="V112" s="66" t="s">
        <v>423</v>
      </c>
    </row>
    <row r="113" spans="1:22" s="4" customFormat="1" ht="132" x14ac:dyDescent="0.2">
      <c r="A113" s="63" t="s">
        <v>391</v>
      </c>
      <c r="B113" s="58">
        <v>41878</v>
      </c>
      <c r="C113" s="64">
        <v>8</v>
      </c>
      <c r="D113" s="37" t="s">
        <v>424</v>
      </c>
      <c r="E113" s="65" t="s">
        <v>30</v>
      </c>
      <c r="F113" s="66" t="s">
        <v>425</v>
      </c>
      <c r="G113" s="14">
        <v>41884</v>
      </c>
      <c r="H113" s="14">
        <v>41943</v>
      </c>
      <c r="I113" s="66" t="s">
        <v>426</v>
      </c>
      <c r="J113" s="14">
        <v>42004</v>
      </c>
      <c r="K113" s="105" t="s">
        <v>91</v>
      </c>
      <c r="L113" s="65" t="s">
        <v>65</v>
      </c>
      <c r="M113" s="66" t="s">
        <v>416</v>
      </c>
      <c r="N113" s="43"/>
      <c r="O113" s="43"/>
      <c r="P113" s="66"/>
      <c r="Q113" s="43">
        <v>0.75</v>
      </c>
      <c r="R113" s="43">
        <v>0.5</v>
      </c>
      <c r="S113" s="25" t="s">
        <v>427</v>
      </c>
      <c r="T113" s="43">
        <v>1</v>
      </c>
      <c r="U113" s="43"/>
      <c r="V113" s="25" t="s">
        <v>428</v>
      </c>
    </row>
    <row r="114" spans="1:22" s="4" customFormat="1" ht="180" x14ac:dyDescent="0.2">
      <c r="A114" s="63" t="s">
        <v>391</v>
      </c>
      <c r="B114" s="58">
        <v>41878</v>
      </c>
      <c r="C114" s="64">
        <v>9</v>
      </c>
      <c r="D114" s="37" t="s">
        <v>429</v>
      </c>
      <c r="E114" s="65" t="s">
        <v>30</v>
      </c>
      <c r="F114" s="37" t="s">
        <v>430</v>
      </c>
      <c r="G114" s="14">
        <v>41884</v>
      </c>
      <c r="H114" s="14">
        <v>41943</v>
      </c>
      <c r="I114" s="66" t="s">
        <v>426</v>
      </c>
      <c r="J114" s="14">
        <v>42004</v>
      </c>
      <c r="K114" s="105" t="s">
        <v>91</v>
      </c>
      <c r="L114" s="65" t="s">
        <v>65</v>
      </c>
      <c r="M114" s="66" t="s">
        <v>229</v>
      </c>
      <c r="N114" s="43"/>
      <c r="O114" s="43"/>
      <c r="P114" s="66"/>
      <c r="Q114" s="43">
        <v>0.5</v>
      </c>
      <c r="R114" s="43">
        <v>0.5</v>
      </c>
      <c r="S114" s="25" t="s">
        <v>431</v>
      </c>
      <c r="T114" s="43">
        <v>0.75</v>
      </c>
      <c r="U114" s="43"/>
      <c r="V114" s="25" t="s">
        <v>432</v>
      </c>
    </row>
    <row r="115" spans="1:22" s="4" customFormat="1" ht="132" x14ac:dyDescent="0.2">
      <c r="A115" s="63" t="s">
        <v>391</v>
      </c>
      <c r="B115" s="58">
        <v>41878</v>
      </c>
      <c r="C115" s="64">
        <v>10</v>
      </c>
      <c r="D115" s="37" t="s">
        <v>433</v>
      </c>
      <c r="E115" s="65" t="s">
        <v>30</v>
      </c>
      <c r="F115" s="37" t="s">
        <v>434</v>
      </c>
      <c r="G115" s="14">
        <v>41884</v>
      </c>
      <c r="H115" s="14">
        <v>41943</v>
      </c>
      <c r="I115" s="66" t="s">
        <v>435</v>
      </c>
      <c r="J115" s="14">
        <v>42004</v>
      </c>
      <c r="K115" s="105" t="s">
        <v>91</v>
      </c>
      <c r="L115" s="65" t="s">
        <v>65</v>
      </c>
      <c r="M115" s="66" t="s">
        <v>436</v>
      </c>
      <c r="N115" s="43"/>
      <c r="O115" s="43"/>
      <c r="P115" s="66"/>
      <c r="Q115" s="43"/>
      <c r="R115" s="43"/>
      <c r="S115" s="66" t="s">
        <v>417</v>
      </c>
      <c r="T115" s="43">
        <v>0.5</v>
      </c>
      <c r="U115" s="43"/>
      <c r="V115" s="25" t="s">
        <v>437</v>
      </c>
    </row>
    <row r="116" spans="1:22" s="4" customFormat="1" ht="67.5" x14ac:dyDescent="0.2">
      <c r="A116" s="8" t="s">
        <v>438</v>
      </c>
      <c r="B116" s="9">
        <v>41988</v>
      </c>
      <c r="C116" s="10">
        <v>1</v>
      </c>
      <c r="D116" s="11" t="s">
        <v>439</v>
      </c>
      <c r="E116" s="55" t="s">
        <v>440</v>
      </c>
      <c r="F116" s="8" t="s">
        <v>441</v>
      </c>
      <c r="G116" s="67">
        <v>42050</v>
      </c>
      <c r="H116" s="67">
        <v>42079</v>
      </c>
      <c r="I116" s="68" t="s">
        <v>442</v>
      </c>
      <c r="J116" s="69">
        <v>42079</v>
      </c>
      <c r="K116" s="8" t="s">
        <v>443</v>
      </c>
      <c r="L116" s="8" t="s">
        <v>444</v>
      </c>
      <c r="M116" s="35"/>
      <c r="N116" s="35"/>
      <c r="O116" s="16"/>
      <c r="P116" s="66"/>
      <c r="Q116" s="43"/>
      <c r="R116" s="43"/>
      <c r="S116" s="66"/>
      <c r="T116" s="43"/>
      <c r="U116" s="43"/>
      <c r="V116" s="66"/>
    </row>
    <row r="117" spans="1:22" s="4" customFormat="1" ht="135" x14ac:dyDescent="0.2">
      <c r="A117" s="8" t="s">
        <v>438</v>
      </c>
      <c r="B117" s="9">
        <v>41988</v>
      </c>
      <c r="C117" s="10">
        <v>2</v>
      </c>
      <c r="D117" s="112" t="s">
        <v>445</v>
      </c>
      <c r="E117" s="10" t="s">
        <v>446</v>
      </c>
      <c r="F117" s="8" t="s">
        <v>447</v>
      </c>
      <c r="G117" s="67">
        <v>42030</v>
      </c>
      <c r="H117" s="67">
        <v>42093</v>
      </c>
      <c r="I117" s="68" t="s">
        <v>448</v>
      </c>
      <c r="J117" s="69">
        <v>41778</v>
      </c>
      <c r="K117" s="8" t="s">
        <v>443</v>
      </c>
      <c r="L117" s="8" t="s">
        <v>449</v>
      </c>
      <c r="M117" s="35"/>
      <c r="N117" s="35"/>
      <c r="O117" s="16"/>
      <c r="P117" s="66"/>
      <c r="Q117" s="43"/>
      <c r="R117" s="43"/>
      <c r="S117" s="66"/>
      <c r="T117" s="43"/>
      <c r="U117" s="43"/>
      <c r="V117" s="66"/>
    </row>
    <row r="118" spans="1:22" s="4" customFormat="1" ht="135" x14ac:dyDescent="0.2">
      <c r="A118" s="17" t="s">
        <v>438</v>
      </c>
      <c r="B118" s="18">
        <v>41988</v>
      </c>
      <c r="C118" s="19">
        <v>3</v>
      </c>
      <c r="D118" s="70" t="s">
        <v>450</v>
      </c>
      <c r="E118" s="19" t="s">
        <v>446</v>
      </c>
      <c r="F118" s="36" t="s">
        <v>451</v>
      </c>
      <c r="G118" s="67">
        <v>42051</v>
      </c>
      <c r="H118" s="67">
        <v>42079</v>
      </c>
      <c r="I118" s="71" t="s">
        <v>452</v>
      </c>
      <c r="J118" s="72">
        <v>41749</v>
      </c>
      <c r="K118" s="73" t="s">
        <v>443</v>
      </c>
      <c r="L118" s="73" t="s">
        <v>453</v>
      </c>
      <c r="M118" s="74"/>
      <c r="N118" s="74"/>
      <c r="O118" s="75"/>
      <c r="P118" s="66"/>
      <c r="Q118" s="43"/>
      <c r="R118" s="43"/>
      <c r="S118" s="66"/>
      <c r="T118" s="43"/>
      <c r="U118" s="43"/>
      <c r="V118" s="66"/>
    </row>
    <row r="119" spans="1:22" s="4" customFormat="1" ht="101.25" x14ac:dyDescent="0.2">
      <c r="A119" s="17" t="s">
        <v>438</v>
      </c>
      <c r="B119" s="18">
        <v>41988</v>
      </c>
      <c r="C119" s="23">
        <v>4</v>
      </c>
      <c r="D119" s="17" t="s">
        <v>454</v>
      </c>
      <c r="E119" s="19" t="s">
        <v>446</v>
      </c>
      <c r="F119" s="73" t="s">
        <v>455</v>
      </c>
      <c r="G119" s="76">
        <v>42006</v>
      </c>
      <c r="H119" s="76">
        <v>42369</v>
      </c>
      <c r="I119" s="71" t="s">
        <v>456</v>
      </c>
      <c r="J119" s="72">
        <v>42369</v>
      </c>
      <c r="K119" s="73" t="s">
        <v>457</v>
      </c>
      <c r="L119" s="73"/>
      <c r="M119" s="74"/>
      <c r="N119" s="74"/>
      <c r="O119" s="75"/>
      <c r="P119" s="66"/>
      <c r="Q119" s="43"/>
      <c r="R119" s="43"/>
      <c r="S119" s="66"/>
      <c r="T119" s="43"/>
      <c r="U119" s="43"/>
      <c r="V119" s="66"/>
    </row>
    <row r="120" spans="1:22" s="4" customFormat="1" ht="25.5" x14ac:dyDescent="0.2">
      <c r="A120" s="575" t="s">
        <v>438</v>
      </c>
      <c r="B120" s="573">
        <v>41988</v>
      </c>
      <c r="C120" s="575">
        <v>5</v>
      </c>
      <c r="D120" s="570" t="s">
        <v>458</v>
      </c>
      <c r="E120" s="575" t="s">
        <v>446</v>
      </c>
      <c r="F120" s="22" t="s">
        <v>459</v>
      </c>
      <c r="G120" s="586">
        <v>42019</v>
      </c>
      <c r="H120" s="586">
        <v>42369</v>
      </c>
      <c r="I120" s="589" t="s">
        <v>460</v>
      </c>
      <c r="J120" s="591">
        <v>42369</v>
      </c>
      <c r="K120" s="593" t="s">
        <v>461</v>
      </c>
      <c r="L120" s="593" t="s">
        <v>462</v>
      </c>
      <c r="M120" s="578"/>
      <c r="N120" s="578"/>
      <c r="O120" s="580"/>
      <c r="P120" s="66"/>
      <c r="Q120" s="43"/>
      <c r="R120" s="43"/>
      <c r="S120" s="66"/>
      <c r="T120" s="43"/>
      <c r="U120" s="43"/>
      <c r="V120" s="66"/>
    </row>
    <row r="121" spans="1:22" s="4" customFormat="1" ht="25.5" x14ac:dyDescent="0.2">
      <c r="A121" s="576"/>
      <c r="B121" s="574"/>
      <c r="C121" s="576"/>
      <c r="D121" s="577"/>
      <c r="E121" s="576"/>
      <c r="F121" s="77" t="s">
        <v>463</v>
      </c>
      <c r="G121" s="587"/>
      <c r="H121" s="587"/>
      <c r="I121" s="590"/>
      <c r="J121" s="592"/>
      <c r="K121" s="594"/>
      <c r="L121" s="594"/>
      <c r="M121" s="579"/>
      <c r="N121" s="579"/>
      <c r="O121" s="581"/>
      <c r="P121" s="66"/>
      <c r="Q121" s="43"/>
      <c r="R121" s="43"/>
      <c r="S121" s="66"/>
      <c r="T121" s="43"/>
      <c r="U121" s="43"/>
      <c r="V121" s="66"/>
    </row>
    <row r="122" spans="1:22" s="4" customFormat="1" ht="25.5" x14ac:dyDescent="0.2">
      <c r="A122" s="576"/>
      <c r="B122" s="574"/>
      <c r="C122" s="576"/>
      <c r="D122" s="577"/>
      <c r="E122" s="576"/>
      <c r="F122" s="77" t="s">
        <v>464</v>
      </c>
      <c r="G122" s="587"/>
      <c r="H122" s="587"/>
      <c r="I122" s="590"/>
      <c r="J122" s="592"/>
      <c r="K122" s="594"/>
      <c r="L122" s="594"/>
      <c r="M122" s="579"/>
      <c r="N122" s="579"/>
      <c r="O122" s="581"/>
      <c r="P122" s="66"/>
      <c r="Q122" s="43"/>
      <c r="R122" s="43"/>
      <c r="S122" s="66"/>
      <c r="T122" s="43"/>
      <c r="U122" s="43"/>
      <c r="V122" s="66"/>
    </row>
    <row r="123" spans="1:22" s="4" customFormat="1" ht="25.5" x14ac:dyDescent="0.2">
      <c r="A123" s="576"/>
      <c r="B123" s="574"/>
      <c r="C123" s="576"/>
      <c r="D123" s="577"/>
      <c r="E123" s="576"/>
      <c r="F123" s="77" t="s">
        <v>465</v>
      </c>
      <c r="G123" s="588"/>
      <c r="H123" s="588"/>
      <c r="I123" s="590"/>
      <c r="J123" s="592"/>
      <c r="K123" s="595"/>
      <c r="L123" s="594"/>
      <c r="M123" s="579"/>
      <c r="N123" s="579"/>
      <c r="O123" s="581"/>
      <c r="P123" s="66"/>
      <c r="Q123" s="43"/>
      <c r="R123" s="43"/>
      <c r="S123" s="66"/>
      <c r="T123" s="43"/>
      <c r="U123" s="43"/>
      <c r="V123" s="66"/>
    </row>
    <row r="124" spans="1:22" s="4" customFormat="1" ht="135" x14ac:dyDescent="0.2">
      <c r="A124" s="8" t="s">
        <v>438</v>
      </c>
      <c r="B124" s="9">
        <v>41988</v>
      </c>
      <c r="C124" s="10">
        <v>6</v>
      </c>
      <c r="D124" s="36" t="s">
        <v>466</v>
      </c>
      <c r="E124" s="78" t="s">
        <v>446</v>
      </c>
      <c r="F124" s="77" t="s">
        <v>467</v>
      </c>
      <c r="G124" s="67">
        <v>42051</v>
      </c>
      <c r="H124" s="67">
        <v>42368</v>
      </c>
      <c r="I124" s="68" t="s">
        <v>468</v>
      </c>
      <c r="J124" s="69">
        <v>42384</v>
      </c>
      <c r="K124" s="21" t="s">
        <v>461</v>
      </c>
      <c r="L124" s="21" t="s">
        <v>469</v>
      </c>
      <c r="M124" s="35"/>
      <c r="N124" s="35"/>
      <c r="O124" s="79"/>
      <c r="P124" s="66"/>
      <c r="Q124" s="43"/>
      <c r="R124" s="43"/>
      <c r="S124" s="66"/>
      <c r="T124" s="43"/>
      <c r="U124" s="43"/>
      <c r="V124" s="66"/>
    </row>
    <row r="125" spans="1:22" s="4" customFormat="1" ht="112.5" x14ac:dyDescent="0.2">
      <c r="A125" s="8" t="s">
        <v>438</v>
      </c>
      <c r="B125" s="9">
        <v>41988</v>
      </c>
      <c r="C125" s="10">
        <v>7</v>
      </c>
      <c r="D125" s="8" t="s">
        <v>470</v>
      </c>
      <c r="E125" s="10" t="s">
        <v>446</v>
      </c>
      <c r="F125" s="36" t="s">
        <v>471</v>
      </c>
      <c r="G125" s="67">
        <v>42058</v>
      </c>
      <c r="H125" s="67">
        <v>42093</v>
      </c>
      <c r="I125" s="68" t="s">
        <v>472</v>
      </c>
      <c r="J125" s="69">
        <v>42095</v>
      </c>
      <c r="K125" s="21" t="s">
        <v>473</v>
      </c>
      <c r="L125" s="21" t="s">
        <v>449</v>
      </c>
      <c r="M125" s="35"/>
      <c r="N125" s="35"/>
      <c r="O125" s="80"/>
      <c r="P125" s="66"/>
      <c r="Q125" s="43"/>
      <c r="R125" s="43"/>
      <c r="S125" s="66"/>
      <c r="T125" s="43"/>
      <c r="U125" s="43"/>
      <c r="V125" s="66"/>
    </row>
    <row r="126" spans="1:22" s="4" customFormat="1" ht="108" customHeight="1" x14ac:dyDescent="0.2">
      <c r="A126" s="146" t="s">
        <v>490</v>
      </c>
      <c r="B126" s="147">
        <v>42125</v>
      </c>
      <c r="C126" s="148">
        <v>1</v>
      </c>
      <c r="D126" s="8" t="s">
        <v>491</v>
      </c>
      <c r="E126" s="61" t="s">
        <v>446</v>
      </c>
      <c r="F126" s="34" t="s">
        <v>492</v>
      </c>
      <c r="G126" s="147" t="s">
        <v>493</v>
      </c>
      <c r="H126" s="147">
        <v>42277</v>
      </c>
      <c r="I126" s="34" t="s">
        <v>494</v>
      </c>
      <c r="J126" s="147">
        <v>42369</v>
      </c>
      <c r="K126" s="61" t="s">
        <v>495</v>
      </c>
      <c r="L126" s="34" t="s">
        <v>496</v>
      </c>
      <c r="M126" s="144"/>
      <c r="N126" s="144"/>
      <c r="O126" s="145"/>
      <c r="P126" s="66"/>
      <c r="Q126" s="43"/>
      <c r="R126" s="43"/>
      <c r="S126" s="66"/>
      <c r="T126" s="43"/>
      <c r="U126" s="43"/>
      <c r="V126" s="66"/>
    </row>
    <row r="127" spans="1:22" s="4" customFormat="1" ht="106.5" customHeight="1" x14ac:dyDescent="0.2">
      <c r="A127" s="146" t="s">
        <v>490</v>
      </c>
      <c r="B127" s="147">
        <v>42125</v>
      </c>
      <c r="C127" s="148">
        <v>2</v>
      </c>
      <c r="D127" s="8" t="s">
        <v>497</v>
      </c>
      <c r="E127" s="61" t="s">
        <v>446</v>
      </c>
      <c r="F127" s="34" t="s">
        <v>498</v>
      </c>
      <c r="G127" s="147">
        <v>42146</v>
      </c>
      <c r="H127" s="147">
        <v>42369</v>
      </c>
      <c r="I127" s="34" t="s">
        <v>499</v>
      </c>
      <c r="J127" s="147">
        <v>42369</v>
      </c>
      <c r="K127" s="61" t="s">
        <v>500</v>
      </c>
      <c r="L127" s="34" t="s">
        <v>501</v>
      </c>
      <c r="M127" s="144"/>
      <c r="N127" s="144"/>
      <c r="O127" s="145"/>
      <c r="P127" s="66"/>
      <c r="Q127" s="43"/>
      <c r="R127" s="43"/>
      <c r="S127" s="66"/>
      <c r="T127" s="43"/>
      <c r="U127" s="43"/>
      <c r="V127" s="66"/>
    </row>
    <row r="128" spans="1:22" s="4" customFormat="1" ht="117" customHeight="1" x14ac:dyDescent="0.2">
      <c r="A128" s="176" t="s">
        <v>490</v>
      </c>
      <c r="B128" s="177">
        <v>42125</v>
      </c>
      <c r="C128" s="178">
        <v>3</v>
      </c>
      <c r="D128" s="8" t="s">
        <v>502</v>
      </c>
      <c r="E128" s="179" t="s">
        <v>446</v>
      </c>
      <c r="F128" s="180" t="s">
        <v>503</v>
      </c>
      <c r="G128" s="177">
        <v>42156</v>
      </c>
      <c r="H128" s="177">
        <v>42277</v>
      </c>
      <c r="I128" s="142" t="s">
        <v>504</v>
      </c>
      <c r="J128" s="177">
        <v>42277</v>
      </c>
      <c r="K128" s="179" t="s">
        <v>505</v>
      </c>
      <c r="L128" s="180" t="s">
        <v>506</v>
      </c>
      <c r="M128" s="144"/>
      <c r="N128" s="144"/>
      <c r="O128" s="145"/>
      <c r="P128" s="66"/>
      <c r="Q128" s="43"/>
      <c r="R128" s="43"/>
      <c r="S128" s="66"/>
      <c r="T128" s="43"/>
      <c r="U128" s="43"/>
      <c r="V128" s="66"/>
    </row>
    <row r="129" spans="1:22" s="4" customFormat="1" ht="191.25" x14ac:dyDescent="0.2">
      <c r="A129" s="176" t="s">
        <v>508</v>
      </c>
      <c r="B129" s="177">
        <v>42249</v>
      </c>
      <c r="C129" s="178">
        <v>1</v>
      </c>
      <c r="D129" s="181" t="s">
        <v>509</v>
      </c>
      <c r="E129" s="179" t="s">
        <v>30</v>
      </c>
      <c r="F129" s="180" t="s">
        <v>510</v>
      </c>
      <c r="G129" s="177">
        <v>42262</v>
      </c>
      <c r="H129" s="177">
        <v>42369</v>
      </c>
      <c r="I129" s="180" t="s">
        <v>511</v>
      </c>
      <c r="J129" s="177">
        <v>42369</v>
      </c>
      <c r="K129" s="179" t="s">
        <v>512</v>
      </c>
      <c r="L129" s="180"/>
      <c r="M129" s="144"/>
      <c r="N129" s="144"/>
      <c r="O129" s="145"/>
      <c r="P129" s="66"/>
      <c r="Q129" s="43"/>
      <c r="R129" s="43"/>
      <c r="S129" s="66"/>
      <c r="T129" s="43"/>
      <c r="U129" s="43"/>
      <c r="V129" s="66"/>
    </row>
    <row r="130" spans="1:22" s="4" customFormat="1" ht="101.25" x14ac:dyDescent="0.2">
      <c r="A130" s="176" t="s">
        <v>508</v>
      </c>
      <c r="B130" s="177">
        <v>42249</v>
      </c>
      <c r="C130" s="178">
        <v>2</v>
      </c>
      <c r="D130" s="181" t="s">
        <v>513</v>
      </c>
      <c r="E130" s="179" t="s">
        <v>30</v>
      </c>
      <c r="F130" s="180" t="s">
        <v>514</v>
      </c>
      <c r="G130" s="177">
        <v>42262</v>
      </c>
      <c r="H130" s="177">
        <v>42369</v>
      </c>
      <c r="I130" s="180" t="s">
        <v>515</v>
      </c>
      <c r="J130" s="177">
        <v>42369</v>
      </c>
      <c r="K130" s="179" t="s">
        <v>512</v>
      </c>
      <c r="L130" s="180"/>
      <c r="M130" s="144"/>
      <c r="N130" s="144"/>
      <c r="O130" s="145"/>
      <c r="P130" s="66"/>
      <c r="Q130" s="43"/>
      <c r="R130" s="43"/>
      <c r="S130" s="66"/>
      <c r="T130" s="43"/>
      <c r="U130" s="43"/>
      <c r="V130" s="66"/>
    </row>
    <row r="131" spans="1:22" s="4" customFormat="1" ht="135" x14ac:dyDescent="0.2">
      <c r="A131" s="176" t="s">
        <v>508</v>
      </c>
      <c r="B131" s="177">
        <v>42249</v>
      </c>
      <c r="C131" s="178">
        <v>3</v>
      </c>
      <c r="D131" s="11" t="s">
        <v>516</v>
      </c>
      <c r="E131" s="179" t="s">
        <v>30</v>
      </c>
      <c r="F131" s="8" t="s">
        <v>242</v>
      </c>
      <c r="G131" s="177">
        <v>42262</v>
      </c>
      <c r="H131" s="177">
        <v>42094</v>
      </c>
      <c r="I131" s="180" t="s">
        <v>517</v>
      </c>
      <c r="J131" s="177">
        <v>42369</v>
      </c>
      <c r="K131" s="179"/>
      <c r="L131" s="180" t="s">
        <v>518</v>
      </c>
      <c r="M131" s="144"/>
      <c r="N131" s="144"/>
      <c r="O131" s="145"/>
      <c r="P131" s="66"/>
      <c r="Q131" s="43"/>
      <c r="R131" s="43"/>
      <c r="S131" s="66"/>
      <c r="T131" s="43"/>
      <c r="U131" s="43"/>
      <c r="V131" s="66"/>
    </row>
    <row r="132" spans="1:22" s="4" customFormat="1" ht="85.5" customHeight="1" x14ac:dyDescent="0.2">
      <c r="A132" s="176" t="s">
        <v>508</v>
      </c>
      <c r="B132" s="177">
        <v>42249</v>
      </c>
      <c r="C132" s="178">
        <v>4</v>
      </c>
      <c r="D132" s="11" t="s">
        <v>519</v>
      </c>
      <c r="E132" s="179" t="s">
        <v>30</v>
      </c>
      <c r="F132" s="8" t="s">
        <v>520</v>
      </c>
      <c r="G132" s="177">
        <v>42261</v>
      </c>
      <c r="H132" s="177">
        <v>42551</v>
      </c>
      <c r="I132" s="180" t="s">
        <v>521</v>
      </c>
      <c r="J132" s="177">
        <v>42551</v>
      </c>
      <c r="K132" s="179" t="s">
        <v>522</v>
      </c>
      <c r="L132" s="180" t="s">
        <v>523</v>
      </c>
      <c r="M132" s="144"/>
      <c r="N132" s="144"/>
      <c r="O132" s="145"/>
      <c r="P132" s="66"/>
      <c r="Q132" s="43"/>
      <c r="R132" s="43"/>
      <c r="S132" s="66"/>
      <c r="T132" s="43"/>
      <c r="U132" s="43"/>
      <c r="V132" s="66"/>
    </row>
    <row r="133" spans="1:22" s="4" customFormat="1" ht="123.75" x14ac:dyDescent="0.2">
      <c r="A133" s="176" t="s">
        <v>508</v>
      </c>
      <c r="B133" s="177">
        <v>42249</v>
      </c>
      <c r="C133" s="178">
        <v>5</v>
      </c>
      <c r="D133" s="11" t="s">
        <v>524</v>
      </c>
      <c r="E133" s="179" t="s">
        <v>30</v>
      </c>
      <c r="F133" s="182" t="s">
        <v>525</v>
      </c>
      <c r="G133" s="183">
        <v>42261</v>
      </c>
      <c r="H133" s="183">
        <v>42551</v>
      </c>
      <c r="I133" s="184" t="s">
        <v>526</v>
      </c>
      <c r="J133" s="183">
        <v>42551</v>
      </c>
      <c r="K133" s="185" t="s">
        <v>527</v>
      </c>
      <c r="L133" s="184" t="s">
        <v>528</v>
      </c>
      <c r="M133" s="144"/>
      <c r="N133" s="144"/>
      <c r="O133" s="145"/>
      <c r="P133" s="66"/>
      <c r="Q133" s="43"/>
      <c r="R133" s="43"/>
      <c r="S133" s="66"/>
      <c r="T133" s="43"/>
      <c r="U133" s="43"/>
      <c r="V133" s="66"/>
    </row>
    <row r="134" spans="1:22" s="4" customFormat="1" ht="12" x14ac:dyDescent="0.2">
      <c r="A134" s="164"/>
      <c r="B134" s="165"/>
      <c r="C134" s="163"/>
      <c r="D134" s="164"/>
      <c r="E134" s="163"/>
      <c r="F134" s="140"/>
      <c r="G134" s="141"/>
      <c r="H134" s="141"/>
      <c r="I134" s="142"/>
      <c r="J134" s="143"/>
      <c r="K134" s="162"/>
      <c r="L134" s="162"/>
      <c r="M134" s="144"/>
      <c r="N134" s="144"/>
      <c r="O134" s="145"/>
      <c r="P134" s="66"/>
      <c r="Q134" s="43"/>
      <c r="R134" s="43"/>
      <c r="S134" s="66"/>
      <c r="T134" s="43"/>
      <c r="U134" s="43"/>
      <c r="V134" s="66"/>
    </row>
    <row r="135" spans="1:22" s="4" customFormat="1" ht="12" x14ac:dyDescent="0.2">
      <c r="A135" s="164"/>
      <c r="B135" s="165"/>
      <c r="C135" s="163"/>
      <c r="D135" s="164"/>
      <c r="E135" s="163"/>
      <c r="F135" s="140"/>
      <c r="G135" s="141"/>
      <c r="H135" s="141"/>
      <c r="I135" s="142"/>
      <c r="J135" s="143"/>
      <c r="K135" s="162"/>
      <c r="L135" s="162"/>
      <c r="M135" s="144"/>
      <c r="N135" s="144"/>
      <c r="O135" s="145"/>
      <c r="P135" s="66"/>
      <c r="Q135" s="43"/>
      <c r="R135" s="43"/>
      <c r="S135" s="66"/>
      <c r="T135" s="43"/>
      <c r="U135" s="43"/>
      <c r="V135" s="66"/>
    </row>
    <row r="136" spans="1:22" s="4" customFormat="1" ht="12" x14ac:dyDescent="0.2">
      <c r="A136" s="164"/>
      <c r="B136" s="165"/>
      <c r="C136" s="163"/>
      <c r="D136" s="164"/>
      <c r="E136" s="163"/>
      <c r="F136" s="140"/>
      <c r="G136" s="141"/>
      <c r="H136" s="141"/>
      <c r="I136" s="142"/>
      <c r="J136" s="143"/>
      <c r="K136" s="162"/>
      <c r="L136" s="162"/>
      <c r="M136" s="144"/>
      <c r="N136" s="144"/>
      <c r="O136" s="145"/>
      <c r="P136" s="66"/>
      <c r="Q136" s="43"/>
      <c r="R136" s="43"/>
      <c r="S136" s="66"/>
      <c r="T136" s="43"/>
      <c r="U136" s="43"/>
      <c r="V136" s="66"/>
    </row>
    <row r="137" spans="1:22" s="4" customFormat="1" ht="12" x14ac:dyDescent="0.2">
      <c r="A137" s="164"/>
      <c r="B137" s="165"/>
      <c r="C137" s="163"/>
      <c r="D137" s="164"/>
      <c r="E137" s="163"/>
      <c r="F137" s="140"/>
      <c r="G137" s="141"/>
      <c r="H137" s="141"/>
      <c r="I137" s="142"/>
      <c r="J137" s="143"/>
      <c r="K137" s="162"/>
      <c r="L137" s="162"/>
      <c r="M137" s="144"/>
      <c r="N137" s="144"/>
      <c r="O137" s="145"/>
      <c r="P137" s="66"/>
      <c r="Q137" s="43"/>
      <c r="R137" s="43"/>
      <c r="S137" s="66"/>
      <c r="T137" s="43"/>
      <c r="U137" s="43"/>
      <c r="V137" s="66"/>
    </row>
    <row r="138" spans="1:22" s="4" customFormat="1" ht="12" x14ac:dyDescent="0.2">
      <c r="A138" s="164"/>
      <c r="B138" s="165"/>
      <c r="C138" s="163"/>
      <c r="D138" s="164"/>
      <c r="E138" s="163"/>
      <c r="F138" s="140"/>
      <c r="G138" s="141"/>
      <c r="H138" s="141"/>
      <c r="I138" s="142"/>
      <c r="J138" s="143"/>
      <c r="K138" s="162"/>
      <c r="L138" s="162"/>
      <c r="M138" s="144"/>
      <c r="N138" s="144"/>
      <c r="O138" s="145"/>
      <c r="P138" s="66"/>
      <c r="Q138" s="43"/>
      <c r="R138" s="43"/>
      <c r="S138" s="66"/>
      <c r="T138" s="43"/>
      <c r="U138" s="43"/>
      <c r="V138" s="66"/>
    </row>
    <row r="139" spans="1:22" s="4" customFormat="1" ht="12" x14ac:dyDescent="0.2">
      <c r="A139" s="164"/>
      <c r="B139" s="165"/>
      <c r="C139" s="163"/>
      <c r="D139" s="164"/>
      <c r="E139" s="163"/>
      <c r="F139" s="140"/>
      <c r="G139" s="141"/>
      <c r="H139" s="141"/>
      <c r="I139" s="142"/>
      <c r="J139" s="143"/>
      <c r="K139" s="162"/>
      <c r="L139" s="162"/>
      <c r="M139" s="144"/>
      <c r="N139" s="144"/>
      <c r="O139" s="145"/>
      <c r="P139" s="66"/>
      <c r="Q139" s="43"/>
      <c r="R139" s="43"/>
      <c r="S139" s="66"/>
      <c r="T139" s="43"/>
      <c r="U139" s="43"/>
      <c r="V139" s="66"/>
    </row>
    <row r="140" spans="1:22" s="4" customFormat="1" ht="12" x14ac:dyDescent="0.2">
      <c r="A140" s="120"/>
      <c r="B140" s="125"/>
      <c r="C140" s="124"/>
      <c r="D140" s="120"/>
      <c r="E140" s="124"/>
      <c r="F140" s="140"/>
      <c r="G140" s="141"/>
      <c r="H140" s="141"/>
      <c r="I140" s="142"/>
      <c r="J140" s="143"/>
      <c r="K140" s="139"/>
      <c r="L140" s="139"/>
      <c r="M140" s="144"/>
      <c r="N140" s="144"/>
      <c r="O140" s="145"/>
      <c r="P140" s="66"/>
      <c r="Q140" s="43"/>
      <c r="R140" s="43"/>
      <c r="S140" s="66"/>
      <c r="T140" s="43"/>
      <c r="U140" s="43"/>
      <c r="V140" s="66"/>
    </row>
    <row r="141" spans="1:22" s="4" customFormat="1" ht="12" x14ac:dyDescent="0.2">
      <c r="A141" s="120"/>
      <c r="B141" s="125"/>
      <c r="C141" s="124"/>
      <c r="D141" s="120"/>
      <c r="E141" s="124"/>
      <c r="F141" s="140"/>
      <c r="G141" s="141"/>
      <c r="H141" s="141"/>
      <c r="I141" s="142"/>
      <c r="J141" s="143"/>
      <c r="K141" s="139"/>
      <c r="L141" s="139"/>
      <c r="M141" s="144"/>
      <c r="N141" s="144"/>
      <c r="O141" s="145"/>
      <c r="P141" s="66"/>
      <c r="Q141" s="43"/>
      <c r="R141" s="43"/>
      <c r="S141" s="66"/>
      <c r="T141" s="43"/>
      <c r="U141" s="43"/>
      <c r="V141" s="66"/>
    </row>
    <row r="142" spans="1:22" s="4" customFormat="1" ht="12" x14ac:dyDescent="0.2">
      <c r="A142" s="120"/>
      <c r="B142" s="125"/>
      <c r="C142" s="124"/>
      <c r="D142" s="120"/>
      <c r="E142" s="124"/>
      <c r="F142" s="140"/>
      <c r="G142" s="141"/>
      <c r="H142" s="141"/>
      <c r="I142" s="142"/>
      <c r="J142" s="143"/>
      <c r="K142" s="139"/>
      <c r="L142" s="139"/>
      <c r="M142" s="144"/>
      <c r="N142" s="144"/>
      <c r="O142" s="145"/>
      <c r="P142" s="66"/>
      <c r="Q142" s="43"/>
      <c r="R142" s="43"/>
      <c r="S142" s="66"/>
      <c r="T142" s="43"/>
      <c r="U142" s="43"/>
      <c r="V142" s="66"/>
    </row>
    <row r="143" spans="1:22" s="4" customFormat="1" ht="12" x14ac:dyDescent="0.2">
      <c r="A143" s="120"/>
      <c r="B143" s="125"/>
      <c r="C143" s="124"/>
      <c r="D143" s="120"/>
      <c r="E143" s="124"/>
      <c r="F143" s="140"/>
      <c r="G143" s="141"/>
      <c r="H143" s="141"/>
      <c r="I143" s="142"/>
      <c r="J143" s="143"/>
      <c r="K143" s="139"/>
      <c r="L143" s="139"/>
      <c r="M143" s="144"/>
      <c r="N143" s="144"/>
      <c r="O143" s="145"/>
      <c r="P143" s="66"/>
      <c r="Q143" s="43"/>
      <c r="R143" s="43"/>
      <c r="S143" s="66"/>
      <c r="T143" s="43"/>
      <c r="U143" s="43"/>
      <c r="V143" s="66"/>
    </row>
    <row r="144" spans="1:22" s="4" customFormat="1" ht="12" x14ac:dyDescent="0.2">
      <c r="A144" s="120"/>
      <c r="B144" s="125"/>
      <c r="C144" s="124"/>
      <c r="D144" s="120"/>
      <c r="E144" s="124"/>
      <c r="F144" s="140"/>
      <c r="G144" s="141"/>
      <c r="H144" s="141"/>
      <c r="I144" s="142"/>
      <c r="J144" s="143"/>
      <c r="K144" s="139"/>
      <c r="L144" s="139"/>
      <c r="M144" s="144"/>
      <c r="N144" s="144"/>
      <c r="O144" s="145"/>
      <c r="P144" s="66"/>
      <c r="Q144" s="43"/>
      <c r="R144" s="43"/>
      <c r="S144" s="66"/>
      <c r="T144" s="43"/>
      <c r="U144" s="43"/>
      <c r="V144" s="66"/>
    </row>
    <row r="145" spans="1:22" s="4" customFormat="1" ht="12" x14ac:dyDescent="0.2">
      <c r="A145" s="120"/>
      <c r="B145" s="125"/>
      <c r="C145" s="124"/>
      <c r="D145" s="120"/>
      <c r="E145" s="124"/>
      <c r="F145" s="140"/>
      <c r="G145" s="141"/>
      <c r="H145" s="141"/>
      <c r="I145" s="142"/>
      <c r="J145" s="143"/>
      <c r="K145" s="139"/>
      <c r="L145" s="139"/>
      <c r="M145" s="144"/>
      <c r="N145" s="144"/>
      <c r="O145" s="145"/>
      <c r="P145" s="66"/>
      <c r="Q145" s="43"/>
      <c r="R145" s="43"/>
      <c r="S145" s="66"/>
      <c r="T145" s="43"/>
      <c r="U145" s="43"/>
      <c r="V145" s="66"/>
    </row>
    <row r="146" spans="1:22" s="4" customFormat="1" ht="12" x14ac:dyDescent="0.2">
      <c r="A146" s="120"/>
      <c r="B146" s="125"/>
      <c r="C146" s="124"/>
      <c r="D146" s="120"/>
      <c r="E146" s="124"/>
      <c r="F146" s="140"/>
      <c r="G146" s="141"/>
      <c r="H146" s="141"/>
      <c r="I146" s="142"/>
      <c r="J146" s="143"/>
      <c r="K146" s="139"/>
      <c r="L146" s="139"/>
      <c r="M146" s="144"/>
      <c r="N146" s="144"/>
      <c r="O146" s="145"/>
      <c r="P146" s="66"/>
      <c r="Q146" s="43"/>
      <c r="R146" s="43"/>
      <c r="S146" s="66"/>
      <c r="T146" s="43"/>
      <c r="U146" s="43"/>
      <c r="V146" s="66"/>
    </row>
    <row r="147" spans="1:22" s="4" customFormat="1" ht="12" x14ac:dyDescent="0.2">
      <c r="A147" s="120"/>
      <c r="B147" s="125"/>
      <c r="C147" s="124"/>
      <c r="D147" s="120"/>
      <c r="E147" s="124"/>
      <c r="F147" s="140"/>
      <c r="G147" s="141"/>
      <c r="H147" s="141"/>
      <c r="I147" s="142"/>
      <c r="J147" s="143"/>
      <c r="K147" s="139"/>
      <c r="L147" s="139"/>
      <c r="M147" s="144"/>
      <c r="N147" s="144"/>
      <c r="O147" s="145"/>
      <c r="P147" s="66"/>
      <c r="Q147" s="43"/>
      <c r="R147" s="43"/>
      <c r="S147" s="66"/>
      <c r="T147" s="43"/>
      <c r="U147" s="43"/>
      <c r="V147" s="66"/>
    </row>
    <row r="148" spans="1:22" s="4" customFormat="1" ht="12" x14ac:dyDescent="0.2">
      <c r="A148" s="120"/>
      <c r="B148" s="125"/>
      <c r="C148" s="124"/>
      <c r="D148" s="120"/>
      <c r="E148" s="124"/>
      <c r="F148" s="140"/>
      <c r="G148" s="141"/>
      <c r="H148" s="141"/>
      <c r="I148" s="142"/>
      <c r="J148" s="143"/>
      <c r="K148" s="139"/>
      <c r="L148" s="139"/>
      <c r="M148" s="144"/>
      <c r="N148" s="144"/>
      <c r="O148" s="145"/>
      <c r="P148" s="66"/>
      <c r="Q148" s="43"/>
      <c r="R148" s="43"/>
      <c r="S148" s="66"/>
      <c r="T148" s="43"/>
      <c r="U148" s="43"/>
      <c r="V148" s="66"/>
    </row>
    <row r="149" spans="1:22" s="4" customFormat="1" ht="12" x14ac:dyDescent="0.2">
      <c r="A149" s="120"/>
      <c r="B149" s="125"/>
      <c r="C149" s="124"/>
      <c r="D149" s="120"/>
      <c r="E149" s="124"/>
      <c r="F149" s="140"/>
      <c r="G149" s="141"/>
      <c r="H149" s="141"/>
      <c r="I149" s="142"/>
      <c r="J149" s="143"/>
      <c r="K149" s="139"/>
      <c r="L149" s="139"/>
      <c r="M149" s="144"/>
      <c r="N149" s="144"/>
      <c r="O149" s="145"/>
      <c r="P149" s="66"/>
      <c r="Q149" s="43"/>
      <c r="R149" s="43"/>
      <c r="S149" s="66"/>
      <c r="T149" s="43"/>
      <c r="U149" s="43"/>
      <c r="V149" s="66"/>
    </row>
    <row r="150" spans="1:22" s="4" customFormat="1" ht="12" x14ac:dyDescent="0.2">
      <c r="A150" s="120"/>
      <c r="B150" s="125"/>
      <c r="C150" s="124"/>
      <c r="D150" s="120"/>
      <c r="E150" s="124"/>
      <c r="F150" s="140"/>
      <c r="G150" s="141"/>
      <c r="H150" s="141"/>
      <c r="I150" s="142"/>
      <c r="J150" s="143"/>
      <c r="K150" s="139"/>
      <c r="L150" s="139"/>
      <c r="M150" s="144"/>
      <c r="N150" s="144"/>
      <c r="O150" s="145"/>
      <c r="P150" s="66"/>
      <c r="Q150" s="43"/>
      <c r="R150" s="43"/>
      <c r="S150" s="66"/>
      <c r="T150" s="43"/>
      <c r="U150" s="43"/>
      <c r="V150" s="66"/>
    </row>
    <row r="151" spans="1:22" s="4" customFormat="1" ht="12" x14ac:dyDescent="0.2">
      <c r="A151" s="120"/>
      <c r="B151" s="125"/>
      <c r="C151" s="124"/>
      <c r="D151" s="120"/>
      <c r="E151" s="124"/>
      <c r="F151" s="140"/>
      <c r="G151" s="141"/>
      <c r="H151" s="141"/>
      <c r="I151" s="142"/>
      <c r="J151" s="143"/>
      <c r="K151" s="139"/>
      <c r="L151" s="139"/>
      <c r="M151" s="144"/>
      <c r="N151" s="144"/>
      <c r="O151" s="145"/>
      <c r="P151" s="66"/>
      <c r="Q151" s="43"/>
      <c r="R151" s="43"/>
      <c r="S151" s="66"/>
      <c r="T151" s="43"/>
      <c r="U151" s="43"/>
      <c r="V151" s="66"/>
    </row>
    <row r="152" spans="1:22" s="4" customFormat="1" ht="12" x14ac:dyDescent="0.2">
      <c r="A152" s="120"/>
      <c r="B152" s="125"/>
      <c r="C152" s="124"/>
      <c r="D152" s="120"/>
      <c r="E152" s="124"/>
      <c r="F152" s="140"/>
      <c r="G152" s="141"/>
      <c r="H152" s="141"/>
      <c r="I152" s="142"/>
      <c r="J152" s="143"/>
      <c r="K152" s="139"/>
      <c r="L152" s="139"/>
      <c r="M152" s="144"/>
      <c r="N152" s="144"/>
      <c r="O152" s="145"/>
      <c r="P152" s="66"/>
      <c r="Q152" s="43"/>
      <c r="R152" s="43"/>
      <c r="S152" s="66"/>
      <c r="T152" s="43"/>
      <c r="U152" s="43"/>
      <c r="V152" s="66"/>
    </row>
    <row r="153" spans="1:22" s="4" customFormat="1" ht="12" x14ac:dyDescent="0.2">
      <c r="A153" s="120"/>
      <c r="B153" s="125"/>
      <c r="C153" s="124"/>
      <c r="D153" s="120"/>
      <c r="E153" s="124"/>
      <c r="F153" s="140"/>
      <c r="G153" s="141"/>
      <c r="H153" s="141"/>
      <c r="I153" s="142"/>
      <c r="J153" s="143"/>
      <c r="K153" s="139"/>
      <c r="L153" s="139"/>
      <c r="M153" s="144"/>
      <c r="N153" s="144"/>
      <c r="O153" s="145"/>
      <c r="P153" s="66"/>
      <c r="Q153" s="43"/>
      <c r="R153" s="43"/>
      <c r="S153" s="66"/>
      <c r="T153" s="43"/>
      <c r="U153" s="43"/>
      <c r="V153" s="66"/>
    </row>
    <row r="154" spans="1:22" s="4" customFormat="1" ht="21.75" customHeight="1" x14ac:dyDescent="0.2">
      <c r="A154" s="81">
        <f t="shared" ref="A154:J154" si="0">COUNTA(A7:A125)</f>
        <v>71</v>
      </c>
      <c r="B154" s="81">
        <f t="shared" si="0"/>
        <v>71</v>
      </c>
      <c r="C154" s="81">
        <f t="shared" si="0"/>
        <v>71</v>
      </c>
      <c r="D154" s="81">
        <f t="shared" si="0"/>
        <v>71</v>
      </c>
      <c r="E154" s="81">
        <f t="shared" si="0"/>
        <v>71</v>
      </c>
      <c r="F154" s="81">
        <f t="shared" si="0"/>
        <v>115</v>
      </c>
      <c r="G154" s="81">
        <f t="shared" si="0"/>
        <v>112</v>
      </c>
      <c r="H154" s="81">
        <f t="shared" si="0"/>
        <v>112</v>
      </c>
      <c r="I154" s="81">
        <f t="shared" si="0"/>
        <v>30</v>
      </c>
      <c r="J154" s="81">
        <f t="shared" si="0"/>
        <v>22</v>
      </c>
      <c r="K154" s="81"/>
      <c r="L154" s="81">
        <f t="shared" ref="L154:V154" si="1">COUNTA(L7:L125)</f>
        <v>115</v>
      </c>
      <c r="M154" s="81">
        <f t="shared" si="1"/>
        <v>109</v>
      </c>
      <c r="N154" s="81">
        <f t="shared" si="1"/>
        <v>84</v>
      </c>
      <c r="O154" s="81">
        <f t="shared" si="1"/>
        <v>80</v>
      </c>
      <c r="P154" s="81">
        <f t="shared" si="1"/>
        <v>95</v>
      </c>
      <c r="Q154" s="81">
        <f t="shared" si="1"/>
        <v>89</v>
      </c>
      <c r="R154" s="81">
        <f t="shared" si="1"/>
        <v>72</v>
      </c>
      <c r="S154" s="81">
        <f t="shared" si="1"/>
        <v>93</v>
      </c>
      <c r="T154" s="81">
        <f t="shared" si="1"/>
        <v>103</v>
      </c>
      <c r="U154" s="81">
        <f t="shared" si="1"/>
        <v>83</v>
      </c>
      <c r="V154" s="81">
        <f t="shared" si="1"/>
        <v>102</v>
      </c>
    </row>
    <row r="155" spans="1:22" s="4" customFormat="1" ht="25.5" customHeight="1" x14ac:dyDescent="0.2">
      <c r="A155" s="582" t="s">
        <v>474</v>
      </c>
      <c r="B155" s="583"/>
      <c r="C155" s="583"/>
      <c r="D155" s="583"/>
      <c r="E155" s="583"/>
      <c r="F155" s="583"/>
      <c r="G155" s="583"/>
      <c r="H155" s="583"/>
      <c r="I155" s="583"/>
      <c r="J155" s="583"/>
      <c r="K155" s="583"/>
      <c r="L155" s="583"/>
      <c r="M155" s="583"/>
      <c r="N155" s="583"/>
      <c r="O155" s="583"/>
      <c r="P155" s="584"/>
      <c r="Q155" s="195">
        <f>AVERAGE(Q7:Q125)</f>
        <v>0.83630952380952384</v>
      </c>
      <c r="R155" s="82">
        <f>AVERAGE(R7:R125)</f>
        <v>0.76119402985074625</v>
      </c>
      <c r="T155" s="82">
        <f>AVERAGE(T7:T125)</f>
        <v>0.86165048543689315</v>
      </c>
      <c r="U155" s="82">
        <f>AVERAGE(U7:U125)</f>
        <v>0.81325301204819278</v>
      </c>
    </row>
    <row r="156" spans="1:22" ht="45.75" customHeight="1" x14ac:dyDescent="0.2">
      <c r="A156" s="585" t="s">
        <v>475</v>
      </c>
      <c r="B156" s="585"/>
      <c r="C156" s="585"/>
      <c r="D156" s="585"/>
      <c r="E156" s="585"/>
      <c r="F156" s="585"/>
      <c r="G156" s="585"/>
      <c r="H156" s="585"/>
      <c r="I156" s="585"/>
      <c r="J156" s="585"/>
      <c r="K156" s="585"/>
      <c r="L156" s="585"/>
      <c r="M156" s="585"/>
      <c r="N156" s="585"/>
      <c r="O156" s="585"/>
      <c r="P156" s="585"/>
      <c r="Q156" s="83"/>
      <c r="S156" s="85" t="s">
        <v>476</v>
      </c>
      <c r="T156" s="86">
        <f>COUNTIF(T7:T125,100%)</f>
        <v>68</v>
      </c>
    </row>
    <row r="157" spans="1:22" ht="45.75" customHeight="1" x14ac:dyDescent="0.2">
      <c r="A157" s="87"/>
      <c r="B157" s="88"/>
      <c r="C157" s="88"/>
      <c r="D157" s="88"/>
      <c r="E157" s="88"/>
      <c r="F157" s="89"/>
      <c r="G157" s="89"/>
      <c r="H157" s="89"/>
      <c r="I157" s="89"/>
      <c r="J157" s="89"/>
      <c r="K157" s="89"/>
      <c r="L157" s="89"/>
      <c r="M157" s="89"/>
      <c r="N157" s="89"/>
      <c r="O157" s="89"/>
      <c r="P157" s="90"/>
      <c r="Q157" s="89"/>
      <c r="R157" s="89"/>
      <c r="S157" s="113" t="s">
        <v>477</v>
      </c>
      <c r="T157" s="91">
        <f>F154-(T156+T158+T159)</f>
        <v>28</v>
      </c>
    </row>
    <row r="158" spans="1:22" ht="45.75" customHeight="1" x14ac:dyDescent="0.2">
      <c r="A158" s="92"/>
      <c r="B158" s="93"/>
      <c r="C158" s="93"/>
      <c r="D158" s="93"/>
      <c r="E158" s="93"/>
      <c r="F158" s="94"/>
      <c r="G158" s="94"/>
      <c r="H158" s="94"/>
      <c r="I158" s="94"/>
      <c r="J158" s="94"/>
      <c r="K158" s="94"/>
      <c r="L158" s="94"/>
      <c r="M158" s="94"/>
      <c r="N158" s="94"/>
      <c r="O158" s="94"/>
      <c r="P158" s="95"/>
      <c r="Q158" s="94"/>
      <c r="R158" s="94"/>
      <c r="S158" s="113" t="s">
        <v>478</v>
      </c>
      <c r="T158" s="96">
        <f>COUNTIF(T7:T125,0%)</f>
        <v>3</v>
      </c>
    </row>
    <row r="159" spans="1:22" ht="14.25" x14ac:dyDescent="0.2">
      <c r="A159" s="92"/>
      <c r="B159" s="93"/>
      <c r="C159" s="93"/>
      <c r="D159" s="93"/>
      <c r="E159" s="93"/>
      <c r="F159" s="94"/>
      <c r="G159" s="94"/>
      <c r="H159" s="94"/>
      <c r="I159" s="94"/>
      <c r="J159" s="94"/>
      <c r="K159" s="94"/>
      <c r="L159" s="94"/>
      <c r="M159" s="94"/>
      <c r="N159" s="94"/>
      <c r="O159" s="94"/>
      <c r="P159" s="95"/>
      <c r="Q159" s="94"/>
      <c r="R159" s="94"/>
      <c r="S159" s="113" t="s">
        <v>479</v>
      </c>
      <c r="T159" s="96">
        <f>COUNTBLANK(T7:T125)</f>
        <v>16</v>
      </c>
    </row>
    <row r="160" spans="1:22" ht="14.25" x14ac:dyDescent="0.2">
      <c r="A160" s="92"/>
      <c r="B160" s="93"/>
      <c r="C160" s="93"/>
      <c r="D160" s="93"/>
      <c r="E160" s="93"/>
      <c r="F160" s="93"/>
      <c r="G160" s="93"/>
      <c r="H160" s="93"/>
      <c r="I160" s="93"/>
      <c r="J160" s="93"/>
      <c r="K160" s="93"/>
      <c r="L160" s="93"/>
      <c r="M160" s="93"/>
      <c r="N160" s="93"/>
      <c r="O160" s="93"/>
      <c r="P160" s="97"/>
      <c r="Q160" s="93"/>
      <c r="R160" s="93"/>
      <c r="S160" s="93"/>
      <c r="T160" s="98">
        <f>SUM(T156:T159)</f>
        <v>115</v>
      </c>
    </row>
    <row r="161" spans="1:20" x14ac:dyDescent="0.2">
      <c r="A161" s="92"/>
      <c r="B161" s="93"/>
      <c r="C161" s="93"/>
      <c r="D161" s="93"/>
      <c r="E161" s="93"/>
      <c r="F161" s="93"/>
      <c r="G161" s="93"/>
      <c r="H161" s="93"/>
      <c r="I161" s="93"/>
      <c r="J161" s="93"/>
      <c r="K161" s="93"/>
      <c r="L161" s="93"/>
      <c r="M161" s="93"/>
      <c r="N161" s="93"/>
      <c r="O161" s="93"/>
      <c r="P161" s="97"/>
      <c r="Q161" s="93"/>
      <c r="R161" s="93"/>
      <c r="S161" s="99" t="s">
        <v>480</v>
      </c>
      <c r="T161" s="100">
        <f>T160-T159</f>
        <v>99</v>
      </c>
    </row>
    <row r="162" spans="1:20" x14ac:dyDescent="0.2">
      <c r="A162" s="92"/>
      <c r="B162" s="93"/>
      <c r="C162" s="93"/>
      <c r="D162" s="93"/>
      <c r="E162" s="93"/>
      <c r="F162" s="93"/>
      <c r="G162" s="93"/>
      <c r="H162" s="93"/>
      <c r="I162" s="93"/>
      <c r="J162" s="93"/>
      <c r="K162" s="93"/>
      <c r="L162" s="93"/>
      <c r="M162" s="93"/>
      <c r="N162" s="93"/>
      <c r="O162" s="93"/>
      <c r="P162" s="97"/>
      <c r="Q162" s="93"/>
      <c r="R162" s="93"/>
      <c r="S162" s="97"/>
    </row>
    <row r="163" spans="1:20" x14ac:dyDescent="0.2">
      <c r="A163" s="92"/>
      <c r="B163" s="93"/>
      <c r="C163" s="93"/>
      <c r="D163" s="93"/>
      <c r="E163" s="93"/>
      <c r="F163" s="93"/>
      <c r="G163" s="93"/>
      <c r="H163" s="93"/>
      <c r="I163" s="93"/>
      <c r="J163" s="93"/>
      <c r="K163" s="93"/>
      <c r="L163" s="93"/>
      <c r="M163" s="93"/>
      <c r="N163" s="93"/>
      <c r="O163" s="93"/>
      <c r="P163" s="97"/>
      <c r="Q163" s="93"/>
      <c r="R163" s="93"/>
      <c r="S163" s="97"/>
    </row>
    <row r="164" spans="1:20" x14ac:dyDescent="0.2">
      <c r="A164" s="92"/>
      <c r="B164" s="93"/>
      <c r="C164" s="93"/>
      <c r="D164" s="93"/>
      <c r="E164" s="93"/>
      <c r="F164" s="93"/>
      <c r="G164" s="93"/>
      <c r="H164" s="93"/>
      <c r="I164" s="93"/>
      <c r="J164" s="93"/>
      <c r="K164" s="93"/>
      <c r="L164" s="93"/>
      <c r="M164" s="93"/>
      <c r="N164" s="93"/>
      <c r="O164" s="93"/>
      <c r="P164" s="97"/>
      <c r="Q164" s="93"/>
      <c r="R164" s="93"/>
      <c r="S164" s="97"/>
    </row>
    <row r="165" spans="1:20" x14ac:dyDescent="0.2">
      <c r="A165" s="92"/>
      <c r="B165" s="93"/>
      <c r="C165" s="93"/>
      <c r="D165" s="93"/>
      <c r="E165" s="93"/>
      <c r="F165" s="93"/>
      <c r="G165" s="93"/>
      <c r="H165" s="93"/>
      <c r="I165" s="93"/>
      <c r="J165" s="93"/>
      <c r="K165" s="93"/>
      <c r="L165" s="93"/>
      <c r="M165" s="93"/>
      <c r="N165" s="93"/>
      <c r="O165" s="93"/>
      <c r="P165" s="97"/>
      <c r="Q165" s="93"/>
      <c r="R165" s="93"/>
      <c r="S165" s="97"/>
    </row>
    <row r="166" spans="1:20" x14ac:dyDescent="0.2">
      <c r="A166" s="92"/>
      <c r="B166" s="93"/>
      <c r="C166" s="93"/>
      <c r="D166" s="93"/>
      <c r="E166" s="93"/>
      <c r="F166" s="93"/>
      <c r="G166" s="93"/>
      <c r="H166" s="93"/>
      <c r="I166" s="93"/>
      <c r="J166" s="93"/>
      <c r="K166" s="93"/>
      <c r="L166" s="93"/>
      <c r="M166" s="93"/>
      <c r="N166" s="93"/>
      <c r="O166" s="93"/>
      <c r="P166" s="97"/>
      <c r="Q166" s="93"/>
      <c r="R166" s="93"/>
      <c r="S166" s="97"/>
    </row>
    <row r="167" spans="1:20" x14ac:dyDescent="0.2">
      <c r="A167" s="92"/>
      <c r="B167" s="93"/>
      <c r="C167" s="93"/>
      <c r="D167" s="93"/>
      <c r="E167" s="93"/>
      <c r="F167" s="93"/>
      <c r="G167" s="93"/>
      <c r="H167" s="93"/>
      <c r="I167" s="93"/>
      <c r="J167" s="93"/>
      <c r="K167" s="93"/>
      <c r="L167" s="93"/>
      <c r="M167" s="93"/>
      <c r="N167" s="93"/>
      <c r="O167" s="93"/>
      <c r="P167" s="97"/>
      <c r="Q167" s="93"/>
      <c r="R167" s="93"/>
      <c r="S167" s="97"/>
    </row>
    <row r="168" spans="1:20" x14ac:dyDescent="0.2">
      <c r="A168" s="92"/>
      <c r="B168" s="93"/>
      <c r="C168" s="93"/>
      <c r="D168" s="93"/>
      <c r="E168" s="93"/>
      <c r="F168" s="93"/>
      <c r="G168" s="93"/>
      <c r="H168" s="93"/>
      <c r="I168" s="93"/>
      <c r="J168" s="93"/>
      <c r="K168" s="93"/>
      <c r="L168" s="93"/>
      <c r="M168" s="93"/>
      <c r="N168" s="93"/>
      <c r="O168" s="93"/>
      <c r="P168" s="97"/>
      <c r="Q168" s="93"/>
      <c r="R168" s="93"/>
      <c r="S168" s="97"/>
    </row>
    <row r="169" spans="1:20" x14ac:dyDescent="0.2">
      <c r="A169" s="92"/>
      <c r="B169" s="93"/>
      <c r="C169" s="93"/>
      <c r="D169" s="93"/>
      <c r="E169" s="93"/>
      <c r="F169" s="93"/>
      <c r="G169" s="93"/>
      <c r="H169" s="93"/>
      <c r="I169" s="93"/>
      <c r="J169" s="93"/>
      <c r="K169" s="93"/>
      <c r="L169" s="93"/>
      <c r="M169" s="93"/>
      <c r="N169" s="93"/>
      <c r="O169" s="93"/>
      <c r="P169" s="97"/>
      <c r="Q169" s="93"/>
      <c r="R169" s="93"/>
      <c r="S169" s="97"/>
    </row>
    <row r="170" spans="1:20" x14ac:dyDescent="0.2">
      <c r="A170" s="92"/>
      <c r="B170" s="93"/>
      <c r="C170" s="93"/>
      <c r="D170" s="93"/>
      <c r="E170" s="93"/>
      <c r="F170" s="93"/>
      <c r="G170" s="93"/>
      <c r="H170" s="93"/>
      <c r="I170" s="93"/>
      <c r="J170" s="93"/>
      <c r="K170" s="93"/>
      <c r="L170" s="93"/>
      <c r="M170" s="93"/>
      <c r="N170" s="93"/>
      <c r="O170" s="93"/>
      <c r="P170" s="97"/>
      <c r="Q170" s="93"/>
      <c r="R170" s="93"/>
      <c r="S170" s="97"/>
    </row>
    <row r="171" spans="1:20" x14ac:dyDescent="0.2">
      <c r="A171" s="92"/>
      <c r="B171" s="93"/>
      <c r="C171" s="93"/>
      <c r="D171" s="93"/>
      <c r="E171" s="93"/>
      <c r="F171" s="93"/>
      <c r="G171" s="93"/>
      <c r="H171" s="93"/>
      <c r="I171" s="93"/>
      <c r="J171" s="93"/>
      <c r="K171" s="93"/>
      <c r="L171" s="93"/>
      <c r="M171" s="93"/>
      <c r="N171" s="93"/>
      <c r="O171" s="93"/>
      <c r="P171" s="97"/>
      <c r="Q171" s="93"/>
      <c r="R171" s="93"/>
      <c r="S171" s="97"/>
    </row>
    <row r="172" spans="1:20" x14ac:dyDescent="0.2">
      <c r="A172" s="92"/>
      <c r="B172" s="93"/>
      <c r="C172" s="93"/>
      <c r="D172" s="93"/>
      <c r="E172" s="93"/>
      <c r="F172" s="93"/>
      <c r="G172" s="93"/>
      <c r="H172" s="93"/>
      <c r="I172" s="93"/>
      <c r="J172" s="93"/>
      <c r="K172" s="93"/>
      <c r="L172" s="93"/>
      <c r="M172" s="93"/>
      <c r="N172" s="93"/>
      <c r="O172" s="93"/>
      <c r="P172" s="97"/>
      <c r="Q172" s="93"/>
      <c r="R172" s="93"/>
      <c r="S172" s="97"/>
    </row>
    <row r="173" spans="1:20" x14ac:dyDescent="0.2">
      <c r="A173" s="92"/>
      <c r="B173" s="93"/>
      <c r="C173" s="93"/>
      <c r="D173" s="93"/>
      <c r="E173" s="93"/>
      <c r="F173" s="93"/>
      <c r="G173" s="93"/>
      <c r="H173" s="93"/>
      <c r="I173" s="93"/>
      <c r="J173" s="93"/>
      <c r="K173" s="93"/>
      <c r="L173" s="93"/>
      <c r="M173" s="93"/>
      <c r="N173" s="93"/>
      <c r="O173" s="93"/>
      <c r="P173" s="97"/>
      <c r="Q173" s="93"/>
      <c r="R173" s="93"/>
      <c r="S173" s="97"/>
    </row>
    <row r="174" spans="1:20" x14ac:dyDescent="0.2">
      <c r="A174" s="92"/>
      <c r="B174" s="93"/>
      <c r="C174" s="93"/>
      <c r="D174" s="93"/>
      <c r="E174" s="93"/>
      <c r="F174" s="93"/>
      <c r="G174" s="93"/>
      <c r="H174" s="93"/>
      <c r="I174" s="93"/>
      <c r="J174" s="93"/>
      <c r="K174" s="93"/>
      <c r="L174" s="93"/>
      <c r="M174" s="93"/>
      <c r="N174" s="93"/>
      <c r="O174" s="93"/>
      <c r="P174" s="97"/>
      <c r="Q174" s="93"/>
      <c r="R174" s="93"/>
      <c r="S174" s="97"/>
    </row>
    <row r="175" spans="1:20" x14ac:dyDescent="0.2">
      <c r="A175" s="92"/>
      <c r="B175" s="93"/>
      <c r="C175" s="93"/>
      <c r="D175" s="93"/>
      <c r="E175" s="93"/>
      <c r="F175" s="93"/>
      <c r="G175" s="93"/>
      <c r="H175" s="93"/>
      <c r="I175" s="93"/>
      <c r="J175" s="93"/>
      <c r="K175" s="93"/>
      <c r="L175" s="93"/>
      <c r="M175" s="93"/>
      <c r="N175" s="93"/>
      <c r="O175" s="93"/>
      <c r="P175" s="97"/>
      <c r="Q175" s="93"/>
      <c r="R175" s="93"/>
      <c r="S175" s="97"/>
    </row>
    <row r="176" spans="1:20" ht="12" customHeight="1" x14ac:dyDescent="0.2">
      <c r="A176" s="92"/>
      <c r="B176" s="93"/>
      <c r="C176" s="93"/>
      <c r="D176" s="93"/>
      <c r="E176" s="93"/>
      <c r="F176" s="93"/>
      <c r="G176" s="93"/>
      <c r="H176" s="93"/>
      <c r="I176" s="93"/>
      <c r="J176" s="93"/>
      <c r="K176" s="93"/>
      <c r="L176" s="93"/>
      <c r="M176" s="93"/>
      <c r="N176" s="93"/>
      <c r="O176" s="93"/>
      <c r="P176" s="97"/>
      <c r="Q176" s="93"/>
      <c r="R176" s="93"/>
      <c r="S176" s="97"/>
    </row>
    <row r="177" spans="1:19" x14ac:dyDescent="0.2">
      <c r="A177" s="92"/>
      <c r="B177" s="93"/>
      <c r="C177" s="93"/>
      <c r="D177" s="93"/>
      <c r="E177" s="93"/>
      <c r="F177" s="93"/>
      <c r="G177" s="93"/>
      <c r="H177" s="93"/>
      <c r="I177" s="93"/>
      <c r="J177" s="93"/>
      <c r="K177" s="93"/>
      <c r="L177" s="93"/>
      <c r="M177" s="93"/>
      <c r="N177" s="93"/>
      <c r="O177" s="93"/>
      <c r="P177" s="97"/>
      <c r="Q177" s="93"/>
      <c r="R177" s="93"/>
      <c r="S177" s="97"/>
    </row>
    <row r="178" spans="1:19" x14ac:dyDescent="0.2">
      <c r="A178" s="92"/>
      <c r="B178" s="93"/>
      <c r="C178" s="93"/>
      <c r="D178" s="93"/>
      <c r="E178" s="93"/>
      <c r="F178" s="93"/>
      <c r="G178" s="93"/>
      <c r="H178" s="93"/>
      <c r="I178" s="93"/>
      <c r="J178" s="93"/>
      <c r="K178" s="93"/>
      <c r="L178" s="93"/>
      <c r="M178" s="93"/>
      <c r="N178" s="93"/>
      <c r="O178" s="93"/>
      <c r="P178" s="97"/>
      <c r="Q178" s="93"/>
      <c r="R178" s="93"/>
      <c r="S178" s="97"/>
    </row>
    <row r="179" spans="1:19" x14ac:dyDescent="0.2">
      <c r="A179" s="92"/>
      <c r="B179" s="93"/>
      <c r="C179" s="93"/>
      <c r="D179" s="93"/>
      <c r="E179" s="93"/>
      <c r="F179" s="93"/>
      <c r="G179" s="93"/>
      <c r="H179" s="93"/>
      <c r="I179" s="93"/>
      <c r="J179" s="93"/>
      <c r="K179" s="93"/>
      <c r="L179" s="93"/>
      <c r="M179" s="93"/>
      <c r="N179" s="93"/>
      <c r="O179" s="93"/>
      <c r="P179" s="97"/>
      <c r="Q179" s="93"/>
      <c r="R179" s="93"/>
      <c r="S179" s="97"/>
    </row>
    <row r="180" spans="1:19" x14ac:dyDescent="0.2">
      <c r="A180" s="92"/>
      <c r="B180" s="93"/>
      <c r="C180" s="93"/>
      <c r="D180" s="93"/>
      <c r="E180" s="93"/>
      <c r="F180" s="93"/>
      <c r="G180" s="93"/>
      <c r="H180" s="93"/>
      <c r="I180" s="93"/>
      <c r="J180" s="93"/>
      <c r="K180" s="93"/>
      <c r="L180" s="93"/>
      <c r="M180" s="93"/>
      <c r="N180" s="93"/>
      <c r="O180" s="93"/>
      <c r="P180" s="97"/>
      <c r="Q180" s="93"/>
      <c r="R180" s="93"/>
      <c r="S180" s="97"/>
    </row>
    <row r="181" spans="1:19" x14ac:dyDescent="0.2">
      <c r="A181" s="92"/>
      <c r="B181" s="93"/>
      <c r="C181" s="93"/>
      <c r="D181" s="93"/>
      <c r="E181" s="93"/>
      <c r="F181" s="93"/>
      <c r="G181" s="93"/>
      <c r="H181" s="93"/>
      <c r="I181" s="93"/>
      <c r="J181" s="93"/>
      <c r="K181" s="93"/>
      <c r="L181" s="93"/>
      <c r="M181" s="93"/>
      <c r="N181" s="93"/>
      <c r="O181" s="93"/>
      <c r="P181" s="97"/>
      <c r="Q181" s="93"/>
      <c r="R181" s="93"/>
      <c r="S181" s="97"/>
    </row>
    <row r="182" spans="1:19" x14ac:dyDescent="0.2">
      <c r="A182" s="92"/>
      <c r="B182" s="93"/>
      <c r="C182" s="93"/>
      <c r="D182" s="93"/>
      <c r="E182" s="93"/>
      <c r="F182" s="93"/>
      <c r="G182" s="93"/>
      <c r="H182" s="93"/>
      <c r="I182" s="93"/>
      <c r="J182" s="93"/>
      <c r="K182" s="93"/>
      <c r="L182" s="93"/>
      <c r="M182" s="93"/>
      <c r="N182" s="93"/>
      <c r="O182" s="93"/>
      <c r="P182" s="97"/>
      <c r="Q182" s="93"/>
      <c r="R182" s="93"/>
      <c r="S182" s="97"/>
    </row>
    <row r="183" spans="1:19" x14ac:dyDescent="0.2">
      <c r="A183" s="92"/>
      <c r="B183" s="93"/>
      <c r="C183" s="93"/>
      <c r="D183" s="93"/>
      <c r="E183" s="93"/>
      <c r="F183" s="93"/>
      <c r="G183" s="93"/>
      <c r="H183" s="93"/>
      <c r="I183" s="93"/>
      <c r="J183" s="93"/>
      <c r="K183" s="93"/>
      <c r="L183" s="93"/>
      <c r="M183" s="93"/>
      <c r="N183" s="93"/>
      <c r="O183" s="93"/>
      <c r="P183" s="97"/>
      <c r="Q183" s="93"/>
      <c r="R183" s="93"/>
      <c r="S183" s="97"/>
    </row>
    <row r="184" spans="1:19" x14ac:dyDescent="0.2">
      <c r="A184" s="92"/>
      <c r="B184" s="93"/>
      <c r="C184" s="93"/>
      <c r="D184" s="93"/>
      <c r="E184" s="93"/>
      <c r="F184" s="93"/>
      <c r="G184" s="93"/>
      <c r="H184" s="93"/>
      <c r="I184" s="93"/>
      <c r="J184" s="93"/>
      <c r="K184" s="93"/>
      <c r="L184" s="93"/>
      <c r="M184" s="93"/>
      <c r="N184" s="93"/>
      <c r="O184" s="93"/>
      <c r="P184" s="97"/>
      <c r="Q184" s="93"/>
      <c r="R184" s="93"/>
      <c r="S184" s="97"/>
    </row>
    <row r="185" spans="1:19" x14ac:dyDescent="0.2">
      <c r="A185" s="92"/>
      <c r="B185" s="93"/>
      <c r="C185" s="93"/>
      <c r="D185" s="93"/>
      <c r="E185" s="93"/>
      <c r="F185" s="93"/>
      <c r="G185" s="93"/>
      <c r="H185" s="93"/>
      <c r="I185" s="93"/>
      <c r="J185" s="93"/>
      <c r="K185" s="93"/>
      <c r="L185" s="93"/>
      <c r="M185" s="93"/>
      <c r="N185" s="93"/>
      <c r="O185" s="93"/>
      <c r="P185" s="97"/>
      <c r="Q185" s="93"/>
      <c r="R185" s="93"/>
      <c r="S185" s="97"/>
    </row>
    <row r="186" spans="1:19" x14ac:dyDescent="0.2">
      <c r="A186" s="92"/>
      <c r="B186" s="93"/>
      <c r="C186" s="93"/>
      <c r="D186" s="93"/>
      <c r="E186" s="93"/>
      <c r="F186" s="93"/>
      <c r="G186" s="93"/>
      <c r="H186" s="93"/>
      <c r="I186" s="93"/>
      <c r="J186" s="93"/>
      <c r="K186" s="93"/>
      <c r="L186" s="93"/>
      <c r="M186" s="93"/>
      <c r="N186" s="93"/>
      <c r="O186" s="93"/>
      <c r="P186" s="97"/>
      <c r="Q186" s="93"/>
      <c r="R186" s="93"/>
      <c r="S186" s="97"/>
    </row>
    <row r="187" spans="1:19" x14ac:dyDescent="0.2">
      <c r="A187" s="101"/>
      <c r="B187" s="102"/>
      <c r="C187" s="102"/>
      <c r="D187" s="102"/>
      <c r="E187" s="102"/>
      <c r="F187" s="102"/>
      <c r="G187" s="102"/>
      <c r="H187" s="102"/>
      <c r="I187" s="102"/>
      <c r="J187" s="102"/>
      <c r="K187" s="102"/>
      <c r="L187" s="102"/>
      <c r="M187" s="102"/>
      <c r="N187" s="102"/>
      <c r="O187" s="102"/>
      <c r="P187" s="103"/>
      <c r="Q187" s="102"/>
      <c r="R187" s="102"/>
      <c r="S187" s="103"/>
    </row>
  </sheetData>
  <autoFilter ref="A6:P161"/>
  <mergeCells count="134">
    <mergeCell ref="A59:A61"/>
    <mergeCell ref="B59:B61"/>
    <mergeCell ref="C59:C61"/>
    <mergeCell ref="D59:D61"/>
    <mergeCell ref="E59:E61"/>
    <mergeCell ref="F59:F61"/>
    <mergeCell ref="G59:G61"/>
    <mergeCell ref="H59:H61"/>
    <mergeCell ref="R4:R5"/>
    <mergeCell ref="O4:O5"/>
    <mergeCell ref="Q4:Q5"/>
    <mergeCell ref="A11:A16"/>
    <mergeCell ref="B11:B16"/>
    <mergeCell ref="C11:C16"/>
    <mergeCell ref="D11:D16"/>
    <mergeCell ref="E11:E16"/>
    <mergeCell ref="A17:A21"/>
    <mergeCell ref="B17:B21"/>
    <mergeCell ref="C17:C21"/>
    <mergeCell ref="D17:D21"/>
    <mergeCell ref="E17:E21"/>
    <mergeCell ref="A23:A27"/>
    <mergeCell ref="B23:B27"/>
    <mergeCell ref="C23:C27"/>
    <mergeCell ref="A1:C1"/>
    <mergeCell ref="D1:N1"/>
    <mergeCell ref="O1:P1"/>
    <mergeCell ref="R1:S1"/>
    <mergeCell ref="U1:V1"/>
    <mergeCell ref="A2:C2"/>
    <mergeCell ref="D2:M2"/>
    <mergeCell ref="N2:P2"/>
    <mergeCell ref="Q2:S2"/>
    <mergeCell ref="T2:V2"/>
    <mergeCell ref="T4:T5"/>
    <mergeCell ref="U4:U5"/>
    <mergeCell ref="A9:A10"/>
    <mergeCell ref="B9:B10"/>
    <mergeCell ref="C9:C10"/>
    <mergeCell ref="D9:D10"/>
    <mergeCell ref="E9:E10"/>
    <mergeCell ref="V3:V5"/>
    <mergeCell ref="A4:A5"/>
    <mergeCell ref="B4:B5"/>
    <mergeCell ref="C4:C5"/>
    <mergeCell ref="D4:D5"/>
    <mergeCell ref="F4:F5"/>
    <mergeCell ref="G4:H4"/>
    <mergeCell ref="I4:I5"/>
    <mergeCell ref="J4:J5"/>
    <mergeCell ref="L4:M4"/>
    <mergeCell ref="A3:M3"/>
    <mergeCell ref="N3:O3"/>
    <mergeCell ref="P3:P5"/>
    <mergeCell ref="Q3:R3"/>
    <mergeCell ref="S3:S5"/>
    <mergeCell ref="T3:U3"/>
    <mergeCell ref="N4:N5"/>
    <mergeCell ref="D23:D27"/>
    <mergeCell ref="E23:E27"/>
    <mergeCell ref="A28:A30"/>
    <mergeCell ref="B28:B30"/>
    <mergeCell ref="C28:C30"/>
    <mergeCell ref="D28:D30"/>
    <mergeCell ref="E28:E30"/>
    <mergeCell ref="A44:A48"/>
    <mergeCell ref="B44:B48"/>
    <mergeCell ref="C44:C48"/>
    <mergeCell ref="D44:D48"/>
    <mergeCell ref="E44:E48"/>
    <mergeCell ref="A31:A36"/>
    <mergeCell ref="B31:B36"/>
    <mergeCell ref="C31:C36"/>
    <mergeCell ref="D31:D36"/>
    <mergeCell ref="E31:E36"/>
    <mergeCell ref="A40:A43"/>
    <mergeCell ref="B40:B43"/>
    <mergeCell ref="C40:C43"/>
    <mergeCell ref="D40:D43"/>
    <mergeCell ref="E40:E43"/>
    <mergeCell ref="F51:F53"/>
    <mergeCell ref="G51:G53"/>
    <mergeCell ref="H51:H53"/>
    <mergeCell ref="A54:A57"/>
    <mergeCell ref="B54:B57"/>
    <mergeCell ref="C54:C57"/>
    <mergeCell ref="D54:D57"/>
    <mergeCell ref="E54:E57"/>
    <mergeCell ref="A49:A50"/>
    <mergeCell ref="B49:B50"/>
    <mergeCell ref="C49:C50"/>
    <mergeCell ref="D49:D50"/>
    <mergeCell ref="E49:E50"/>
    <mergeCell ref="A51:A53"/>
    <mergeCell ref="B51:B53"/>
    <mergeCell ref="C51:C53"/>
    <mergeCell ref="D51:D53"/>
    <mergeCell ref="E51:E53"/>
    <mergeCell ref="A74:A75"/>
    <mergeCell ref="B74:B75"/>
    <mergeCell ref="C74:C75"/>
    <mergeCell ref="D74:D75"/>
    <mergeCell ref="E74:E75"/>
    <mergeCell ref="A76:A80"/>
    <mergeCell ref="B76:B80"/>
    <mergeCell ref="C76:C80"/>
    <mergeCell ref="D76:D80"/>
    <mergeCell ref="E76:E80"/>
    <mergeCell ref="A87:A88"/>
    <mergeCell ref="B87:B88"/>
    <mergeCell ref="C87:C88"/>
    <mergeCell ref="D87:D88"/>
    <mergeCell ref="E87:E88"/>
    <mergeCell ref="A89:A92"/>
    <mergeCell ref="B89:B92"/>
    <mergeCell ref="C89:C92"/>
    <mergeCell ref="D89:D92"/>
    <mergeCell ref="E89:E92"/>
    <mergeCell ref="N120:N123"/>
    <mergeCell ref="O120:O123"/>
    <mergeCell ref="A155:P155"/>
    <mergeCell ref="A156:P156"/>
    <mergeCell ref="H120:H123"/>
    <mergeCell ref="I120:I123"/>
    <mergeCell ref="J120:J123"/>
    <mergeCell ref="K120:K123"/>
    <mergeCell ref="L120:L123"/>
    <mergeCell ref="M120:M123"/>
    <mergeCell ref="A120:A123"/>
    <mergeCell ref="B120:B123"/>
    <mergeCell ref="C120:C123"/>
    <mergeCell ref="D120:D123"/>
    <mergeCell ref="E120:E123"/>
    <mergeCell ref="G120:G123"/>
  </mergeCells>
  <printOptions horizontalCentered="1" verticalCentered="1"/>
  <pageMargins left="0.15748031496062992" right="0.19685039370078741" top="0.78740157480314965" bottom="0.39370078740157483" header="0.19685039370078741" footer="0.19685039370078741"/>
  <pageSetup paperSize="14" scale="73" orientation="landscape" horizontalDpi="4294967295" verticalDpi="4294967295" r:id="rId1"/>
  <headerFooter alignWithMargins="0">
    <oddFooter xml:space="preserve">&amp;C&amp;8 &amp;R&amp;8PÁGINA &amp;P DE &amp;N                                    </oddFooter>
  </headerFooter>
  <rowBreaks count="1" manualBreakCount="1">
    <brk id="155" max="21" man="1"/>
  </rowBreaks>
  <drawing r:id="rId2"/>
  <legacyDrawing r:id="rId3"/>
  <oleObjects>
    <mc:AlternateContent xmlns:mc="http://schemas.openxmlformats.org/markup-compatibility/2006">
      <mc:Choice Requires="x14">
        <oleObject progId="Word.Document.8" shapeId="1025" r:id="rId4">
          <objectPr defaultSize="0" autoPict="0" r:id="rId5">
            <anchor moveWithCells="1">
              <from>
                <xdr:col>0</xdr:col>
                <xdr:colOff>0</xdr:colOff>
                <xdr:row>155</xdr:row>
                <xdr:rowOff>571500</xdr:rowOff>
              </from>
              <to>
                <xdr:col>5</xdr:col>
                <xdr:colOff>85725</xdr:colOff>
                <xdr:row>239</xdr:row>
                <xdr:rowOff>133350</xdr:rowOff>
              </to>
            </anchor>
          </objectPr>
        </oleObject>
      </mc:Choice>
      <mc:Fallback>
        <oleObject progId="Word.Document.8" shapeId="1025" r:id="rId4"/>
      </mc:Fallback>
    </mc:AlternateContent>
    <mc:AlternateContent xmlns:mc="http://schemas.openxmlformats.org/markup-compatibility/2006">
      <mc:Choice Requires="x14">
        <oleObject progId="Word.Document.8" shapeId="1026" r:id="rId6">
          <objectPr defaultSize="0" autoPict="0" r:id="rId7">
            <anchor moveWithCells="1">
              <from>
                <xdr:col>8</xdr:col>
                <xdr:colOff>123825</xdr:colOff>
                <xdr:row>156</xdr:row>
                <xdr:rowOff>28575</xdr:rowOff>
              </from>
              <to>
                <xdr:col>13</xdr:col>
                <xdr:colOff>409575</xdr:colOff>
                <xdr:row>233</xdr:row>
                <xdr:rowOff>152400</xdr:rowOff>
              </to>
            </anchor>
          </objectPr>
        </oleObject>
      </mc:Choice>
      <mc:Fallback>
        <oleObject progId="Word.Document.8" shapeId="1026"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94"/>
  <sheetViews>
    <sheetView view="pageBreakPreview" zoomScaleNormal="75" zoomScaleSheetLayoutView="100" workbookViewId="0">
      <selection activeCell="A2" sqref="A2:C2"/>
    </sheetView>
  </sheetViews>
  <sheetFormatPr baseColWidth="10" defaultColWidth="11.42578125" defaultRowHeight="12.75" x14ac:dyDescent="0.2"/>
  <cols>
    <col min="1" max="1" width="20.7109375" style="297" customWidth="1"/>
    <col min="2" max="2" width="14.85546875" style="297" customWidth="1"/>
    <col min="3" max="3" width="3.85546875" style="297" customWidth="1"/>
    <col min="4" max="4" width="67.7109375" style="297" customWidth="1"/>
    <col min="5" max="5" width="22.28515625" style="297" bestFit="1" customWidth="1"/>
    <col min="6" max="6" width="38.7109375" style="297" customWidth="1"/>
    <col min="7" max="7" width="12.140625" style="297" customWidth="1"/>
    <col min="8" max="8" width="11.85546875" style="297" customWidth="1"/>
    <col min="9" max="9" width="31.140625" style="297" customWidth="1"/>
    <col min="10" max="10" width="15.140625" style="297" customWidth="1"/>
    <col min="11" max="11" width="16.85546875" style="297" customWidth="1"/>
    <col min="12" max="12" width="17.7109375" style="297" customWidth="1"/>
    <col min="13" max="13" width="19.5703125" style="297" customWidth="1"/>
    <col min="14" max="14" width="23.42578125" style="297" hidden="1" customWidth="1"/>
    <col min="15" max="15" width="15.5703125" style="297" hidden="1" customWidth="1"/>
    <col min="16" max="16" width="56.42578125" style="297" hidden="1" customWidth="1"/>
    <col min="17" max="17" width="23.42578125" style="297" hidden="1" customWidth="1"/>
    <col min="18" max="18" width="10.85546875" style="297" hidden="1" customWidth="1"/>
    <col min="19" max="19" width="56" style="297" hidden="1" customWidth="1"/>
    <col min="20" max="20" width="23.42578125" style="297" hidden="1" customWidth="1"/>
    <col min="21" max="21" width="10.85546875" style="297" hidden="1" customWidth="1"/>
    <col min="22" max="22" width="47.28515625" style="297" hidden="1" customWidth="1"/>
    <col min="23" max="23" width="23.42578125" style="297" hidden="1" customWidth="1"/>
    <col min="24" max="24" width="10.85546875" style="297" hidden="1" customWidth="1"/>
    <col min="25" max="25" width="72" style="297" hidden="1" customWidth="1"/>
    <col min="26" max="26" width="28.42578125" style="297" hidden="1" customWidth="1"/>
    <col min="27" max="27" width="13.140625" style="297" hidden="1" customWidth="1"/>
    <col min="28" max="28" width="129" style="297" hidden="1" customWidth="1"/>
    <col min="29" max="29" width="28.42578125" style="297" hidden="1" customWidth="1"/>
    <col min="30" max="30" width="13.140625" style="297" hidden="1" customWidth="1"/>
    <col min="31" max="31" width="85.42578125" style="297" hidden="1" customWidth="1"/>
    <col min="32" max="32" width="23.42578125" style="297" hidden="1" customWidth="1"/>
    <col min="33" max="33" width="14.140625" style="297" hidden="1" customWidth="1"/>
    <col min="34" max="34" width="76.85546875" style="297" hidden="1" customWidth="1"/>
    <col min="35" max="35" width="23.42578125" style="297" hidden="1" customWidth="1"/>
    <col min="36" max="36" width="26.85546875" style="297" hidden="1" customWidth="1"/>
    <col min="37" max="37" width="78.7109375" style="297" hidden="1" customWidth="1"/>
    <col min="38" max="38" width="23.42578125" style="297" customWidth="1"/>
    <col min="39" max="39" width="26.85546875" style="297" customWidth="1"/>
    <col min="40" max="40" width="131.140625" style="297" customWidth="1"/>
    <col min="41" max="16384" width="11.42578125" style="297"/>
  </cols>
  <sheetData>
    <row r="1" spans="1:40" s="2" customFormat="1" ht="82.5" customHeight="1" x14ac:dyDescent="0.2">
      <c r="A1" s="553" t="s">
        <v>0</v>
      </c>
      <c r="B1" s="554"/>
      <c r="C1" s="555"/>
      <c r="D1" s="557" t="s">
        <v>1</v>
      </c>
      <c r="E1" s="558"/>
      <c r="F1" s="558"/>
      <c r="G1" s="558"/>
      <c r="H1" s="558"/>
      <c r="I1" s="558"/>
      <c r="J1" s="558"/>
      <c r="K1" s="558"/>
      <c r="L1" s="558"/>
      <c r="M1" s="558"/>
      <c r="N1" s="559"/>
      <c r="O1" s="549"/>
      <c r="P1" s="549"/>
      <c r="Q1" s="1"/>
      <c r="R1" s="549"/>
      <c r="S1" s="549"/>
      <c r="T1" s="1"/>
      <c r="U1" s="549"/>
      <c r="V1" s="549"/>
      <c r="W1" s="1"/>
      <c r="X1" s="549"/>
      <c r="Y1" s="549"/>
      <c r="Z1" s="1"/>
      <c r="AA1" s="549"/>
      <c r="AB1" s="549"/>
      <c r="AC1" s="1"/>
      <c r="AD1" s="549"/>
      <c r="AE1" s="549"/>
      <c r="AF1" s="1"/>
      <c r="AG1" s="549"/>
      <c r="AH1" s="549"/>
      <c r="AI1" s="1"/>
      <c r="AJ1" s="1"/>
      <c r="AK1" s="1"/>
      <c r="AL1" s="1"/>
      <c r="AM1" s="1"/>
      <c r="AN1" s="1"/>
    </row>
    <row r="2" spans="1:40" s="2" customFormat="1" ht="33" customHeight="1" x14ac:dyDescent="0.2">
      <c r="A2" s="550" t="s">
        <v>2</v>
      </c>
      <c r="B2" s="551"/>
      <c r="C2" s="552"/>
      <c r="D2" s="553" t="s">
        <v>3</v>
      </c>
      <c r="E2" s="554"/>
      <c r="F2" s="554"/>
      <c r="G2" s="554"/>
      <c r="H2" s="554"/>
      <c r="I2" s="554"/>
      <c r="J2" s="554"/>
      <c r="K2" s="554"/>
      <c r="L2" s="554"/>
      <c r="M2" s="555"/>
      <c r="N2" s="556" t="s">
        <v>4</v>
      </c>
      <c r="O2" s="556"/>
      <c r="P2" s="556"/>
      <c r="Q2" s="556" t="s">
        <v>599</v>
      </c>
      <c r="R2" s="556"/>
      <c r="S2" s="556"/>
      <c r="T2" s="556" t="s">
        <v>600</v>
      </c>
      <c r="U2" s="556"/>
      <c r="V2" s="556"/>
      <c r="W2" s="556" t="s">
        <v>601</v>
      </c>
      <c r="X2" s="556"/>
      <c r="Y2" s="556"/>
      <c r="Z2" s="556" t="s">
        <v>602</v>
      </c>
      <c r="AA2" s="556"/>
      <c r="AB2" s="556"/>
      <c r="AC2" s="556" t="s">
        <v>716</v>
      </c>
      <c r="AD2" s="556"/>
      <c r="AE2" s="556"/>
      <c r="AF2" s="556" t="s">
        <v>816</v>
      </c>
      <c r="AG2" s="556"/>
      <c r="AH2" s="556"/>
      <c r="AI2" s="556" t="s">
        <v>1017</v>
      </c>
      <c r="AJ2" s="556"/>
      <c r="AK2" s="556"/>
      <c r="AL2" s="556" t="s">
        <v>1018</v>
      </c>
      <c r="AM2" s="556"/>
      <c r="AN2" s="556"/>
    </row>
    <row r="3" spans="1:40" s="306" customFormat="1" ht="32.25" customHeight="1" x14ac:dyDescent="0.2">
      <c r="A3" s="567" t="s">
        <v>7</v>
      </c>
      <c r="B3" s="567"/>
      <c r="C3" s="567"/>
      <c r="D3" s="567"/>
      <c r="E3" s="567"/>
      <c r="F3" s="567"/>
      <c r="G3" s="567"/>
      <c r="H3" s="567"/>
      <c r="I3" s="567"/>
      <c r="J3" s="567"/>
      <c r="K3" s="567"/>
      <c r="L3" s="567"/>
      <c r="M3" s="567"/>
      <c r="N3" s="560" t="s">
        <v>8</v>
      </c>
      <c r="O3" s="561"/>
      <c r="P3" s="567" t="s">
        <v>9</v>
      </c>
      <c r="Q3" s="560" t="s">
        <v>8</v>
      </c>
      <c r="R3" s="561"/>
      <c r="S3" s="567" t="s">
        <v>9</v>
      </c>
      <c r="T3" s="560" t="s">
        <v>8</v>
      </c>
      <c r="U3" s="561"/>
      <c r="V3" s="567" t="s">
        <v>9</v>
      </c>
      <c r="W3" s="560" t="s">
        <v>8</v>
      </c>
      <c r="X3" s="561"/>
      <c r="Y3" s="567" t="s">
        <v>9</v>
      </c>
      <c r="Z3" s="560" t="s">
        <v>8</v>
      </c>
      <c r="AA3" s="561"/>
      <c r="AB3" s="567" t="s">
        <v>9</v>
      </c>
      <c r="AC3" s="560" t="s">
        <v>8</v>
      </c>
      <c r="AD3" s="561"/>
      <c r="AE3" s="567" t="s">
        <v>9</v>
      </c>
      <c r="AF3" s="560" t="s">
        <v>8</v>
      </c>
      <c r="AG3" s="561"/>
      <c r="AH3" s="567" t="s">
        <v>9</v>
      </c>
      <c r="AI3" s="560" t="s">
        <v>8</v>
      </c>
      <c r="AJ3" s="561"/>
      <c r="AK3" s="567" t="s">
        <v>9</v>
      </c>
      <c r="AL3" s="560" t="s">
        <v>8</v>
      </c>
      <c r="AM3" s="561"/>
      <c r="AN3" s="567" t="s">
        <v>9</v>
      </c>
    </row>
    <row r="4" spans="1:40" s="306" customFormat="1" ht="33.75" customHeight="1" x14ac:dyDescent="0.2">
      <c r="A4" s="564" t="s">
        <v>10</v>
      </c>
      <c r="B4" s="564" t="s">
        <v>11</v>
      </c>
      <c r="C4" s="568" t="s">
        <v>12</v>
      </c>
      <c r="D4" s="567" t="s">
        <v>13</v>
      </c>
      <c r="E4" s="419" t="s">
        <v>14</v>
      </c>
      <c r="F4" s="564" t="s">
        <v>15</v>
      </c>
      <c r="G4" s="562" t="s">
        <v>16</v>
      </c>
      <c r="H4" s="563"/>
      <c r="I4" s="564" t="s">
        <v>17</v>
      </c>
      <c r="J4" s="564" t="s">
        <v>18</v>
      </c>
      <c r="K4" s="104"/>
      <c r="L4" s="562" t="s">
        <v>19</v>
      </c>
      <c r="M4" s="566"/>
      <c r="N4" s="564" t="s">
        <v>20</v>
      </c>
      <c r="O4" s="564" t="s">
        <v>21</v>
      </c>
      <c r="P4" s="567"/>
      <c r="Q4" s="564" t="s">
        <v>20</v>
      </c>
      <c r="R4" s="564" t="s">
        <v>21</v>
      </c>
      <c r="S4" s="567"/>
      <c r="T4" s="564" t="s">
        <v>20</v>
      </c>
      <c r="U4" s="564" t="s">
        <v>21</v>
      </c>
      <c r="V4" s="567"/>
      <c r="W4" s="564" t="s">
        <v>20</v>
      </c>
      <c r="X4" s="564" t="s">
        <v>21</v>
      </c>
      <c r="Y4" s="567"/>
      <c r="Z4" s="564" t="s">
        <v>20</v>
      </c>
      <c r="AA4" s="564" t="s">
        <v>21</v>
      </c>
      <c r="AB4" s="567"/>
      <c r="AC4" s="564" t="s">
        <v>20</v>
      </c>
      <c r="AD4" s="564" t="s">
        <v>21</v>
      </c>
      <c r="AE4" s="567"/>
      <c r="AF4" s="564" t="s">
        <v>20</v>
      </c>
      <c r="AG4" s="564" t="s">
        <v>21</v>
      </c>
      <c r="AH4" s="567"/>
      <c r="AI4" s="564" t="s">
        <v>20</v>
      </c>
      <c r="AJ4" s="564" t="s">
        <v>21</v>
      </c>
      <c r="AK4" s="567"/>
      <c r="AL4" s="564" t="s">
        <v>20</v>
      </c>
      <c r="AM4" s="564" t="s">
        <v>21</v>
      </c>
      <c r="AN4" s="567"/>
    </row>
    <row r="5" spans="1:40" s="306" customFormat="1" ht="57.75" customHeight="1" x14ac:dyDescent="0.2">
      <c r="A5" s="565"/>
      <c r="B5" s="565"/>
      <c r="C5" s="569"/>
      <c r="D5" s="567"/>
      <c r="E5" s="300" t="s">
        <v>22</v>
      </c>
      <c r="F5" s="565"/>
      <c r="G5" s="419" t="s">
        <v>23</v>
      </c>
      <c r="H5" s="419" t="s">
        <v>24</v>
      </c>
      <c r="I5" s="565"/>
      <c r="J5" s="565"/>
      <c r="K5" s="418" t="s">
        <v>25</v>
      </c>
      <c r="L5" s="418" t="s">
        <v>26</v>
      </c>
      <c r="M5" s="418" t="s">
        <v>27</v>
      </c>
      <c r="N5" s="565"/>
      <c r="O5" s="565"/>
      <c r="P5" s="567"/>
      <c r="Q5" s="565"/>
      <c r="R5" s="565"/>
      <c r="S5" s="567"/>
      <c r="T5" s="565"/>
      <c r="U5" s="565"/>
      <c r="V5" s="567"/>
      <c r="W5" s="565"/>
      <c r="X5" s="565"/>
      <c r="Y5" s="567"/>
      <c r="Z5" s="565"/>
      <c r="AA5" s="565"/>
      <c r="AB5" s="567"/>
      <c r="AC5" s="565"/>
      <c r="AD5" s="565"/>
      <c r="AE5" s="567"/>
      <c r="AF5" s="565"/>
      <c r="AG5" s="565"/>
      <c r="AH5" s="567"/>
      <c r="AI5" s="565"/>
      <c r="AJ5" s="565"/>
      <c r="AK5" s="567"/>
      <c r="AL5" s="565"/>
      <c r="AM5" s="565"/>
      <c r="AN5" s="567"/>
    </row>
    <row r="6" spans="1:40" s="306" customFormat="1" ht="12" x14ac:dyDescent="0.2">
      <c r="A6" s="418">
        <v>1</v>
      </c>
      <c r="B6" s="418">
        <v>2</v>
      </c>
      <c r="C6" s="420">
        <v>3</v>
      </c>
      <c r="D6" s="418">
        <v>4</v>
      </c>
      <c r="E6" s="418">
        <v>5</v>
      </c>
      <c r="F6" s="420">
        <v>6</v>
      </c>
      <c r="G6" s="418">
        <v>7</v>
      </c>
      <c r="H6" s="418">
        <v>8</v>
      </c>
      <c r="I6" s="420">
        <v>9</v>
      </c>
      <c r="J6" s="418">
        <v>10</v>
      </c>
      <c r="K6" s="418"/>
      <c r="L6" s="418">
        <v>11</v>
      </c>
      <c r="M6" s="420">
        <v>12</v>
      </c>
      <c r="N6" s="418">
        <v>13</v>
      </c>
      <c r="O6" s="418">
        <v>14</v>
      </c>
      <c r="P6" s="420">
        <v>15</v>
      </c>
      <c r="Q6" s="418">
        <v>13</v>
      </c>
      <c r="R6" s="418">
        <v>14</v>
      </c>
      <c r="S6" s="420">
        <v>15</v>
      </c>
      <c r="T6" s="418">
        <v>13</v>
      </c>
      <c r="U6" s="418">
        <v>14</v>
      </c>
      <c r="V6" s="420">
        <v>15</v>
      </c>
      <c r="W6" s="418">
        <v>13</v>
      </c>
      <c r="X6" s="418">
        <v>14</v>
      </c>
      <c r="Y6" s="420">
        <v>15</v>
      </c>
      <c r="Z6" s="418">
        <v>13</v>
      </c>
      <c r="AA6" s="418">
        <v>14</v>
      </c>
      <c r="AB6" s="420">
        <v>15</v>
      </c>
      <c r="AC6" s="418">
        <v>13</v>
      </c>
      <c r="AD6" s="418">
        <v>14</v>
      </c>
      <c r="AE6" s="420">
        <v>15</v>
      </c>
      <c r="AF6" s="418">
        <v>13</v>
      </c>
      <c r="AG6" s="418">
        <v>14</v>
      </c>
      <c r="AH6" s="420">
        <v>15</v>
      </c>
      <c r="AI6" s="462">
        <v>16</v>
      </c>
      <c r="AJ6" s="462">
        <v>17</v>
      </c>
      <c r="AK6" s="463">
        <v>18</v>
      </c>
      <c r="AL6" s="462">
        <v>16</v>
      </c>
      <c r="AM6" s="462">
        <v>17</v>
      </c>
      <c r="AN6" s="463">
        <v>18</v>
      </c>
    </row>
    <row r="7" spans="1:40" s="306" customFormat="1" ht="219" customHeight="1" x14ac:dyDescent="0.2">
      <c r="A7" s="8" t="s">
        <v>28</v>
      </c>
      <c r="B7" s="9">
        <v>41031</v>
      </c>
      <c r="C7" s="10">
        <v>11</v>
      </c>
      <c r="D7" s="20" t="s">
        <v>603</v>
      </c>
      <c r="E7" s="10" t="s">
        <v>30</v>
      </c>
      <c r="F7" s="20" t="s">
        <v>124</v>
      </c>
      <c r="G7" s="33">
        <v>41061</v>
      </c>
      <c r="H7" s="33">
        <v>41274</v>
      </c>
      <c r="I7" s="538"/>
      <c r="J7" s="14"/>
      <c r="K7" s="14" t="s">
        <v>604</v>
      </c>
      <c r="L7" s="8" t="s">
        <v>125</v>
      </c>
      <c r="M7" s="24" t="s">
        <v>126</v>
      </c>
      <c r="N7" s="15">
        <v>0.25</v>
      </c>
      <c r="O7" s="15">
        <v>0.25</v>
      </c>
      <c r="P7" s="16" t="s">
        <v>605</v>
      </c>
      <c r="Q7" s="15">
        <v>0.25</v>
      </c>
      <c r="R7" s="15">
        <v>0.25</v>
      </c>
      <c r="S7" s="16" t="s">
        <v>128</v>
      </c>
      <c r="T7" s="15">
        <v>0.25</v>
      </c>
      <c r="U7" s="15">
        <v>0.25</v>
      </c>
      <c r="V7" s="16" t="s">
        <v>606</v>
      </c>
      <c r="W7" s="46">
        <v>0.5</v>
      </c>
      <c r="X7" s="241">
        <v>0.5</v>
      </c>
      <c r="Y7" s="25" t="s">
        <v>543</v>
      </c>
      <c r="Z7" s="46">
        <v>1</v>
      </c>
      <c r="AA7" s="241">
        <v>0.5</v>
      </c>
      <c r="AB7" s="25" t="s">
        <v>607</v>
      </c>
      <c r="AC7" s="46">
        <v>1</v>
      </c>
      <c r="AD7" s="241">
        <v>0.5</v>
      </c>
      <c r="AE7" s="25" t="s">
        <v>737</v>
      </c>
      <c r="AF7" s="46">
        <v>1</v>
      </c>
      <c r="AG7" s="241">
        <v>0.5</v>
      </c>
      <c r="AH7" s="25" t="s">
        <v>853</v>
      </c>
      <c r="AI7" s="46">
        <v>0.8</v>
      </c>
      <c r="AJ7" s="241">
        <v>0.5</v>
      </c>
      <c r="AK7" s="25" t="s">
        <v>944</v>
      </c>
      <c r="AL7" s="46">
        <v>1</v>
      </c>
      <c r="AM7" s="241">
        <v>0.8</v>
      </c>
      <c r="AN7" s="25" t="s">
        <v>1088</v>
      </c>
    </row>
    <row r="8" spans="1:40" s="306" customFormat="1" ht="168" x14ac:dyDescent="0.2">
      <c r="A8" s="526" t="s">
        <v>322</v>
      </c>
      <c r="B8" s="58">
        <v>41614</v>
      </c>
      <c r="C8" s="527">
        <v>5</v>
      </c>
      <c r="D8" s="532" t="s">
        <v>623</v>
      </c>
      <c r="E8" s="541" t="s">
        <v>30</v>
      </c>
      <c r="F8" s="532" t="s">
        <v>343</v>
      </c>
      <c r="G8" s="58">
        <v>41640</v>
      </c>
      <c r="H8" s="58">
        <v>42004</v>
      </c>
      <c r="I8" s="532" t="s">
        <v>343</v>
      </c>
      <c r="J8" s="14"/>
      <c r="K8" s="528" t="s">
        <v>604</v>
      </c>
      <c r="L8" s="532" t="s">
        <v>153</v>
      </c>
      <c r="M8" s="532" t="s">
        <v>344</v>
      </c>
      <c r="N8" s="15" t="s">
        <v>207</v>
      </c>
      <c r="O8" s="15" t="s">
        <v>207</v>
      </c>
      <c r="P8" s="16" t="s">
        <v>345</v>
      </c>
      <c r="Q8" s="15" t="s">
        <v>207</v>
      </c>
      <c r="R8" s="15" t="s">
        <v>207</v>
      </c>
      <c r="S8" s="16" t="s">
        <v>345</v>
      </c>
      <c r="T8" s="15">
        <v>0.25</v>
      </c>
      <c r="U8" s="15">
        <v>0.25</v>
      </c>
      <c r="V8" s="16" t="s">
        <v>624</v>
      </c>
      <c r="W8" s="15">
        <v>0.25</v>
      </c>
      <c r="X8" s="15">
        <v>0.25</v>
      </c>
      <c r="Y8" s="16" t="s">
        <v>625</v>
      </c>
      <c r="Z8" s="15">
        <v>0.5</v>
      </c>
      <c r="AA8" s="15">
        <v>0.5</v>
      </c>
      <c r="AB8" s="37" t="s">
        <v>626</v>
      </c>
      <c r="AC8" s="15">
        <v>0.75</v>
      </c>
      <c r="AD8" s="15">
        <v>0.75</v>
      </c>
      <c r="AE8" s="37" t="s">
        <v>738</v>
      </c>
      <c r="AF8" s="15">
        <v>0.75</v>
      </c>
      <c r="AG8" s="15">
        <v>0.75</v>
      </c>
      <c r="AH8" s="25" t="s">
        <v>854</v>
      </c>
      <c r="AI8" s="15">
        <v>0.75</v>
      </c>
      <c r="AJ8" s="15">
        <v>0.75</v>
      </c>
      <c r="AK8" s="25" t="s">
        <v>945</v>
      </c>
      <c r="AL8" s="542">
        <v>1</v>
      </c>
      <c r="AM8" s="542">
        <v>0.75</v>
      </c>
      <c r="AN8" s="25" t="s">
        <v>1089</v>
      </c>
    </row>
    <row r="9" spans="1:40" s="306" customFormat="1" ht="324" x14ac:dyDescent="0.2">
      <c r="A9" s="516" t="s">
        <v>438</v>
      </c>
      <c r="B9" s="517">
        <v>41988</v>
      </c>
      <c r="C9" s="518">
        <v>3</v>
      </c>
      <c r="D9" s="70" t="s">
        <v>636</v>
      </c>
      <c r="E9" s="518" t="s">
        <v>446</v>
      </c>
      <c r="F9" s="36" t="s">
        <v>451</v>
      </c>
      <c r="G9" s="67">
        <v>42051</v>
      </c>
      <c r="H9" s="67">
        <v>42079</v>
      </c>
      <c r="I9" s="522" t="s">
        <v>452</v>
      </c>
      <c r="J9" s="523">
        <v>41749</v>
      </c>
      <c r="K9" s="524" t="s">
        <v>443</v>
      </c>
      <c r="L9" s="524" t="s">
        <v>453</v>
      </c>
      <c r="M9" s="520"/>
      <c r="N9" s="520"/>
      <c r="O9" s="521"/>
      <c r="P9" s="533"/>
      <c r="Q9" s="305"/>
      <c r="R9" s="305"/>
      <c r="S9" s="533"/>
      <c r="T9" s="305"/>
      <c r="U9" s="305"/>
      <c r="V9" s="533"/>
      <c r="W9" s="305">
        <v>0.75</v>
      </c>
      <c r="X9" s="305">
        <v>0.25</v>
      </c>
      <c r="Y9" s="8" t="s">
        <v>670</v>
      </c>
      <c r="Z9" s="305">
        <v>0.75</v>
      </c>
      <c r="AA9" s="305">
        <v>0.25</v>
      </c>
      <c r="AB9" s="317" t="s">
        <v>637</v>
      </c>
      <c r="AC9" s="305">
        <v>1</v>
      </c>
      <c r="AD9" s="305">
        <v>1</v>
      </c>
      <c r="AE9" s="317" t="s">
        <v>718</v>
      </c>
      <c r="AF9" s="305"/>
      <c r="AG9" s="305"/>
      <c r="AH9" s="25"/>
      <c r="AI9" s="15" t="s">
        <v>942</v>
      </c>
      <c r="AJ9" s="15">
        <v>0.5</v>
      </c>
      <c r="AK9" s="25" t="s">
        <v>943</v>
      </c>
      <c r="AL9" s="15">
        <v>0.8</v>
      </c>
      <c r="AM9" s="15">
        <v>0.5</v>
      </c>
      <c r="AN9" s="494" t="s">
        <v>1092</v>
      </c>
    </row>
    <row r="10" spans="1:40" s="306" customFormat="1" ht="120" x14ac:dyDescent="0.2">
      <c r="A10" s="570" t="s">
        <v>438</v>
      </c>
      <c r="B10" s="573">
        <v>41988</v>
      </c>
      <c r="C10" s="575">
        <v>5</v>
      </c>
      <c r="D10" s="570" t="s">
        <v>458</v>
      </c>
      <c r="E10" s="575" t="s">
        <v>446</v>
      </c>
      <c r="F10" s="22" t="s">
        <v>642</v>
      </c>
      <c r="G10" s="586">
        <v>42019</v>
      </c>
      <c r="H10" s="586">
        <v>42369</v>
      </c>
      <c r="I10" s="589" t="s">
        <v>643</v>
      </c>
      <c r="J10" s="591">
        <v>42369</v>
      </c>
      <c r="K10" s="593" t="s">
        <v>461</v>
      </c>
      <c r="L10" s="593" t="s">
        <v>462</v>
      </c>
      <c r="M10" s="578"/>
      <c r="N10" s="578"/>
      <c r="O10" s="580"/>
      <c r="P10" s="533"/>
      <c r="Q10" s="305"/>
      <c r="R10" s="305"/>
      <c r="S10" s="533"/>
      <c r="T10" s="305"/>
      <c r="U10" s="305"/>
      <c r="V10" s="533"/>
      <c r="W10" s="305">
        <v>0</v>
      </c>
      <c r="X10" s="305"/>
      <c r="Y10" s="238" t="s">
        <v>534</v>
      </c>
      <c r="Z10" s="305">
        <v>1</v>
      </c>
      <c r="AA10" s="305">
        <v>0.5</v>
      </c>
      <c r="AB10" s="341" t="s">
        <v>644</v>
      </c>
      <c r="AC10" s="305">
        <v>1</v>
      </c>
      <c r="AD10" s="305">
        <v>1</v>
      </c>
      <c r="AE10" s="341" t="s">
        <v>740</v>
      </c>
      <c r="AF10" s="305">
        <v>1</v>
      </c>
      <c r="AG10" s="305">
        <v>1</v>
      </c>
      <c r="AH10" s="341" t="s">
        <v>862</v>
      </c>
      <c r="AI10" s="529"/>
      <c r="AJ10" s="529"/>
      <c r="AK10" s="108"/>
      <c r="AL10" s="305">
        <v>1</v>
      </c>
      <c r="AM10" s="305">
        <v>1</v>
      </c>
      <c r="AN10" s="341" t="s">
        <v>862</v>
      </c>
    </row>
    <row r="11" spans="1:40" s="306" customFormat="1" ht="36" x14ac:dyDescent="0.2">
      <c r="A11" s="571"/>
      <c r="B11" s="574"/>
      <c r="C11" s="576"/>
      <c r="D11" s="577"/>
      <c r="E11" s="576"/>
      <c r="F11" s="77" t="s">
        <v>645</v>
      </c>
      <c r="G11" s="587"/>
      <c r="H11" s="587"/>
      <c r="I11" s="590"/>
      <c r="J11" s="592"/>
      <c r="K11" s="594"/>
      <c r="L11" s="594"/>
      <c r="M11" s="579"/>
      <c r="N11" s="579"/>
      <c r="O11" s="581"/>
      <c r="P11" s="533"/>
      <c r="Q11" s="305"/>
      <c r="R11" s="305"/>
      <c r="S11" s="533"/>
      <c r="T11" s="305"/>
      <c r="U11" s="305"/>
      <c r="V11" s="533"/>
      <c r="W11" s="305">
        <v>1</v>
      </c>
      <c r="X11" s="305"/>
      <c r="Y11" s="238" t="s">
        <v>535</v>
      </c>
      <c r="Z11" s="305">
        <v>1</v>
      </c>
      <c r="AA11" s="305">
        <v>1</v>
      </c>
      <c r="AB11" s="342" t="s">
        <v>535</v>
      </c>
      <c r="AC11" s="305">
        <v>1</v>
      </c>
      <c r="AD11" s="305">
        <v>1</v>
      </c>
      <c r="AE11" s="342" t="s">
        <v>736</v>
      </c>
      <c r="AF11" s="305">
        <v>1</v>
      </c>
      <c r="AG11" s="305">
        <v>1</v>
      </c>
      <c r="AH11" s="464" t="s">
        <v>736</v>
      </c>
      <c r="AI11" s="529"/>
      <c r="AJ11" s="529"/>
      <c r="AK11" s="108"/>
      <c r="AL11" s="305">
        <v>1</v>
      </c>
      <c r="AM11" s="305">
        <v>1</v>
      </c>
      <c r="AN11" s="464" t="s">
        <v>736</v>
      </c>
    </row>
    <row r="12" spans="1:40" s="306" customFormat="1" ht="58.5" customHeight="1" x14ac:dyDescent="0.2">
      <c r="A12" s="571"/>
      <c r="B12" s="574"/>
      <c r="C12" s="576"/>
      <c r="D12" s="577"/>
      <c r="E12" s="576"/>
      <c r="F12" s="77" t="s">
        <v>646</v>
      </c>
      <c r="G12" s="587"/>
      <c r="H12" s="587"/>
      <c r="I12" s="590"/>
      <c r="J12" s="592"/>
      <c r="K12" s="594"/>
      <c r="L12" s="594"/>
      <c r="M12" s="579"/>
      <c r="N12" s="579"/>
      <c r="O12" s="581"/>
      <c r="P12" s="533"/>
      <c r="Q12" s="305"/>
      <c r="R12" s="305"/>
      <c r="S12" s="533"/>
      <c r="T12" s="305"/>
      <c r="U12" s="305"/>
      <c r="V12" s="533"/>
      <c r="W12" s="305">
        <v>1</v>
      </c>
      <c r="X12" s="305"/>
      <c r="Y12" s="238" t="s">
        <v>535</v>
      </c>
      <c r="Z12" s="305">
        <v>1</v>
      </c>
      <c r="AA12" s="305">
        <v>1</v>
      </c>
      <c r="AB12" s="342" t="s">
        <v>535</v>
      </c>
      <c r="AC12" s="305">
        <v>1</v>
      </c>
      <c r="AD12" s="305">
        <v>1</v>
      </c>
      <c r="AE12" s="342" t="s">
        <v>736</v>
      </c>
      <c r="AF12" s="305">
        <v>1</v>
      </c>
      <c r="AG12" s="305">
        <v>1</v>
      </c>
      <c r="AH12" s="464" t="s">
        <v>736</v>
      </c>
      <c r="AI12" s="403"/>
      <c r="AJ12" s="404"/>
      <c r="AK12" s="537"/>
      <c r="AL12" s="305">
        <v>1</v>
      </c>
      <c r="AM12" s="305">
        <v>1</v>
      </c>
      <c r="AN12" s="464" t="s">
        <v>736</v>
      </c>
    </row>
    <row r="13" spans="1:40" s="306" customFormat="1" ht="168.75" x14ac:dyDescent="0.2">
      <c r="A13" s="572"/>
      <c r="B13" s="574"/>
      <c r="C13" s="576"/>
      <c r="D13" s="577"/>
      <c r="E13" s="576"/>
      <c r="F13" s="22" t="s">
        <v>647</v>
      </c>
      <c r="G13" s="588"/>
      <c r="H13" s="588"/>
      <c r="I13" s="590"/>
      <c r="J13" s="592"/>
      <c r="K13" s="595"/>
      <c r="L13" s="594"/>
      <c r="M13" s="579"/>
      <c r="N13" s="579"/>
      <c r="O13" s="581"/>
      <c r="P13" s="533"/>
      <c r="Q13" s="305"/>
      <c r="R13" s="305"/>
      <c r="S13" s="533"/>
      <c r="T13" s="305"/>
      <c r="U13" s="305"/>
      <c r="V13" s="533"/>
      <c r="W13" s="305">
        <v>0.5</v>
      </c>
      <c r="X13" s="305"/>
      <c r="Y13" s="238" t="s">
        <v>536</v>
      </c>
      <c r="Z13" s="305">
        <v>0.5</v>
      </c>
      <c r="AA13" s="305">
        <v>0.25</v>
      </c>
      <c r="AB13" s="342" t="s">
        <v>648</v>
      </c>
      <c r="AC13" s="305">
        <v>0.75</v>
      </c>
      <c r="AD13" s="305">
        <v>0.5</v>
      </c>
      <c r="AE13" s="342" t="s">
        <v>741</v>
      </c>
      <c r="AF13" s="305">
        <v>0.9</v>
      </c>
      <c r="AG13" s="305">
        <v>0.75</v>
      </c>
      <c r="AH13" s="464" t="s">
        <v>826</v>
      </c>
      <c r="AI13" s="305">
        <v>0.9</v>
      </c>
      <c r="AJ13" s="305">
        <v>0.75</v>
      </c>
      <c r="AK13" s="342" t="s">
        <v>938</v>
      </c>
      <c r="AL13" s="305">
        <v>1</v>
      </c>
      <c r="AM13" s="305">
        <v>1</v>
      </c>
      <c r="AN13" s="478" t="s">
        <v>1024</v>
      </c>
    </row>
    <row r="14" spans="1:40" s="306" customFormat="1" ht="153" customHeight="1" x14ac:dyDescent="0.2">
      <c r="A14" s="8" t="s">
        <v>438</v>
      </c>
      <c r="B14" s="9">
        <v>41988</v>
      </c>
      <c r="C14" s="10">
        <v>6</v>
      </c>
      <c r="D14" s="36" t="s">
        <v>466</v>
      </c>
      <c r="E14" s="78" t="s">
        <v>446</v>
      </c>
      <c r="F14" s="22" t="s">
        <v>467</v>
      </c>
      <c r="G14" s="67">
        <v>42051</v>
      </c>
      <c r="H14" s="67">
        <v>42368</v>
      </c>
      <c r="I14" s="68" t="s">
        <v>649</v>
      </c>
      <c r="J14" s="69">
        <v>42384</v>
      </c>
      <c r="K14" s="21" t="s">
        <v>461</v>
      </c>
      <c r="L14" s="21" t="s">
        <v>469</v>
      </c>
      <c r="M14" s="35"/>
      <c r="N14" s="35"/>
      <c r="O14" s="79"/>
      <c r="P14" s="533"/>
      <c r="Q14" s="305"/>
      <c r="R14" s="305"/>
      <c r="S14" s="533"/>
      <c r="T14" s="305"/>
      <c r="U14" s="305"/>
      <c r="V14" s="533"/>
      <c r="W14" s="305">
        <v>0.5</v>
      </c>
      <c r="X14" s="305">
        <v>0.25</v>
      </c>
      <c r="Y14" s="8" t="s">
        <v>650</v>
      </c>
      <c r="Z14" s="305">
        <v>0.5</v>
      </c>
      <c r="AA14" s="305">
        <v>0.5</v>
      </c>
      <c r="AB14" s="341" t="s">
        <v>651</v>
      </c>
      <c r="AC14" s="305">
        <v>0.5</v>
      </c>
      <c r="AD14" s="305">
        <v>0.5</v>
      </c>
      <c r="AE14" s="341" t="s">
        <v>742</v>
      </c>
      <c r="AF14" s="305">
        <v>0.5</v>
      </c>
      <c r="AG14" s="305">
        <v>0.5</v>
      </c>
      <c r="AH14" s="341"/>
      <c r="AI14" s="534">
        <v>0.5</v>
      </c>
      <c r="AJ14" s="422">
        <v>0.5</v>
      </c>
      <c r="AK14" s="341" t="s">
        <v>939</v>
      </c>
      <c r="AL14" s="534">
        <v>0.5</v>
      </c>
      <c r="AM14" s="422">
        <v>0.5</v>
      </c>
      <c r="AN14" s="478" t="s">
        <v>1084</v>
      </c>
    </row>
    <row r="15" spans="1:40" s="306" customFormat="1" ht="72" x14ac:dyDescent="0.2">
      <c r="A15" s="543" t="s">
        <v>490</v>
      </c>
      <c r="B15" s="14">
        <v>42125</v>
      </c>
      <c r="C15" s="539">
        <v>1</v>
      </c>
      <c r="D15" s="8" t="s">
        <v>491</v>
      </c>
      <c r="E15" s="541" t="s">
        <v>446</v>
      </c>
      <c r="F15" s="532" t="s">
        <v>492</v>
      </c>
      <c r="G15" s="14" t="s">
        <v>493</v>
      </c>
      <c r="H15" s="14">
        <v>42277</v>
      </c>
      <c r="I15" s="532" t="s">
        <v>494</v>
      </c>
      <c r="J15" s="14">
        <v>42369</v>
      </c>
      <c r="K15" s="541" t="s">
        <v>495</v>
      </c>
      <c r="L15" s="532" t="s">
        <v>496</v>
      </c>
      <c r="M15" s="144"/>
      <c r="N15" s="144"/>
      <c r="O15" s="145"/>
      <c r="P15" s="533"/>
      <c r="Q15" s="305"/>
      <c r="R15" s="305"/>
      <c r="S15" s="533"/>
      <c r="T15" s="305"/>
      <c r="U15" s="305"/>
      <c r="V15" s="533"/>
      <c r="W15" s="305" t="s">
        <v>548</v>
      </c>
      <c r="X15" s="305" t="s">
        <v>548</v>
      </c>
      <c r="Y15" s="533" t="s">
        <v>549</v>
      </c>
      <c r="Z15" s="305">
        <v>1</v>
      </c>
      <c r="AA15" s="305">
        <v>1</v>
      </c>
      <c r="AB15" s="25" t="s">
        <v>652</v>
      </c>
      <c r="AC15" s="305">
        <v>1</v>
      </c>
      <c r="AD15" s="305">
        <v>1</v>
      </c>
      <c r="AE15" s="25"/>
      <c r="AF15" s="305"/>
      <c r="AG15" s="305"/>
      <c r="AH15" s="341"/>
      <c r="AI15" s="534"/>
      <c r="AJ15" s="422"/>
      <c r="AK15" s="341"/>
      <c r="AL15" s="534">
        <v>1</v>
      </c>
      <c r="AM15" s="535">
        <v>1</v>
      </c>
      <c r="AN15" s="341" t="s">
        <v>1052</v>
      </c>
    </row>
    <row r="16" spans="1:40" s="306" customFormat="1" ht="96" x14ac:dyDescent="0.2">
      <c r="A16" s="543" t="s">
        <v>490</v>
      </c>
      <c r="B16" s="14">
        <v>42125</v>
      </c>
      <c r="C16" s="539">
        <v>2</v>
      </c>
      <c r="D16" s="8" t="s">
        <v>497</v>
      </c>
      <c r="E16" s="541" t="s">
        <v>446</v>
      </c>
      <c r="F16" s="532" t="s">
        <v>498</v>
      </c>
      <c r="G16" s="14">
        <v>42146</v>
      </c>
      <c r="H16" s="14">
        <v>42369</v>
      </c>
      <c r="I16" s="532" t="s">
        <v>499</v>
      </c>
      <c r="J16" s="14">
        <v>42369</v>
      </c>
      <c r="K16" s="541" t="s">
        <v>500</v>
      </c>
      <c r="L16" s="532" t="s">
        <v>501</v>
      </c>
      <c r="M16" s="144"/>
      <c r="N16" s="144"/>
      <c r="O16" s="145"/>
      <c r="P16" s="533"/>
      <c r="Q16" s="305"/>
      <c r="R16" s="305"/>
      <c r="S16" s="533"/>
      <c r="T16" s="305"/>
      <c r="U16" s="305"/>
      <c r="V16" s="533"/>
      <c r="W16" s="305">
        <v>0.5</v>
      </c>
      <c r="X16" s="305">
        <v>0.25</v>
      </c>
      <c r="Y16" s="25" t="s">
        <v>653</v>
      </c>
      <c r="Z16" s="305">
        <v>0.75</v>
      </c>
      <c r="AA16" s="305">
        <v>0.75</v>
      </c>
      <c r="AB16" s="25" t="s">
        <v>654</v>
      </c>
      <c r="AC16" s="305">
        <v>1</v>
      </c>
      <c r="AD16" s="305">
        <v>0.75</v>
      </c>
      <c r="AE16" s="25" t="s">
        <v>746</v>
      </c>
      <c r="AF16" s="305">
        <v>1</v>
      </c>
      <c r="AG16" s="444">
        <v>0.93859999999999999</v>
      </c>
      <c r="AH16" s="25" t="s">
        <v>855</v>
      </c>
      <c r="AI16" s="403">
        <v>0.97</v>
      </c>
      <c r="AJ16" s="404">
        <v>0.97</v>
      </c>
      <c r="AK16" s="537" t="s">
        <v>946</v>
      </c>
      <c r="AL16" s="403">
        <v>1</v>
      </c>
      <c r="AM16" s="404">
        <v>1</v>
      </c>
      <c r="AN16" s="478" t="s">
        <v>1026</v>
      </c>
    </row>
    <row r="17" spans="1:40" s="306" customFormat="1" ht="132" x14ac:dyDescent="0.2">
      <c r="A17" s="518" t="s">
        <v>677</v>
      </c>
      <c r="B17" s="517" t="s">
        <v>678</v>
      </c>
      <c r="C17" s="10">
        <v>1</v>
      </c>
      <c r="D17" s="531" t="s">
        <v>679</v>
      </c>
      <c r="E17" s="10" t="s">
        <v>30</v>
      </c>
      <c r="F17" s="374" t="s">
        <v>680</v>
      </c>
      <c r="G17" s="12">
        <v>42522</v>
      </c>
      <c r="H17" s="12">
        <v>42794</v>
      </c>
      <c r="I17" s="538" t="s">
        <v>681</v>
      </c>
      <c r="J17" s="14">
        <v>42522</v>
      </c>
      <c r="K17" s="14" t="s">
        <v>682</v>
      </c>
      <c r="L17" s="8" t="s">
        <v>683</v>
      </c>
      <c r="M17" s="8" t="s">
        <v>684</v>
      </c>
      <c r="N17" s="144"/>
      <c r="O17" s="145"/>
      <c r="P17" s="533"/>
      <c r="Q17" s="305"/>
      <c r="R17" s="305"/>
      <c r="S17" s="533"/>
      <c r="T17" s="305"/>
      <c r="U17" s="305"/>
      <c r="V17" s="533"/>
      <c r="W17" s="305"/>
      <c r="X17" s="305"/>
      <c r="Y17" s="533"/>
      <c r="Z17" s="339"/>
      <c r="AA17" s="339"/>
      <c r="AB17" s="533"/>
      <c r="AC17" s="339">
        <v>0.5</v>
      </c>
      <c r="AD17" s="339">
        <v>0.5</v>
      </c>
      <c r="AE17" s="533" t="s">
        <v>745</v>
      </c>
      <c r="AF17" s="339"/>
      <c r="AG17" s="339"/>
      <c r="AH17" s="108" t="s">
        <v>863</v>
      </c>
      <c r="AI17" s="477">
        <v>0.875</v>
      </c>
      <c r="AJ17" s="477">
        <v>0.875</v>
      </c>
      <c r="AK17" s="546" t="s">
        <v>961</v>
      </c>
      <c r="AL17" s="403">
        <v>1</v>
      </c>
      <c r="AM17" s="404">
        <v>1</v>
      </c>
      <c r="AN17" s="341" t="s">
        <v>1028</v>
      </c>
    </row>
    <row r="18" spans="1:40" s="306" customFormat="1" ht="192" x14ac:dyDescent="0.25">
      <c r="A18" s="518" t="s">
        <v>677</v>
      </c>
      <c r="B18" s="517" t="s">
        <v>678</v>
      </c>
      <c r="C18" s="519">
        <v>6</v>
      </c>
      <c r="D18" s="530" t="s">
        <v>700</v>
      </c>
      <c r="E18" s="383" t="s">
        <v>30</v>
      </c>
      <c r="F18" s="381" t="s">
        <v>701</v>
      </c>
      <c r="G18" s="12">
        <v>42551</v>
      </c>
      <c r="H18" s="12">
        <v>42734</v>
      </c>
      <c r="I18" s="538" t="s">
        <v>702</v>
      </c>
      <c r="J18" s="12">
        <v>42551</v>
      </c>
      <c r="K18" s="528" t="s">
        <v>694</v>
      </c>
      <c r="L18" s="8" t="s">
        <v>695</v>
      </c>
      <c r="M18" s="8" t="s">
        <v>696</v>
      </c>
      <c r="N18" s="144"/>
      <c r="O18" s="145"/>
      <c r="P18" s="533"/>
      <c r="Q18" s="305"/>
      <c r="R18" s="305"/>
      <c r="S18" s="533"/>
      <c r="T18" s="305"/>
      <c r="U18" s="305"/>
      <c r="V18" s="533"/>
      <c r="W18" s="305"/>
      <c r="X18" s="305"/>
      <c r="Y18" s="533"/>
      <c r="Z18" s="339"/>
      <c r="AA18" s="339"/>
      <c r="AB18" s="533"/>
      <c r="AC18" s="339">
        <v>0.75</v>
      </c>
      <c r="AD18" s="339">
        <v>0.75</v>
      </c>
      <c r="AE18" s="533"/>
      <c r="AF18" s="339">
        <v>1</v>
      </c>
      <c r="AG18" s="339">
        <v>1</v>
      </c>
      <c r="AH18" s="108" t="s">
        <v>856</v>
      </c>
      <c r="AI18" s="15">
        <v>1</v>
      </c>
      <c r="AJ18" s="15">
        <v>0.74</v>
      </c>
      <c r="AK18" s="538" t="s">
        <v>947</v>
      </c>
      <c r="AL18" s="542">
        <v>1</v>
      </c>
      <c r="AM18" s="542">
        <v>0.75</v>
      </c>
      <c r="AN18" s="538" t="s">
        <v>1090</v>
      </c>
    </row>
    <row r="19" spans="1:40" s="306" customFormat="1" ht="357" customHeight="1" x14ac:dyDescent="0.25">
      <c r="A19" s="518" t="s">
        <v>677</v>
      </c>
      <c r="B19" s="517" t="s">
        <v>678</v>
      </c>
      <c r="C19" s="525">
        <v>8</v>
      </c>
      <c r="D19" s="547" t="s">
        <v>703</v>
      </c>
      <c r="E19" s="388" t="s">
        <v>30</v>
      </c>
      <c r="F19" s="381" t="s">
        <v>726</v>
      </c>
      <c r="G19" s="12">
        <v>42552</v>
      </c>
      <c r="H19" s="12">
        <v>42734</v>
      </c>
      <c r="I19" s="538" t="s">
        <v>705</v>
      </c>
      <c r="J19" s="12">
        <v>42552</v>
      </c>
      <c r="K19" s="14" t="s">
        <v>706</v>
      </c>
      <c r="L19" s="8" t="s">
        <v>695</v>
      </c>
      <c r="M19" s="21" t="s">
        <v>707</v>
      </c>
      <c r="N19" s="144"/>
      <c r="O19" s="145"/>
      <c r="P19" s="533"/>
      <c r="Q19" s="305"/>
      <c r="R19" s="305"/>
      <c r="S19" s="533"/>
      <c r="T19" s="305"/>
      <c r="U19" s="305"/>
      <c r="V19" s="533"/>
      <c r="W19" s="305"/>
      <c r="X19" s="305"/>
      <c r="Y19" s="533"/>
      <c r="Z19" s="339"/>
      <c r="AA19" s="339"/>
      <c r="AB19" s="533"/>
      <c r="AC19" s="339"/>
      <c r="AD19" s="339"/>
      <c r="AE19" s="533"/>
      <c r="AF19" s="305">
        <v>0.75</v>
      </c>
      <c r="AG19" s="305">
        <v>0.5</v>
      </c>
      <c r="AH19" s="108" t="s">
        <v>827</v>
      </c>
      <c r="AI19" s="15">
        <v>0.75</v>
      </c>
      <c r="AJ19" s="15">
        <v>0.75</v>
      </c>
      <c r="AK19" s="538" t="s">
        <v>940</v>
      </c>
      <c r="AL19" s="15">
        <v>0.8</v>
      </c>
      <c r="AM19" s="15">
        <v>0.75</v>
      </c>
      <c r="AN19" s="478" t="s">
        <v>1085</v>
      </c>
    </row>
    <row r="20" spans="1:40" s="306" customFormat="1" ht="156" x14ac:dyDescent="0.25">
      <c r="A20" s="55" t="s">
        <v>677</v>
      </c>
      <c r="B20" s="54" t="s">
        <v>678</v>
      </c>
      <c r="C20" s="399">
        <v>11</v>
      </c>
      <c r="D20" s="548" t="s">
        <v>713</v>
      </c>
      <c r="E20" s="380" t="s">
        <v>709</v>
      </c>
      <c r="F20" s="391" t="s">
        <v>714</v>
      </c>
      <c r="G20" s="12">
        <v>42536</v>
      </c>
      <c r="H20" s="12">
        <v>42719</v>
      </c>
      <c r="I20" s="538" t="s">
        <v>715</v>
      </c>
      <c r="J20" s="12">
        <v>42536</v>
      </c>
      <c r="K20" s="14" t="s">
        <v>694</v>
      </c>
      <c r="L20" s="21" t="s">
        <v>712</v>
      </c>
      <c r="M20" s="21" t="s">
        <v>696</v>
      </c>
      <c r="N20" s="144"/>
      <c r="O20" s="145"/>
      <c r="P20" s="533"/>
      <c r="Q20" s="305"/>
      <c r="R20" s="305"/>
      <c r="S20" s="533"/>
      <c r="T20" s="305"/>
      <c r="U20" s="305"/>
      <c r="V20" s="533"/>
      <c r="W20" s="305"/>
      <c r="X20" s="305"/>
      <c r="Y20" s="533"/>
      <c r="Z20" s="339"/>
      <c r="AA20" s="339"/>
      <c r="AB20" s="533"/>
      <c r="AC20" s="403">
        <v>0.75</v>
      </c>
      <c r="AD20" s="404">
        <v>0.75</v>
      </c>
      <c r="AE20" s="537" t="s">
        <v>722</v>
      </c>
      <c r="AF20" s="403">
        <v>0.66</v>
      </c>
      <c r="AG20" s="404">
        <v>0.66</v>
      </c>
      <c r="AH20" s="537" t="s">
        <v>857</v>
      </c>
      <c r="AI20" s="15">
        <v>0.88</v>
      </c>
      <c r="AJ20" s="15">
        <v>0.88</v>
      </c>
      <c r="AK20" s="538" t="s">
        <v>948</v>
      </c>
      <c r="AL20" s="15">
        <v>0.67</v>
      </c>
      <c r="AM20" s="15">
        <v>0.67</v>
      </c>
      <c r="AN20" s="479" t="s">
        <v>1091</v>
      </c>
    </row>
    <row r="21" spans="1:40" s="306" customFormat="1" ht="312" x14ac:dyDescent="0.2">
      <c r="A21" s="543" t="s">
        <v>751</v>
      </c>
      <c r="B21" s="14">
        <v>42668</v>
      </c>
      <c r="C21" s="539">
        <v>5</v>
      </c>
      <c r="D21" s="532" t="s">
        <v>760</v>
      </c>
      <c r="E21" s="541" t="s">
        <v>761</v>
      </c>
      <c r="F21" s="532" t="s">
        <v>762</v>
      </c>
      <c r="G21" s="14">
        <v>42674</v>
      </c>
      <c r="H21" s="14">
        <v>42520</v>
      </c>
      <c r="I21" s="532" t="s">
        <v>763</v>
      </c>
      <c r="J21" s="14">
        <v>42704</v>
      </c>
      <c r="K21" s="541" t="s">
        <v>764</v>
      </c>
      <c r="L21" s="532" t="s">
        <v>765</v>
      </c>
      <c r="M21" s="305"/>
      <c r="N21" s="305"/>
      <c r="O21" s="532"/>
      <c r="P21" s="533"/>
      <c r="Q21" s="305"/>
      <c r="R21" s="305"/>
      <c r="S21" s="533"/>
      <c r="T21" s="305"/>
      <c r="U21" s="305"/>
      <c r="V21" s="533"/>
      <c r="W21" s="305"/>
      <c r="X21" s="305"/>
      <c r="Y21" s="533"/>
      <c r="Z21" s="339"/>
      <c r="AA21" s="339"/>
      <c r="AB21" s="533"/>
      <c r="AC21" s="534"/>
      <c r="AD21" s="422"/>
      <c r="AE21" s="536"/>
      <c r="AF21" s="534">
        <v>0.5</v>
      </c>
      <c r="AG21" s="422">
        <v>0.5</v>
      </c>
      <c r="AH21" s="537" t="s">
        <v>860</v>
      </c>
      <c r="AI21" s="534">
        <v>0.5</v>
      </c>
      <c r="AJ21" s="422">
        <v>0.5</v>
      </c>
      <c r="AK21" s="537" t="s">
        <v>960</v>
      </c>
      <c r="AL21" s="534">
        <v>1</v>
      </c>
      <c r="AM21" s="422">
        <v>1</v>
      </c>
      <c r="AN21" s="537" t="s">
        <v>1078</v>
      </c>
    </row>
    <row r="22" spans="1:40" s="306" customFormat="1" ht="99.75" customHeight="1" x14ac:dyDescent="0.2">
      <c r="A22" s="651" t="s">
        <v>751</v>
      </c>
      <c r="B22" s="652">
        <v>42668</v>
      </c>
      <c r="C22" s="653">
        <v>6</v>
      </c>
      <c r="D22" s="654" t="s">
        <v>766</v>
      </c>
      <c r="E22" s="541" t="s">
        <v>30</v>
      </c>
      <c r="F22" s="532" t="s">
        <v>767</v>
      </c>
      <c r="G22" s="14">
        <v>42674</v>
      </c>
      <c r="H22" s="14">
        <v>42704</v>
      </c>
      <c r="I22" s="532" t="s">
        <v>768</v>
      </c>
      <c r="J22" s="14">
        <v>42704</v>
      </c>
      <c r="K22" s="541" t="s">
        <v>769</v>
      </c>
      <c r="L22" s="541" t="s">
        <v>770</v>
      </c>
      <c r="M22" s="305"/>
      <c r="N22" s="305"/>
      <c r="O22" s="532"/>
      <c r="P22" s="533"/>
      <c r="Q22" s="305"/>
      <c r="R22" s="305"/>
      <c r="S22" s="533"/>
      <c r="T22" s="305"/>
      <c r="U22" s="305"/>
      <c r="V22" s="533"/>
      <c r="W22" s="305"/>
      <c r="X22" s="305"/>
      <c r="Y22" s="533"/>
      <c r="Z22" s="339"/>
      <c r="AA22" s="339"/>
      <c r="AB22" s="533"/>
      <c r="AC22" s="534"/>
      <c r="AD22" s="422"/>
      <c r="AE22" s="536"/>
      <c r="AF22" s="534">
        <v>1</v>
      </c>
      <c r="AG22" s="422">
        <v>1</v>
      </c>
      <c r="AH22" s="537" t="s">
        <v>824</v>
      </c>
      <c r="AI22" s="537"/>
      <c r="AJ22" s="537"/>
      <c r="AK22" s="537"/>
      <c r="AL22" s="534">
        <v>1</v>
      </c>
      <c r="AM22" s="422">
        <v>1</v>
      </c>
      <c r="AN22" s="537" t="s">
        <v>824</v>
      </c>
    </row>
    <row r="23" spans="1:40" s="306" customFormat="1" ht="109.5" customHeight="1" x14ac:dyDescent="0.2">
      <c r="A23" s="588"/>
      <c r="B23" s="588"/>
      <c r="C23" s="588"/>
      <c r="D23" s="647"/>
      <c r="E23" s="541"/>
      <c r="F23" s="532" t="s">
        <v>771</v>
      </c>
      <c r="G23" s="14">
        <v>42674</v>
      </c>
      <c r="H23" s="14">
        <v>42704</v>
      </c>
      <c r="I23" s="532" t="s">
        <v>768</v>
      </c>
      <c r="J23" s="14">
        <v>42704</v>
      </c>
      <c r="K23" s="541" t="s">
        <v>769</v>
      </c>
      <c r="L23" s="541" t="s">
        <v>770</v>
      </c>
      <c r="M23" s="305"/>
      <c r="N23" s="305"/>
      <c r="O23" s="532"/>
      <c r="P23" s="533"/>
      <c r="Q23" s="305"/>
      <c r="R23" s="305"/>
      <c r="S23" s="533"/>
      <c r="T23" s="305"/>
      <c r="U23" s="305"/>
      <c r="V23" s="533"/>
      <c r="W23" s="305"/>
      <c r="X23" s="305"/>
      <c r="Y23" s="533"/>
      <c r="Z23" s="339"/>
      <c r="AA23" s="339"/>
      <c r="AB23" s="533"/>
      <c r="AC23" s="534"/>
      <c r="AD23" s="422"/>
      <c r="AE23" s="536"/>
      <c r="AF23" s="534">
        <v>1</v>
      </c>
      <c r="AG23" s="422">
        <v>0.78</v>
      </c>
      <c r="AH23" s="537" t="s">
        <v>861</v>
      </c>
      <c r="AI23" s="534">
        <v>1</v>
      </c>
      <c r="AJ23" s="422">
        <v>0.78</v>
      </c>
      <c r="AK23" s="537"/>
      <c r="AL23" s="470">
        <v>1</v>
      </c>
      <c r="AM23" s="470">
        <v>1</v>
      </c>
      <c r="AN23" s="537" t="s">
        <v>1049</v>
      </c>
    </row>
    <row r="24" spans="1:40" s="306" customFormat="1" ht="72" x14ac:dyDescent="0.2">
      <c r="A24" s="651" t="s">
        <v>751</v>
      </c>
      <c r="B24" s="652">
        <v>42668</v>
      </c>
      <c r="C24" s="653">
        <v>8</v>
      </c>
      <c r="D24" s="654" t="s">
        <v>772</v>
      </c>
      <c r="E24" s="541" t="s">
        <v>30</v>
      </c>
      <c r="F24" s="532" t="s">
        <v>773</v>
      </c>
      <c r="G24" s="14">
        <v>42705</v>
      </c>
      <c r="H24" s="14">
        <v>42825</v>
      </c>
      <c r="I24" s="532" t="s">
        <v>774</v>
      </c>
      <c r="J24" s="14">
        <v>42825</v>
      </c>
      <c r="K24" s="541" t="s">
        <v>775</v>
      </c>
      <c r="L24" s="532" t="s">
        <v>776</v>
      </c>
      <c r="M24" s="305"/>
      <c r="N24" s="305"/>
      <c r="O24" s="532"/>
      <c r="P24" s="533"/>
      <c r="Q24" s="305"/>
      <c r="R24" s="305"/>
      <c r="S24" s="533"/>
      <c r="T24" s="305"/>
      <c r="U24" s="305"/>
      <c r="V24" s="533"/>
      <c r="W24" s="305"/>
      <c r="X24" s="305"/>
      <c r="Y24" s="533"/>
      <c r="Z24" s="339"/>
      <c r="AA24" s="339"/>
      <c r="AB24" s="533"/>
      <c r="AC24" s="534"/>
      <c r="AD24" s="422"/>
      <c r="AE24" s="536"/>
      <c r="AF24" s="534"/>
      <c r="AG24" s="422"/>
      <c r="AH24" s="537"/>
      <c r="AI24" s="470">
        <v>1</v>
      </c>
      <c r="AJ24" s="470">
        <v>1</v>
      </c>
      <c r="AK24" s="537" t="s">
        <v>949</v>
      </c>
      <c r="AL24" s="470">
        <v>1</v>
      </c>
      <c r="AM24" s="470">
        <v>1</v>
      </c>
      <c r="AN24" s="537" t="s">
        <v>1080</v>
      </c>
    </row>
    <row r="25" spans="1:40" s="306" customFormat="1" ht="84" x14ac:dyDescent="0.2">
      <c r="A25" s="655"/>
      <c r="B25" s="656"/>
      <c r="C25" s="661"/>
      <c r="D25" s="662"/>
      <c r="E25" s="541" t="s">
        <v>84</v>
      </c>
      <c r="F25" s="532" t="s">
        <v>777</v>
      </c>
      <c r="G25" s="14">
        <v>42705</v>
      </c>
      <c r="H25" s="14">
        <v>42825</v>
      </c>
      <c r="I25" s="532" t="s">
        <v>778</v>
      </c>
      <c r="J25" s="14">
        <v>42825</v>
      </c>
      <c r="K25" s="541" t="s">
        <v>779</v>
      </c>
      <c r="L25" s="540" t="s">
        <v>780</v>
      </c>
      <c r="M25" s="305"/>
      <c r="N25" s="305"/>
      <c r="O25" s="532"/>
      <c r="P25" s="533"/>
      <c r="Q25" s="305"/>
      <c r="R25" s="305"/>
      <c r="S25" s="533"/>
      <c r="T25" s="305"/>
      <c r="U25" s="305"/>
      <c r="V25" s="533"/>
      <c r="W25" s="305"/>
      <c r="X25" s="305"/>
      <c r="Y25" s="533"/>
      <c r="Z25" s="339"/>
      <c r="AA25" s="339"/>
      <c r="AB25" s="533"/>
      <c r="AC25" s="534"/>
      <c r="AD25" s="422"/>
      <c r="AE25" s="536"/>
      <c r="AF25" s="534"/>
      <c r="AG25" s="422"/>
      <c r="AH25" s="537"/>
      <c r="AI25" s="470">
        <v>1</v>
      </c>
      <c r="AJ25" s="470">
        <v>1</v>
      </c>
      <c r="AK25" s="537" t="s">
        <v>950</v>
      </c>
      <c r="AL25" s="470">
        <v>1</v>
      </c>
      <c r="AM25" s="470">
        <v>1</v>
      </c>
      <c r="AN25" s="537" t="s">
        <v>1081</v>
      </c>
    </row>
    <row r="26" spans="1:40" s="306" customFormat="1" ht="72" x14ac:dyDescent="0.2">
      <c r="A26" s="655"/>
      <c r="B26" s="656"/>
      <c r="C26" s="661"/>
      <c r="D26" s="662"/>
      <c r="E26" s="541" t="s">
        <v>761</v>
      </c>
      <c r="F26" s="532" t="s">
        <v>781</v>
      </c>
      <c r="G26" s="14">
        <v>42736</v>
      </c>
      <c r="H26" s="14">
        <v>42825</v>
      </c>
      <c r="I26" s="532" t="s">
        <v>782</v>
      </c>
      <c r="J26" s="14">
        <v>42825</v>
      </c>
      <c r="K26" s="541" t="s">
        <v>775</v>
      </c>
      <c r="L26" s="540" t="s">
        <v>783</v>
      </c>
      <c r="M26" s="305"/>
      <c r="N26" s="305"/>
      <c r="O26" s="532"/>
      <c r="P26" s="533"/>
      <c r="Q26" s="305"/>
      <c r="R26" s="305"/>
      <c r="S26" s="533"/>
      <c r="T26" s="305"/>
      <c r="U26" s="305"/>
      <c r="V26" s="533"/>
      <c r="W26" s="305"/>
      <c r="X26" s="305"/>
      <c r="Y26" s="533"/>
      <c r="Z26" s="339"/>
      <c r="AA26" s="339"/>
      <c r="AB26" s="533"/>
      <c r="AC26" s="534"/>
      <c r="AD26" s="422"/>
      <c r="AE26" s="536"/>
      <c r="AF26" s="534"/>
      <c r="AG26" s="422"/>
      <c r="AH26" s="537"/>
      <c r="AI26" s="470">
        <v>0.5</v>
      </c>
      <c r="AJ26" s="470">
        <v>0</v>
      </c>
      <c r="AK26" s="537" t="s">
        <v>951</v>
      </c>
      <c r="AL26" s="470">
        <v>1</v>
      </c>
      <c r="AM26" s="470">
        <v>1</v>
      </c>
      <c r="AN26" s="537" t="s">
        <v>1082</v>
      </c>
    </row>
    <row r="27" spans="1:40" s="306" customFormat="1" ht="96" x14ac:dyDescent="0.2">
      <c r="A27" s="588"/>
      <c r="B27" s="588"/>
      <c r="C27" s="588"/>
      <c r="D27" s="647"/>
      <c r="E27" s="541"/>
      <c r="F27" s="532" t="s">
        <v>754</v>
      </c>
      <c r="G27" s="14">
        <v>42736</v>
      </c>
      <c r="H27" s="14">
        <v>43100</v>
      </c>
      <c r="I27" s="532" t="s">
        <v>784</v>
      </c>
      <c r="J27" s="14">
        <v>43100</v>
      </c>
      <c r="K27" s="541" t="s">
        <v>512</v>
      </c>
      <c r="L27" s="541" t="s">
        <v>512</v>
      </c>
      <c r="M27" s="305"/>
      <c r="N27" s="305"/>
      <c r="O27" s="532"/>
      <c r="P27" s="533"/>
      <c r="Q27" s="305"/>
      <c r="R27" s="305"/>
      <c r="S27" s="533"/>
      <c r="T27" s="305"/>
      <c r="U27" s="305"/>
      <c r="V27" s="533"/>
      <c r="W27" s="305"/>
      <c r="X27" s="305"/>
      <c r="Y27" s="533"/>
      <c r="Z27" s="339"/>
      <c r="AA27" s="339"/>
      <c r="AB27" s="533"/>
      <c r="AC27" s="534"/>
      <c r="AD27" s="422"/>
      <c r="AE27" s="536"/>
      <c r="AF27" s="534"/>
      <c r="AG27" s="422"/>
      <c r="AH27" s="537" t="s">
        <v>818</v>
      </c>
      <c r="AI27" s="537"/>
      <c r="AJ27" s="537"/>
      <c r="AK27" s="537" t="s">
        <v>818</v>
      </c>
      <c r="AL27" s="403">
        <v>1</v>
      </c>
      <c r="AM27" s="403">
        <v>1</v>
      </c>
      <c r="AN27" s="478" t="s">
        <v>1038</v>
      </c>
    </row>
    <row r="28" spans="1:40" s="306" customFormat="1" ht="168" x14ac:dyDescent="0.2">
      <c r="A28" s="543" t="s">
        <v>751</v>
      </c>
      <c r="B28" s="14">
        <v>42668</v>
      </c>
      <c r="C28" s="539">
        <v>10</v>
      </c>
      <c r="D28" s="538" t="s">
        <v>786</v>
      </c>
      <c r="E28" s="541" t="s">
        <v>30</v>
      </c>
      <c r="F28" s="532" t="s">
        <v>787</v>
      </c>
      <c r="G28" s="14">
        <v>42675</v>
      </c>
      <c r="H28" s="14">
        <v>42825</v>
      </c>
      <c r="I28" s="532" t="s">
        <v>788</v>
      </c>
      <c r="J28" s="14">
        <v>42825</v>
      </c>
      <c r="K28" s="541" t="s">
        <v>789</v>
      </c>
      <c r="L28" s="532" t="s">
        <v>790</v>
      </c>
      <c r="M28" s="305"/>
      <c r="N28" s="305"/>
      <c r="O28" s="532"/>
      <c r="P28" s="533"/>
      <c r="Q28" s="305"/>
      <c r="R28" s="305"/>
      <c r="S28" s="533"/>
      <c r="T28" s="305"/>
      <c r="U28" s="305"/>
      <c r="V28" s="533"/>
      <c r="W28" s="305"/>
      <c r="X28" s="305"/>
      <c r="Y28" s="533"/>
      <c r="Z28" s="339"/>
      <c r="AA28" s="339"/>
      <c r="AB28" s="533"/>
      <c r="AC28" s="534"/>
      <c r="AD28" s="422"/>
      <c r="AE28" s="536"/>
      <c r="AF28" s="534"/>
      <c r="AG28" s="422"/>
      <c r="AH28" s="537" t="s">
        <v>818</v>
      </c>
      <c r="AI28" s="467">
        <v>1</v>
      </c>
      <c r="AJ28" s="467">
        <v>1</v>
      </c>
      <c r="AK28" s="537" t="s">
        <v>929</v>
      </c>
      <c r="AL28" s="467">
        <v>1</v>
      </c>
      <c r="AM28" s="467">
        <v>1</v>
      </c>
      <c r="AN28" s="537" t="s">
        <v>929</v>
      </c>
    </row>
    <row r="29" spans="1:40" s="306" customFormat="1" ht="120" x14ac:dyDescent="0.2">
      <c r="A29" s="543" t="s">
        <v>751</v>
      </c>
      <c r="B29" s="14">
        <v>42668</v>
      </c>
      <c r="C29" s="539">
        <v>11</v>
      </c>
      <c r="D29" s="532" t="s">
        <v>791</v>
      </c>
      <c r="E29" s="541" t="s">
        <v>30</v>
      </c>
      <c r="F29" s="532" t="s">
        <v>792</v>
      </c>
      <c r="G29" s="14">
        <v>42675</v>
      </c>
      <c r="H29" s="14">
        <v>42794</v>
      </c>
      <c r="I29" s="532" t="s">
        <v>793</v>
      </c>
      <c r="J29" s="14">
        <v>42794</v>
      </c>
      <c r="K29" s="541" t="s">
        <v>473</v>
      </c>
      <c r="L29" s="541" t="s">
        <v>794</v>
      </c>
      <c r="M29" s="305"/>
      <c r="N29" s="305"/>
      <c r="O29" s="532"/>
      <c r="P29" s="533"/>
      <c r="Q29" s="305"/>
      <c r="R29" s="305"/>
      <c r="S29" s="533"/>
      <c r="T29" s="305"/>
      <c r="U29" s="305"/>
      <c r="V29" s="533"/>
      <c r="W29" s="305"/>
      <c r="X29" s="305"/>
      <c r="Y29" s="533"/>
      <c r="Z29" s="339"/>
      <c r="AA29" s="339"/>
      <c r="AB29" s="533"/>
      <c r="AC29" s="534"/>
      <c r="AD29" s="422"/>
      <c r="AE29" s="536"/>
      <c r="AF29" s="534"/>
      <c r="AG29" s="422"/>
      <c r="AH29" s="537" t="s">
        <v>818</v>
      </c>
      <c r="AI29" s="467">
        <v>1</v>
      </c>
      <c r="AJ29" s="477">
        <v>0.875</v>
      </c>
      <c r="AK29" s="546" t="s">
        <v>961</v>
      </c>
      <c r="AL29" s="403">
        <v>1</v>
      </c>
      <c r="AM29" s="404">
        <v>1</v>
      </c>
      <c r="AN29" s="341" t="s">
        <v>1028</v>
      </c>
    </row>
    <row r="30" spans="1:40" s="306" customFormat="1" ht="132" x14ac:dyDescent="0.2">
      <c r="A30" s="543" t="s">
        <v>751</v>
      </c>
      <c r="B30" s="14">
        <v>42668</v>
      </c>
      <c r="C30" s="539">
        <v>13</v>
      </c>
      <c r="D30" s="532" t="s">
        <v>797</v>
      </c>
      <c r="E30" s="541" t="s">
        <v>30</v>
      </c>
      <c r="F30" s="532" t="s">
        <v>798</v>
      </c>
      <c r="G30" s="14">
        <v>42689</v>
      </c>
      <c r="H30" s="14">
        <v>42734</v>
      </c>
      <c r="I30" s="532" t="s">
        <v>799</v>
      </c>
      <c r="J30" s="14">
        <v>42735</v>
      </c>
      <c r="K30" s="541" t="s">
        <v>800</v>
      </c>
      <c r="L30" s="541" t="s">
        <v>801</v>
      </c>
      <c r="M30" s="305"/>
      <c r="N30" s="305"/>
      <c r="O30" s="532"/>
      <c r="P30" s="533"/>
      <c r="Q30" s="305"/>
      <c r="R30" s="305"/>
      <c r="S30" s="533"/>
      <c r="T30" s="305"/>
      <c r="U30" s="305"/>
      <c r="V30" s="533"/>
      <c r="W30" s="305"/>
      <c r="X30" s="305"/>
      <c r="Y30" s="533"/>
      <c r="Z30" s="339"/>
      <c r="AA30" s="339"/>
      <c r="AB30" s="533"/>
      <c r="AC30" s="534"/>
      <c r="AD30" s="422"/>
      <c r="AE30" s="536"/>
      <c r="AF30" s="305">
        <v>0.7</v>
      </c>
      <c r="AG30" s="305">
        <v>0.5</v>
      </c>
      <c r="AH30" s="537" t="s">
        <v>828</v>
      </c>
      <c r="AI30" s="305">
        <v>0.75</v>
      </c>
      <c r="AJ30" s="305">
        <v>0.5</v>
      </c>
      <c r="AK30" s="536" t="s">
        <v>941</v>
      </c>
      <c r="AL30" s="305">
        <v>0.75</v>
      </c>
      <c r="AM30" s="305">
        <v>0.5</v>
      </c>
      <c r="AN30" s="478" t="s">
        <v>1086</v>
      </c>
    </row>
    <row r="31" spans="1:40" s="306" customFormat="1" ht="168" x14ac:dyDescent="0.2">
      <c r="A31" s="543" t="s">
        <v>751</v>
      </c>
      <c r="B31" s="14">
        <v>42668</v>
      </c>
      <c r="C31" s="539">
        <v>14</v>
      </c>
      <c r="D31" s="532" t="s">
        <v>802</v>
      </c>
      <c r="E31" s="541" t="s">
        <v>30</v>
      </c>
      <c r="F31" s="532" t="s">
        <v>803</v>
      </c>
      <c r="G31" s="14">
        <v>42689</v>
      </c>
      <c r="H31" s="14">
        <v>42734</v>
      </c>
      <c r="I31" s="532" t="s">
        <v>799</v>
      </c>
      <c r="J31" s="14">
        <v>42735</v>
      </c>
      <c r="K31" s="541" t="s">
        <v>804</v>
      </c>
      <c r="L31" s="541" t="s">
        <v>805</v>
      </c>
      <c r="M31" s="305"/>
      <c r="N31" s="305"/>
      <c r="O31" s="532"/>
      <c r="P31" s="533"/>
      <c r="Q31" s="305"/>
      <c r="R31" s="305"/>
      <c r="S31" s="533"/>
      <c r="T31" s="305"/>
      <c r="U31" s="305"/>
      <c r="V31" s="533"/>
      <c r="W31" s="305"/>
      <c r="X31" s="305"/>
      <c r="Y31" s="533"/>
      <c r="Z31" s="339"/>
      <c r="AA31" s="339"/>
      <c r="AB31" s="533"/>
      <c r="AC31" s="534"/>
      <c r="AD31" s="422"/>
      <c r="AE31" s="536"/>
      <c r="AF31" s="305">
        <v>0.7</v>
      </c>
      <c r="AG31" s="305">
        <v>0.25</v>
      </c>
      <c r="AH31" s="537" t="s">
        <v>828</v>
      </c>
      <c r="AI31" s="305">
        <v>0.75</v>
      </c>
      <c r="AJ31" s="305">
        <v>0.5</v>
      </c>
      <c r="AK31" s="536" t="s">
        <v>941</v>
      </c>
      <c r="AL31" s="305">
        <v>0.75</v>
      </c>
      <c r="AM31" s="305">
        <v>0.5</v>
      </c>
      <c r="AN31" s="478" t="s">
        <v>1087</v>
      </c>
    </row>
    <row r="32" spans="1:40" s="306" customFormat="1" ht="192" x14ac:dyDescent="0.2">
      <c r="A32" s="543" t="s">
        <v>751</v>
      </c>
      <c r="B32" s="14">
        <v>42668</v>
      </c>
      <c r="C32" s="539">
        <v>15</v>
      </c>
      <c r="D32" s="532" t="s">
        <v>806</v>
      </c>
      <c r="E32" s="541" t="s">
        <v>30</v>
      </c>
      <c r="F32" s="532" t="s">
        <v>807</v>
      </c>
      <c r="G32" s="14">
        <v>42675</v>
      </c>
      <c r="H32" s="14">
        <v>43099</v>
      </c>
      <c r="I32" s="532" t="s">
        <v>808</v>
      </c>
      <c r="J32" s="14">
        <v>43099</v>
      </c>
      <c r="K32" s="541" t="s">
        <v>789</v>
      </c>
      <c r="L32" s="532" t="s">
        <v>790</v>
      </c>
      <c r="M32" s="305"/>
      <c r="N32" s="305"/>
      <c r="O32" s="532"/>
      <c r="P32" s="533"/>
      <c r="Q32" s="305"/>
      <c r="R32" s="305"/>
      <c r="S32" s="533"/>
      <c r="T32" s="305"/>
      <c r="U32" s="305"/>
      <c r="V32" s="533"/>
      <c r="W32" s="305"/>
      <c r="X32" s="305"/>
      <c r="Y32" s="533"/>
      <c r="Z32" s="339"/>
      <c r="AA32" s="339"/>
      <c r="AB32" s="533"/>
      <c r="AC32" s="534"/>
      <c r="AD32" s="422"/>
      <c r="AE32" s="536"/>
      <c r="AF32" s="534"/>
      <c r="AG32" s="422"/>
      <c r="AH32" s="537" t="s">
        <v>818</v>
      </c>
      <c r="AI32" s="467">
        <v>1</v>
      </c>
      <c r="AJ32" s="537"/>
      <c r="AK32" s="537" t="s">
        <v>930</v>
      </c>
      <c r="AL32" s="467">
        <v>1</v>
      </c>
      <c r="AM32" s="467">
        <v>1</v>
      </c>
      <c r="AN32" s="537" t="s">
        <v>1037</v>
      </c>
    </row>
    <row r="33" spans="1:40" s="306" customFormat="1" ht="156" x14ac:dyDescent="0.2">
      <c r="A33" s="543" t="s">
        <v>751</v>
      </c>
      <c r="B33" s="14">
        <v>42668</v>
      </c>
      <c r="C33" s="539">
        <v>16</v>
      </c>
      <c r="D33" s="532" t="s">
        <v>809</v>
      </c>
      <c r="E33" s="541" t="s">
        <v>30</v>
      </c>
      <c r="F33" s="532" t="s">
        <v>810</v>
      </c>
      <c r="G33" s="14">
        <v>42675</v>
      </c>
      <c r="H33" s="14">
        <v>43099</v>
      </c>
      <c r="I33" s="541" t="s">
        <v>811</v>
      </c>
      <c r="J33" s="14">
        <v>43099</v>
      </c>
      <c r="K33" s="541" t="s">
        <v>812</v>
      </c>
      <c r="L33" s="532" t="s">
        <v>813</v>
      </c>
      <c r="M33" s="305"/>
      <c r="N33" s="305"/>
      <c r="O33" s="532"/>
      <c r="P33" s="533"/>
      <c r="Q33" s="305"/>
      <c r="R33" s="305"/>
      <c r="S33" s="533"/>
      <c r="T33" s="305"/>
      <c r="U33" s="305"/>
      <c r="V33" s="533"/>
      <c r="W33" s="305"/>
      <c r="X33" s="305"/>
      <c r="Y33" s="533"/>
      <c r="Z33" s="339"/>
      <c r="AA33" s="339"/>
      <c r="AB33" s="533"/>
      <c r="AC33" s="534"/>
      <c r="AD33" s="422"/>
      <c r="AE33" s="536"/>
      <c r="AF33" s="534"/>
      <c r="AG33" s="422"/>
      <c r="AH33" s="537" t="s">
        <v>818</v>
      </c>
      <c r="AI33" s="467">
        <v>1</v>
      </c>
      <c r="AJ33" s="537"/>
      <c r="AK33" s="537" t="s">
        <v>931</v>
      </c>
      <c r="AL33" s="467">
        <v>1</v>
      </c>
      <c r="AM33" s="467">
        <v>1</v>
      </c>
      <c r="AN33" s="537" t="s">
        <v>1077</v>
      </c>
    </row>
    <row r="34" spans="1:40" s="306" customFormat="1" ht="108" x14ac:dyDescent="0.2">
      <c r="A34" s="543" t="s">
        <v>864</v>
      </c>
      <c r="B34" s="14" t="s">
        <v>865</v>
      </c>
      <c r="C34" s="539">
        <v>1</v>
      </c>
      <c r="D34" s="532" t="s">
        <v>866</v>
      </c>
      <c r="E34" s="541" t="s">
        <v>30</v>
      </c>
      <c r="F34" s="532" t="s">
        <v>867</v>
      </c>
      <c r="G34" s="14" t="s">
        <v>868</v>
      </c>
      <c r="H34" s="14" t="s">
        <v>869</v>
      </c>
      <c r="I34" s="532" t="s">
        <v>870</v>
      </c>
      <c r="J34" s="14"/>
      <c r="K34" s="541" t="s">
        <v>871</v>
      </c>
      <c r="L34" s="541" t="s">
        <v>872</v>
      </c>
      <c r="M34" s="305"/>
      <c r="N34" s="305"/>
      <c r="O34" s="532"/>
      <c r="P34" s="533"/>
      <c r="Q34" s="305"/>
      <c r="R34" s="305"/>
      <c r="S34" s="533"/>
      <c r="T34" s="305"/>
      <c r="U34" s="305"/>
      <c r="V34" s="533"/>
      <c r="W34" s="305"/>
      <c r="X34" s="305"/>
      <c r="Y34" s="533"/>
      <c r="Z34" s="339"/>
      <c r="AA34" s="339"/>
      <c r="AB34" s="533"/>
      <c r="AC34" s="534"/>
      <c r="AD34" s="422"/>
      <c r="AE34" s="536"/>
      <c r="AF34" s="305">
        <v>0.96</v>
      </c>
      <c r="AG34" s="305">
        <v>0.96</v>
      </c>
      <c r="AH34" s="538" t="s">
        <v>897</v>
      </c>
      <c r="AI34" s="545" t="s">
        <v>952</v>
      </c>
      <c r="AJ34" s="545" t="s">
        <v>952</v>
      </c>
      <c r="AK34" s="538" t="s">
        <v>953</v>
      </c>
      <c r="AL34" s="542">
        <v>1</v>
      </c>
      <c r="AM34" s="542">
        <v>1</v>
      </c>
      <c r="AN34" s="25" t="s">
        <v>1050</v>
      </c>
    </row>
    <row r="35" spans="1:40" s="306" customFormat="1" ht="204" x14ac:dyDescent="0.2">
      <c r="A35" s="543" t="s">
        <v>864</v>
      </c>
      <c r="B35" s="14" t="s">
        <v>865</v>
      </c>
      <c r="C35" s="539">
        <v>2</v>
      </c>
      <c r="D35" s="532" t="s">
        <v>873</v>
      </c>
      <c r="E35" s="541" t="s">
        <v>30</v>
      </c>
      <c r="F35" s="532" t="s">
        <v>874</v>
      </c>
      <c r="G35" s="14" t="s">
        <v>868</v>
      </c>
      <c r="H35" s="14" t="s">
        <v>875</v>
      </c>
      <c r="I35" s="532" t="s">
        <v>876</v>
      </c>
      <c r="J35" s="14"/>
      <c r="K35" s="541" t="s">
        <v>877</v>
      </c>
      <c r="L35" s="541" t="s">
        <v>878</v>
      </c>
      <c r="M35" s="305"/>
      <c r="N35" s="305"/>
      <c r="O35" s="532"/>
      <c r="P35" s="533"/>
      <c r="Q35" s="305"/>
      <c r="R35" s="305"/>
      <c r="S35" s="533"/>
      <c r="T35" s="305"/>
      <c r="U35" s="305"/>
      <c r="V35" s="533"/>
      <c r="W35" s="305"/>
      <c r="X35" s="305"/>
      <c r="Y35" s="533"/>
      <c r="Z35" s="339"/>
      <c r="AA35" s="339"/>
      <c r="AB35" s="533"/>
      <c r="AC35" s="534"/>
      <c r="AD35" s="422"/>
      <c r="AE35" s="536"/>
      <c r="AF35" s="534"/>
      <c r="AG35" s="422"/>
      <c r="AH35" s="537" t="s">
        <v>818</v>
      </c>
      <c r="AI35" s="15">
        <v>1</v>
      </c>
      <c r="AJ35" s="15">
        <v>1</v>
      </c>
      <c r="AK35" s="538" t="s">
        <v>954</v>
      </c>
      <c r="AL35" s="15">
        <v>1</v>
      </c>
      <c r="AM35" s="15">
        <v>1</v>
      </c>
      <c r="AN35" s="538" t="s">
        <v>954</v>
      </c>
    </row>
    <row r="36" spans="1:40" s="306" customFormat="1" ht="114.75" x14ac:dyDescent="0.2">
      <c r="A36" s="651" t="s">
        <v>864</v>
      </c>
      <c r="B36" s="652" t="s">
        <v>865</v>
      </c>
      <c r="C36" s="664">
        <v>3</v>
      </c>
      <c r="D36" s="654" t="s">
        <v>879</v>
      </c>
      <c r="E36" s="657" t="s">
        <v>761</v>
      </c>
      <c r="F36" s="532" t="s">
        <v>880</v>
      </c>
      <c r="G36" s="652" t="s">
        <v>868</v>
      </c>
      <c r="H36" s="652" t="s">
        <v>875</v>
      </c>
      <c r="I36" s="657" t="s">
        <v>881</v>
      </c>
      <c r="J36" s="14"/>
      <c r="K36" s="541" t="s">
        <v>882</v>
      </c>
      <c r="L36" s="449" t="s">
        <v>883</v>
      </c>
      <c r="M36" s="305"/>
      <c r="N36" s="305"/>
      <c r="O36" s="532"/>
      <c r="P36" s="533"/>
      <c r="Q36" s="305"/>
      <c r="R36" s="305"/>
      <c r="S36" s="533"/>
      <c r="T36" s="305"/>
      <c r="U36" s="305"/>
      <c r="V36" s="533"/>
      <c r="W36" s="305"/>
      <c r="X36" s="305"/>
      <c r="Y36" s="533"/>
      <c r="Z36" s="339"/>
      <c r="AA36" s="339"/>
      <c r="AB36" s="533"/>
      <c r="AC36" s="534"/>
      <c r="AD36" s="422"/>
      <c r="AE36" s="536"/>
      <c r="AF36" s="534"/>
      <c r="AG36" s="422"/>
      <c r="AH36" s="537"/>
      <c r="AI36" s="15">
        <v>1</v>
      </c>
      <c r="AJ36" s="15">
        <v>1</v>
      </c>
      <c r="AK36" s="537" t="s">
        <v>955</v>
      </c>
      <c r="AL36" s="15">
        <v>1</v>
      </c>
      <c r="AM36" s="15">
        <v>1</v>
      </c>
      <c r="AN36" s="537" t="s">
        <v>955</v>
      </c>
    </row>
    <row r="37" spans="1:40" s="306" customFormat="1" ht="63.75" x14ac:dyDescent="0.2">
      <c r="A37" s="588"/>
      <c r="B37" s="660"/>
      <c r="C37" s="666"/>
      <c r="D37" s="659"/>
      <c r="E37" s="658"/>
      <c r="F37" s="532" t="s">
        <v>884</v>
      </c>
      <c r="G37" s="660"/>
      <c r="H37" s="660"/>
      <c r="I37" s="658"/>
      <c r="J37" s="14"/>
      <c r="K37" s="541" t="s">
        <v>885</v>
      </c>
      <c r="L37" s="449" t="s">
        <v>886</v>
      </c>
      <c r="M37" s="305"/>
      <c r="N37" s="305"/>
      <c r="O37" s="532"/>
      <c r="P37" s="533"/>
      <c r="Q37" s="305"/>
      <c r="R37" s="305"/>
      <c r="S37" s="533"/>
      <c r="T37" s="305"/>
      <c r="U37" s="305"/>
      <c r="V37" s="533"/>
      <c r="W37" s="305"/>
      <c r="X37" s="305"/>
      <c r="Y37" s="533"/>
      <c r="Z37" s="339"/>
      <c r="AA37" s="339"/>
      <c r="AB37" s="533"/>
      <c r="AC37" s="534"/>
      <c r="AD37" s="422"/>
      <c r="AE37" s="536"/>
      <c r="AF37" s="534"/>
      <c r="AG37" s="422"/>
      <c r="AH37" s="537" t="s">
        <v>818</v>
      </c>
      <c r="AI37" s="15">
        <v>1</v>
      </c>
      <c r="AJ37" s="15">
        <v>1</v>
      </c>
      <c r="AK37" s="538" t="s">
        <v>956</v>
      </c>
      <c r="AL37" s="15">
        <v>1</v>
      </c>
      <c r="AM37" s="15">
        <v>1</v>
      </c>
      <c r="AN37" s="538" t="s">
        <v>956</v>
      </c>
    </row>
    <row r="38" spans="1:40" s="306" customFormat="1" ht="132" x14ac:dyDescent="0.2">
      <c r="A38" s="543" t="s">
        <v>864</v>
      </c>
      <c r="B38" s="14" t="s">
        <v>865</v>
      </c>
      <c r="C38" s="539">
        <v>4</v>
      </c>
      <c r="D38" s="532" t="s">
        <v>887</v>
      </c>
      <c r="E38" s="541" t="s">
        <v>30</v>
      </c>
      <c r="F38" s="532" t="s">
        <v>888</v>
      </c>
      <c r="G38" s="14">
        <v>42614</v>
      </c>
      <c r="H38" s="14">
        <v>42735</v>
      </c>
      <c r="I38" s="532" t="s">
        <v>889</v>
      </c>
      <c r="J38" s="14">
        <v>42735</v>
      </c>
      <c r="K38" s="541" t="s">
        <v>890</v>
      </c>
      <c r="L38" s="532" t="s">
        <v>891</v>
      </c>
      <c r="M38" s="305"/>
      <c r="N38" s="305"/>
      <c r="O38" s="532"/>
      <c r="P38" s="533"/>
      <c r="Q38" s="305"/>
      <c r="R38" s="305"/>
      <c r="S38" s="533"/>
      <c r="T38" s="305"/>
      <c r="U38" s="305"/>
      <c r="V38" s="533"/>
      <c r="W38" s="305"/>
      <c r="X38" s="305"/>
      <c r="Y38" s="533"/>
      <c r="Z38" s="339"/>
      <c r="AA38" s="339"/>
      <c r="AB38" s="533"/>
      <c r="AC38" s="534"/>
      <c r="AD38" s="422"/>
      <c r="AE38" s="536"/>
      <c r="AF38" s="305">
        <v>0.5</v>
      </c>
      <c r="AG38" s="305">
        <v>0</v>
      </c>
      <c r="AH38" s="538" t="s">
        <v>898</v>
      </c>
      <c r="AI38" s="15" t="s">
        <v>957</v>
      </c>
      <c r="AJ38" s="15" t="s">
        <v>957</v>
      </c>
      <c r="AK38" s="538" t="s">
        <v>958</v>
      </c>
      <c r="AL38" s="15" t="s">
        <v>957</v>
      </c>
      <c r="AM38" s="15" t="s">
        <v>957</v>
      </c>
      <c r="AN38" s="538" t="s">
        <v>958</v>
      </c>
    </row>
    <row r="39" spans="1:40" s="306" customFormat="1" ht="144" x14ac:dyDescent="0.2">
      <c r="A39" s="543" t="s">
        <v>864</v>
      </c>
      <c r="B39" s="14" t="s">
        <v>865</v>
      </c>
      <c r="C39" s="539">
        <v>5</v>
      </c>
      <c r="D39" s="532" t="s">
        <v>892</v>
      </c>
      <c r="E39" s="541" t="s">
        <v>84</v>
      </c>
      <c r="F39" s="538" t="s">
        <v>893</v>
      </c>
      <c r="G39" s="14">
        <v>42614</v>
      </c>
      <c r="H39" s="14">
        <v>42735</v>
      </c>
      <c r="I39" s="538" t="s">
        <v>894</v>
      </c>
      <c r="J39" s="14">
        <v>42735</v>
      </c>
      <c r="K39" s="541" t="s">
        <v>895</v>
      </c>
      <c r="L39" s="532" t="s">
        <v>896</v>
      </c>
      <c r="M39" s="305"/>
      <c r="N39" s="305"/>
      <c r="O39" s="532"/>
      <c r="P39" s="533"/>
      <c r="Q39" s="305"/>
      <c r="R39" s="305"/>
      <c r="S39" s="533"/>
      <c r="T39" s="305"/>
      <c r="U39" s="305"/>
      <c r="V39" s="533"/>
      <c r="W39" s="305"/>
      <c r="X39" s="305"/>
      <c r="Y39" s="533"/>
      <c r="Z39" s="339"/>
      <c r="AA39" s="339"/>
      <c r="AB39" s="533"/>
      <c r="AC39" s="534"/>
      <c r="AD39" s="422"/>
      <c r="AE39" s="536"/>
      <c r="AF39" s="305">
        <v>1</v>
      </c>
      <c r="AG39" s="305">
        <v>1</v>
      </c>
      <c r="AH39" s="538" t="s">
        <v>899</v>
      </c>
      <c r="AI39" s="538"/>
      <c r="AJ39" s="538"/>
      <c r="AK39" s="538"/>
      <c r="AL39" s="305">
        <v>1</v>
      </c>
      <c r="AM39" s="305">
        <v>1</v>
      </c>
      <c r="AN39" s="538" t="s">
        <v>1033</v>
      </c>
    </row>
    <row r="40" spans="1:40" s="306" customFormat="1" ht="168" x14ac:dyDescent="0.2">
      <c r="A40" s="544" t="s">
        <v>903</v>
      </c>
      <c r="B40" s="14">
        <v>42858</v>
      </c>
      <c r="C40" s="539">
        <v>1</v>
      </c>
      <c r="D40" s="532" t="s">
        <v>904</v>
      </c>
      <c r="E40" s="541" t="s">
        <v>30</v>
      </c>
      <c r="F40" s="532" t="s">
        <v>905</v>
      </c>
      <c r="G40" s="14">
        <v>42885</v>
      </c>
      <c r="H40" s="14">
        <v>42916</v>
      </c>
      <c r="I40" s="532" t="s">
        <v>906</v>
      </c>
      <c r="J40" s="14" t="s">
        <v>907</v>
      </c>
      <c r="K40" s="541" t="s">
        <v>41</v>
      </c>
      <c r="L40" s="532" t="s">
        <v>908</v>
      </c>
      <c r="M40" s="305"/>
      <c r="N40" s="305"/>
      <c r="O40" s="532"/>
      <c r="P40" s="533"/>
      <c r="Q40" s="305"/>
      <c r="R40" s="305"/>
      <c r="S40" s="533"/>
      <c r="T40" s="305"/>
      <c r="U40" s="305"/>
      <c r="V40" s="533"/>
      <c r="W40" s="305"/>
      <c r="X40" s="305"/>
      <c r="Y40" s="533"/>
      <c r="Z40" s="339"/>
      <c r="AA40" s="339"/>
      <c r="AB40" s="533"/>
      <c r="AC40" s="534"/>
      <c r="AD40" s="422"/>
      <c r="AE40" s="536"/>
      <c r="AF40" s="305"/>
      <c r="AG40" s="305"/>
      <c r="AH40" s="538"/>
      <c r="AI40" s="15">
        <v>0.75</v>
      </c>
      <c r="AJ40" s="15">
        <v>0</v>
      </c>
      <c r="AK40" s="538" t="s">
        <v>959</v>
      </c>
      <c r="AL40" s="15">
        <v>1</v>
      </c>
      <c r="AM40" s="15">
        <v>1</v>
      </c>
      <c r="AN40" s="538" t="s">
        <v>1047</v>
      </c>
    </row>
    <row r="41" spans="1:40" s="306" customFormat="1" ht="114.75" x14ac:dyDescent="0.2">
      <c r="A41" s="452" t="s">
        <v>903</v>
      </c>
      <c r="B41" s="453" t="s">
        <v>909</v>
      </c>
      <c r="C41" s="454">
        <v>2</v>
      </c>
      <c r="D41" s="455" t="s">
        <v>910</v>
      </c>
      <c r="E41" s="452" t="s">
        <v>709</v>
      </c>
      <c r="F41" s="455" t="s">
        <v>911</v>
      </c>
      <c r="G41" s="453">
        <v>42948</v>
      </c>
      <c r="H41" s="453">
        <v>43039</v>
      </c>
      <c r="I41" s="455" t="s">
        <v>912</v>
      </c>
      <c r="J41" s="456">
        <v>43465</v>
      </c>
      <c r="K41" s="452" t="s">
        <v>913</v>
      </c>
      <c r="L41" s="457" t="s">
        <v>914</v>
      </c>
      <c r="M41" s="305"/>
      <c r="N41" s="305"/>
      <c r="O41" s="532"/>
      <c r="P41" s="533"/>
      <c r="Q41" s="305"/>
      <c r="R41" s="305"/>
      <c r="S41" s="533"/>
      <c r="T41" s="305"/>
      <c r="U41" s="305"/>
      <c r="V41" s="533"/>
      <c r="W41" s="305"/>
      <c r="X41" s="305"/>
      <c r="Y41" s="533"/>
      <c r="Z41" s="339"/>
      <c r="AA41" s="339"/>
      <c r="AB41" s="533"/>
      <c r="AC41" s="534"/>
      <c r="AD41" s="422"/>
      <c r="AE41" s="536"/>
      <c r="AF41" s="305"/>
      <c r="AG41" s="305"/>
      <c r="AH41" s="538"/>
      <c r="AI41" s="538"/>
      <c r="AJ41" s="538"/>
      <c r="AK41" s="538"/>
      <c r="AL41" s="545" t="s">
        <v>957</v>
      </c>
      <c r="AM41" s="545" t="s">
        <v>957</v>
      </c>
      <c r="AN41" s="481" t="s">
        <v>1042</v>
      </c>
    </row>
    <row r="42" spans="1:40" s="306" customFormat="1" ht="89.25" x14ac:dyDescent="0.2">
      <c r="A42" s="452" t="s">
        <v>903</v>
      </c>
      <c r="B42" s="453" t="s">
        <v>909</v>
      </c>
      <c r="C42" s="454">
        <v>3</v>
      </c>
      <c r="D42" s="455" t="s">
        <v>915</v>
      </c>
      <c r="E42" s="452" t="s">
        <v>709</v>
      </c>
      <c r="F42" s="455" t="s">
        <v>916</v>
      </c>
      <c r="G42" s="453">
        <v>42887</v>
      </c>
      <c r="H42" s="453">
        <v>43100</v>
      </c>
      <c r="I42" s="455" t="s">
        <v>917</v>
      </c>
      <c r="J42" s="456">
        <v>43100</v>
      </c>
      <c r="K42" s="452" t="s">
        <v>913</v>
      </c>
      <c r="L42" s="457" t="s">
        <v>914</v>
      </c>
      <c r="M42" s="305"/>
      <c r="N42" s="305"/>
      <c r="O42" s="532"/>
      <c r="P42" s="533"/>
      <c r="Q42" s="305"/>
      <c r="R42" s="305"/>
      <c r="S42" s="533"/>
      <c r="T42" s="305"/>
      <c r="U42" s="305"/>
      <c r="V42" s="533"/>
      <c r="W42" s="305"/>
      <c r="X42" s="305"/>
      <c r="Y42" s="533"/>
      <c r="Z42" s="339"/>
      <c r="AA42" s="339"/>
      <c r="AB42" s="533"/>
      <c r="AC42" s="534"/>
      <c r="AD42" s="422"/>
      <c r="AE42" s="536"/>
      <c r="AF42" s="305"/>
      <c r="AG42" s="305"/>
      <c r="AH42" s="538"/>
      <c r="AI42" s="538"/>
      <c r="AJ42" s="538"/>
      <c r="AK42" s="538"/>
      <c r="AL42" s="545" t="s">
        <v>957</v>
      </c>
      <c r="AM42" s="545" t="s">
        <v>957</v>
      </c>
      <c r="AN42" s="481" t="s">
        <v>1043</v>
      </c>
    </row>
    <row r="43" spans="1:40" s="306" customFormat="1" ht="144" x14ac:dyDescent="0.2">
      <c r="A43" s="452" t="s">
        <v>903</v>
      </c>
      <c r="B43" s="453" t="s">
        <v>909</v>
      </c>
      <c r="C43" s="454">
        <v>4</v>
      </c>
      <c r="D43" s="455" t="s">
        <v>918</v>
      </c>
      <c r="E43" s="452"/>
      <c r="F43" s="455" t="s">
        <v>919</v>
      </c>
      <c r="G43" s="453">
        <v>42887</v>
      </c>
      <c r="H43" s="453">
        <v>43100</v>
      </c>
      <c r="I43" s="455" t="s">
        <v>917</v>
      </c>
      <c r="J43" s="456">
        <v>43100</v>
      </c>
      <c r="K43" s="452" t="s">
        <v>913</v>
      </c>
      <c r="L43" s="457" t="s">
        <v>914</v>
      </c>
      <c r="M43" s="305"/>
      <c r="N43" s="305"/>
      <c r="O43" s="532"/>
      <c r="P43" s="533"/>
      <c r="Q43" s="305"/>
      <c r="R43" s="305"/>
      <c r="S43" s="533"/>
      <c r="T43" s="305"/>
      <c r="U43" s="305"/>
      <c r="V43" s="533"/>
      <c r="W43" s="305"/>
      <c r="X43" s="305"/>
      <c r="Y43" s="533"/>
      <c r="Z43" s="339"/>
      <c r="AA43" s="339"/>
      <c r="AB43" s="533"/>
      <c r="AC43" s="534"/>
      <c r="AD43" s="422"/>
      <c r="AE43" s="536"/>
      <c r="AF43" s="305"/>
      <c r="AG43" s="305"/>
      <c r="AH43" s="538"/>
      <c r="AI43" s="538"/>
      <c r="AJ43" s="538"/>
      <c r="AK43" s="538"/>
      <c r="AL43" s="545" t="s">
        <v>957</v>
      </c>
      <c r="AM43" s="545" t="s">
        <v>957</v>
      </c>
      <c r="AN43" s="481" t="s">
        <v>1044</v>
      </c>
    </row>
    <row r="44" spans="1:40" s="306" customFormat="1" ht="192" x14ac:dyDescent="0.2">
      <c r="A44" s="452" t="s">
        <v>903</v>
      </c>
      <c r="B44" s="453" t="s">
        <v>909</v>
      </c>
      <c r="C44" s="454">
        <v>5</v>
      </c>
      <c r="D44" s="455" t="s">
        <v>920</v>
      </c>
      <c r="E44" s="452"/>
      <c r="F44" s="455" t="s">
        <v>921</v>
      </c>
      <c r="G44" s="453">
        <v>42887</v>
      </c>
      <c r="H44" s="453">
        <v>43100</v>
      </c>
      <c r="I44" s="458" t="s">
        <v>922</v>
      </c>
      <c r="J44" s="456">
        <v>43100</v>
      </c>
      <c r="K44" s="452" t="s">
        <v>913</v>
      </c>
      <c r="L44" s="457" t="s">
        <v>914</v>
      </c>
      <c r="M44" s="305"/>
      <c r="N44" s="305"/>
      <c r="O44" s="532"/>
      <c r="P44" s="533"/>
      <c r="Q44" s="305"/>
      <c r="R44" s="305"/>
      <c r="S44" s="533"/>
      <c r="T44" s="305"/>
      <c r="U44" s="305"/>
      <c r="V44" s="533"/>
      <c r="W44" s="305"/>
      <c r="X44" s="305"/>
      <c r="Y44" s="533"/>
      <c r="Z44" s="339"/>
      <c r="AA44" s="339"/>
      <c r="AB44" s="533"/>
      <c r="AC44" s="534"/>
      <c r="AD44" s="422"/>
      <c r="AE44" s="536"/>
      <c r="AF44" s="305"/>
      <c r="AG44" s="305"/>
      <c r="AH44" s="538"/>
      <c r="AI44" s="538"/>
      <c r="AJ44" s="538"/>
      <c r="AK44" s="538"/>
      <c r="AL44" s="545" t="s">
        <v>957</v>
      </c>
      <c r="AM44" s="545" t="s">
        <v>957</v>
      </c>
      <c r="AN44" s="481" t="s">
        <v>1045</v>
      </c>
    </row>
    <row r="45" spans="1:40" s="306" customFormat="1" ht="140.25" x14ac:dyDescent="0.2">
      <c r="A45" s="452" t="s">
        <v>903</v>
      </c>
      <c r="B45" s="453" t="s">
        <v>909</v>
      </c>
      <c r="C45" s="454">
        <v>6</v>
      </c>
      <c r="D45" s="455" t="s">
        <v>923</v>
      </c>
      <c r="E45" s="452"/>
      <c r="F45" s="455" t="s">
        <v>916</v>
      </c>
      <c r="G45" s="453">
        <v>42887</v>
      </c>
      <c r="H45" s="453">
        <v>43100</v>
      </c>
      <c r="I45" s="458" t="s">
        <v>917</v>
      </c>
      <c r="J45" s="456">
        <v>43100</v>
      </c>
      <c r="K45" s="452" t="s">
        <v>913</v>
      </c>
      <c r="L45" s="457" t="s">
        <v>914</v>
      </c>
      <c r="M45" s="305"/>
      <c r="N45" s="305"/>
      <c r="O45" s="532"/>
      <c r="P45" s="533"/>
      <c r="Q45" s="305"/>
      <c r="R45" s="305"/>
      <c r="S45" s="533"/>
      <c r="T45" s="305"/>
      <c r="U45" s="305"/>
      <c r="V45" s="533"/>
      <c r="W45" s="305"/>
      <c r="X45" s="305"/>
      <c r="Y45" s="533"/>
      <c r="Z45" s="339"/>
      <c r="AA45" s="339"/>
      <c r="AB45" s="533"/>
      <c r="AC45" s="534"/>
      <c r="AD45" s="422"/>
      <c r="AE45" s="536"/>
      <c r="AF45" s="305"/>
      <c r="AG45" s="305"/>
      <c r="AH45" s="538"/>
      <c r="AI45" s="538"/>
      <c r="AJ45" s="538"/>
      <c r="AK45" s="538"/>
      <c r="AL45" s="545" t="s">
        <v>957</v>
      </c>
      <c r="AM45" s="545" t="s">
        <v>957</v>
      </c>
      <c r="AN45" s="481" t="s">
        <v>1043</v>
      </c>
    </row>
    <row r="46" spans="1:40" s="306" customFormat="1" ht="144" x14ac:dyDescent="0.2">
      <c r="A46" s="452" t="s">
        <v>903</v>
      </c>
      <c r="B46" s="453" t="s">
        <v>909</v>
      </c>
      <c r="C46" s="459">
        <v>7</v>
      </c>
      <c r="D46" s="460" t="s">
        <v>924</v>
      </c>
      <c r="E46" s="461"/>
      <c r="F46" s="455" t="s">
        <v>925</v>
      </c>
      <c r="G46" s="453">
        <v>42887</v>
      </c>
      <c r="H46" s="453">
        <v>43100</v>
      </c>
      <c r="I46" s="458" t="s">
        <v>926</v>
      </c>
      <c r="J46" s="456">
        <v>43100</v>
      </c>
      <c r="K46" s="452" t="s">
        <v>927</v>
      </c>
      <c r="L46" s="457" t="s">
        <v>928</v>
      </c>
      <c r="M46" s="305"/>
      <c r="N46" s="305"/>
      <c r="O46" s="532"/>
      <c r="P46" s="533"/>
      <c r="Q46" s="305"/>
      <c r="R46" s="305"/>
      <c r="S46" s="533"/>
      <c r="T46" s="305"/>
      <c r="U46" s="305"/>
      <c r="V46" s="533"/>
      <c r="W46" s="305"/>
      <c r="X46" s="305"/>
      <c r="Y46" s="533"/>
      <c r="Z46" s="339"/>
      <c r="AA46" s="339"/>
      <c r="AB46" s="533"/>
      <c r="AC46" s="534"/>
      <c r="AD46" s="422"/>
      <c r="AE46" s="536"/>
      <c r="AF46" s="305"/>
      <c r="AG46" s="305"/>
      <c r="AH46" s="538"/>
      <c r="AI46" s="538"/>
      <c r="AJ46" s="538"/>
      <c r="AK46" s="538"/>
      <c r="AL46" s="542">
        <v>1</v>
      </c>
      <c r="AM46" s="542">
        <v>1</v>
      </c>
      <c r="AN46" s="538" t="s">
        <v>1083</v>
      </c>
    </row>
    <row r="47" spans="1:40" s="306" customFormat="1" ht="120" x14ac:dyDescent="0.2">
      <c r="A47" s="544" t="s">
        <v>966</v>
      </c>
      <c r="B47" s="14">
        <v>43007</v>
      </c>
      <c r="C47" s="539">
        <v>1</v>
      </c>
      <c r="D47" s="532" t="s">
        <v>967</v>
      </c>
      <c r="E47" s="541" t="s">
        <v>30</v>
      </c>
      <c r="F47" s="532" t="s">
        <v>968</v>
      </c>
      <c r="G47" s="14">
        <v>43101</v>
      </c>
      <c r="H47" s="14">
        <v>43465</v>
      </c>
      <c r="I47" s="532" t="s">
        <v>969</v>
      </c>
      <c r="J47" s="14">
        <v>43465</v>
      </c>
      <c r="K47" s="532" t="s">
        <v>970</v>
      </c>
      <c r="L47" s="532" t="s">
        <v>971</v>
      </c>
      <c r="M47" s="305"/>
      <c r="N47" s="305"/>
      <c r="O47" s="532"/>
      <c r="P47" s="533"/>
      <c r="Q47" s="305"/>
      <c r="R47" s="305"/>
      <c r="S47" s="533"/>
      <c r="T47" s="305"/>
      <c r="U47" s="305"/>
      <c r="V47" s="533"/>
      <c r="W47" s="305"/>
      <c r="X47" s="305"/>
      <c r="Y47" s="533"/>
      <c r="Z47" s="339"/>
      <c r="AA47" s="339"/>
      <c r="AB47" s="533"/>
      <c r="AC47" s="534"/>
      <c r="AD47" s="422"/>
      <c r="AE47" s="536"/>
      <c r="AF47" s="305"/>
      <c r="AG47" s="305"/>
      <c r="AH47" s="538"/>
      <c r="AI47" s="538"/>
      <c r="AJ47" s="538"/>
      <c r="AK47" s="538"/>
      <c r="AL47" s="538"/>
      <c r="AM47" s="538"/>
      <c r="AN47" s="538"/>
    </row>
    <row r="48" spans="1:40" s="306" customFormat="1" ht="84" x14ac:dyDescent="0.2">
      <c r="A48" s="663" t="s">
        <v>966</v>
      </c>
      <c r="B48" s="652">
        <v>43007</v>
      </c>
      <c r="C48" s="664">
        <v>2</v>
      </c>
      <c r="D48" s="667" t="s">
        <v>972</v>
      </c>
      <c r="E48" s="657" t="s">
        <v>30</v>
      </c>
      <c r="F48" s="532" t="s">
        <v>973</v>
      </c>
      <c r="G48" s="14">
        <v>43009</v>
      </c>
      <c r="H48" s="14">
        <v>43465</v>
      </c>
      <c r="I48" s="532" t="s">
        <v>974</v>
      </c>
      <c r="J48" s="14">
        <v>43465</v>
      </c>
      <c r="K48" s="541" t="s">
        <v>975</v>
      </c>
      <c r="L48" s="532" t="s">
        <v>976</v>
      </c>
      <c r="M48" s="305"/>
      <c r="N48" s="305"/>
      <c r="O48" s="532"/>
      <c r="P48" s="533"/>
      <c r="Q48" s="305"/>
      <c r="R48" s="305"/>
      <c r="S48" s="533"/>
      <c r="T48" s="305"/>
      <c r="U48" s="305"/>
      <c r="V48" s="533"/>
      <c r="W48" s="305"/>
      <c r="X48" s="305"/>
      <c r="Y48" s="533"/>
      <c r="Z48" s="339"/>
      <c r="AA48" s="339"/>
      <c r="AB48" s="533"/>
      <c r="AC48" s="534"/>
      <c r="AD48" s="422"/>
      <c r="AE48" s="536"/>
      <c r="AF48" s="305"/>
      <c r="AG48" s="305"/>
      <c r="AH48" s="538"/>
      <c r="AI48" s="538"/>
      <c r="AJ48" s="538"/>
      <c r="AK48" s="538"/>
      <c r="AL48" s="545" t="s">
        <v>548</v>
      </c>
      <c r="AM48" s="545" t="s">
        <v>548</v>
      </c>
      <c r="AN48" s="538" t="s">
        <v>1034</v>
      </c>
    </row>
    <row r="49" spans="1:40" s="306" customFormat="1" ht="102" customHeight="1" x14ac:dyDescent="0.2">
      <c r="A49" s="647"/>
      <c r="B49" s="660"/>
      <c r="C49" s="666"/>
      <c r="D49" s="668"/>
      <c r="E49" s="658"/>
      <c r="F49" s="532" t="s">
        <v>977</v>
      </c>
      <c r="G49" s="14">
        <v>43040</v>
      </c>
      <c r="H49" s="14">
        <v>43465</v>
      </c>
      <c r="I49" s="532" t="s">
        <v>978</v>
      </c>
      <c r="J49" s="14">
        <v>43465</v>
      </c>
      <c r="K49" s="541" t="s">
        <v>825</v>
      </c>
      <c r="L49" s="532" t="s">
        <v>979</v>
      </c>
      <c r="M49" s="305"/>
      <c r="N49" s="305"/>
      <c r="O49" s="532"/>
      <c r="P49" s="533"/>
      <c r="Q49" s="305"/>
      <c r="R49" s="305"/>
      <c r="S49" s="533"/>
      <c r="T49" s="305"/>
      <c r="U49" s="305"/>
      <c r="V49" s="533"/>
      <c r="W49" s="305"/>
      <c r="X49" s="305"/>
      <c r="Y49" s="533"/>
      <c r="Z49" s="339"/>
      <c r="AA49" s="339"/>
      <c r="AB49" s="533"/>
      <c r="AC49" s="534"/>
      <c r="AD49" s="422"/>
      <c r="AE49" s="536"/>
      <c r="AF49" s="305"/>
      <c r="AG49" s="305"/>
      <c r="AH49" s="538"/>
      <c r="AI49" s="538"/>
      <c r="AJ49" s="538"/>
      <c r="AK49" s="538"/>
      <c r="AL49" s="538"/>
      <c r="AM49" s="538"/>
      <c r="AN49" s="538"/>
    </row>
    <row r="50" spans="1:40" s="306" customFormat="1" ht="53.25" customHeight="1" x14ac:dyDescent="0.2">
      <c r="A50" s="663" t="s">
        <v>966</v>
      </c>
      <c r="B50" s="652">
        <v>43007</v>
      </c>
      <c r="C50" s="664">
        <v>3</v>
      </c>
      <c r="D50" s="654" t="s">
        <v>980</v>
      </c>
      <c r="E50" s="657" t="s">
        <v>30</v>
      </c>
      <c r="F50" s="532" t="s">
        <v>981</v>
      </c>
      <c r="G50" s="14">
        <v>43009</v>
      </c>
      <c r="H50" s="14">
        <v>43039</v>
      </c>
      <c r="I50" s="532" t="s">
        <v>982</v>
      </c>
      <c r="J50" s="14" t="s">
        <v>983</v>
      </c>
      <c r="K50" s="541" t="s">
        <v>775</v>
      </c>
      <c r="L50" s="532" t="s">
        <v>984</v>
      </c>
      <c r="M50" s="305"/>
      <c r="N50" s="305"/>
      <c r="O50" s="532"/>
      <c r="P50" s="533"/>
      <c r="Q50" s="305"/>
      <c r="R50" s="305"/>
      <c r="S50" s="533"/>
      <c r="T50" s="305"/>
      <c r="U50" s="305"/>
      <c r="V50" s="533"/>
      <c r="W50" s="305"/>
      <c r="X50" s="305"/>
      <c r="Y50" s="533"/>
      <c r="Z50" s="339"/>
      <c r="AA50" s="339"/>
      <c r="AB50" s="533"/>
      <c r="AC50" s="534"/>
      <c r="AD50" s="422"/>
      <c r="AE50" s="536"/>
      <c r="AF50" s="305"/>
      <c r="AG50" s="305"/>
      <c r="AH50" s="538"/>
      <c r="AI50" s="538"/>
      <c r="AJ50" s="538"/>
      <c r="AK50" s="538"/>
      <c r="AL50" s="545" t="s">
        <v>957</v>
      </c>
      <c r="AM50" s="545" t="s">
        <v>957</v>
      </c>
      <c r="AN50" s="538" t="s">
        <v>1039</v>
      </c>
    </row>
    <row r="51" spans="1:40" s="306" customFormat="1" ht="48" customHeight="1" x14ac:dyDescent="0.2">
      <c r="A51" s="646"/>
      <c r="B51" s="656"/>
      <c r="C51" s="665"/>
      <c r="D51" s="646"/>
      <c r="E51" s="669"/>
      <c r="F51" s="532" t="s">
        <v>985</v>
      </c>
      <c r="G51" s="14">
        <v>43040</v>
      </c>
      <c r="H51" s="14">
        <v>43069</v>
      </c>
      <c r="I51" s="532" t="s">
        <v>986</v>
      </c>
      <c r="J51" s="14">
        <v>43069</v>
      </c>
      <c r="K51" s="541" t="s">
        <v>775</v>
      </c>
      <c r="L51" s="532" t="s">
        <v>987</v>
      </c>
      <c r="M51" s="305"/>
      <c r="N51" s="305"/>
      <c r="O51" s="532"/>
      <c r="P51" s="533"/>
      <c r="Q51" s="305"/>
      <c r="R51" s="305"/>
      <c r="S51" s="533"/>
      <c r="T51" s="305"/>
      <c r="U51" s="305"/>
      <c r="V51" s="533"/>
      <c r="W51" s="305"/>
      <c r="X51" s="305"/>
      <c r="Y51" s="533"/>
      <c r="Z51" s="339"/>
      <c r="AA51" s="339"/>
      <c r="AB51" s="533"/>
      <c r="AC51" s="534"/>
      <c r="AD51" s="422"/>
      <c r="AE51" s="536"/>
      <c r="AF51" s="305"/>
      <c r="AG51" s="305"/>
      <c r="AH51" s="538"/>
      <c r="AI51" s="538"/>
      <c r="AJ51" s="538"/>
      <c r="AK51" s="538"/>
      <c r="AL51" s="545" t="s">
        <v>957</v>
      </c>
      <c r="AM51" s="545" t="s">
        <v>957</v>
      </c>
      <c r="AN51" s="538" t="s">
        <v>1040</v>
      </c>
    </row>
    <row r="52" spans="1:40" s="306" customFormat="1" ht="66" customHeight="1" x14ac:dyDescent="0.2">
      <c r="A52" s="647"/>
      <c r="B52" s="660"/>
      <c r="C52" s="666"/>
      <c r="D52" s="647"/>
      <c r="E52" s="658"/>
      <c r="F52" s="532" t="s">
        <v>988</v>
      </c>
      <c r="G52" s="14">
        <v>43070</v>
      </c>
      <c r="H52" s="14">
        <v>43434</v>
      </c>
      <c r="I52" s="532" t="s">
        <v>989</v>
      </c>
      <c r="J52" s="14">
        <v>43434</v>
      </c>
      <c r="K52" s="541" t="s">
        <v>775</v>
      </c>
      <c r="L52" s="532" t="s">
        <v>984</v>
      </c>
      <c r="M52" s="305"/>
      <c r="N52" s="305"/>
      <c r="O52" s="532"/>
      <c r="P52" s="533"/>
      <c r="Q52" s="305"/>
      <c r="R52" s="305"/>
      <c r="S52" s="533"/>
      <c r="T52" s="305"/>
      <c r="U52" s="305"/>
      <c r="V52" s="533"/>
      <c r="W52" s="305"/>
      <c r="X52" s="305"/>
      <c r="Y52" s="533"/>
      <c r="Z52" s="339"/>
      <c r="AA52" s="339"/>
      <c r="AB52" s="533"/>
      <c r="AC52" s="534"/>
      <c r="AD52" s="422"/>
      <c r="AE52" s="536"/>
      <c r="AF52" s="305"/>
      <c r="AG52" s="305"/>
      <c r="AH52" s="538"/>
      <c r="AI52" s="538"/>
      <c r="AJ52" s="538"/>
      <c r="AK52" s="538"/>
      <c r="AL52" s="545" t="s">
        <v>548</v>
      </c>
      <c r="AM52" s="545" t="s">
        <v>548</v>
      </c>
      <c r="AN52" s="538"/>
    </row>
    <row r="53" spans="1:40" s="306" customFormat="1" ht="409.5" x14ac:dyDescent="0.2">
      <c r="A53" s="663" t="s">
        <v>966</v>
      </c>
      <c r="B53" s="652">
        <v>43007</v>
      </c>
      <c r="C53" s="664">
        <v>4</v>
      </c>
      <c r="D53" s="667" t="s">
        <v>990</v>
      </c>
      <c r="E53" s="657" t="s">
        <v>30</v>
      </c>
      <c r="F53" s="532" t="s">
        <v>991</v>
      </c>
      <c r="G53" s="14">
        <v>43009</v>
      </c>
      <c r="H53" s="14">
        <v>43100</v>
      </c>
      <c r="I53" s="532" t="s">
        <v>992</v>
      </c>
      <c r="J53" s="14">
        <v>43100</v>
      </c>
      <c r="K53" s="541" t="s">
        <v>993</v>
      </c>
      <c r="L53" s="532" t="s">
        <v>994</v>
      </c>
      <c r="M53" s="305"/>
      <c r="N53" s="305"/>
      <c r="O53" s="532"/>
      <c r="P53" s="533"/>
      <c r="Q53" s="305"/>
      <c r="R53" s="305"/>
      <c r="S53" s="533"/>
      <c r="T53" s="305"/>
      <c r="U53" s="305"/>
      <c r="V53" s="533"/>
      <c r="W53" s="305"/>
      <c r="X53" s="305"/>
      <c r="Y53" s="533"/>
      <c r="Z53" s="339"/>
      <c r="AA53" s="339"/>
      <c r="AB53" s="533"/>
      <c r="AC53" s="534"/>
      <c r="AD53" s="422"/>
      <c r="AE53" s="536"/>
      <c r="AF53" s="305"/>
      <c r="AG53" s="305"/>
      <c r="AH53" s="538"/>
      <c r="AI53" s="538"/>
      <c r="AJ53" s="538"/>
      <c r="AK53" s="538"/>
      <c r="AL53" s="545" t="s">
        <v>957</v>
      </c>
      <c r="AM53" s="545" t="s">
        <v>957</v>
      </c>
      <c r="AN53" s="538" t="s">
        <v>1035</v>
      </c>
    </row>
    <row r="54" spans="1:40" s="306" customFormat="1" ht="36" x14ac:dyDescent="0.2">
      <c r="A54" s="647"/>
      <c r="B54" s="660"/>
      <c r="C54" s="666"/>
      <c r="D54" s="668"/>
      <c r="E54" s="658"/>
      <c r="F54" s="532" t="s">
        <v>995</v>
      </c>
      <c r="G54" s="14">
        <v>43009</v>
      </c>
      <c r="H54" s="14">
        <v>43190</v>
      </c>
      <c r="I54" s="532" t="s">
        <v>996</v>
      </c>
      <c r="J54" s="14">
        <v>43190</v>
      </c>
      <c r="K54" s="541" t="s">
        <v>993</v>
      </c>
      <c r="L54" s="532" t="s">
        <v>994</v>
      </c>
      <c r="M54" s="305"/>
      <c r="N54" s="305"/>
      <c r="O54" s="532"/>
      <c r="P54" s="533"/>
      <c r="Q54" s="305"/>
      <c r="R54" s="305"/>
      <c r="S54" s="533"/>
      <c r="T54" s="305"/>
      <c r="U54" s="305"/>
      <c r="V54" s="533"/>
      <c r="W54" s="305"/>
      <c r="X54" s="305"/>
      <c r="Y54" s="533"/>
      <c r="Z54" s="339"/>
      <c r="AA54" s="339"/>
      <c r="AB54" s="533"/>
      <c r="AC54" s="534"/>
      <c r="AD54" s="422"/>
      <c r="AE54" s="536"/>
      <c r="AF54" s="305"/>
      <c r="AG54" s="305"/>
      <c r="AH54" s="538"/>
      <c r="AI54" s="538"/>
      <c r="AJ54" s="538"/>
      <c r="AK54" s="538"/>
      <c r="AL54" s="545" t="s">
        <v>548</v>
      </c>
      <c r="AM54" s="545" t="s">
        <v>548</v>
      </c>
      <c r="AN54" s="538" t="s">
        <v>1032</v>
      </c>
    </row>
    <row r="55" spans="1:40" s="306" customFormat="1" ht="192" x14ac:dyDescent="0.2">
      <c r="A55" s="544" t="s">
        <v>966</v>
      </c>
      <c r="B55" s="14">
        <v>43007</v>
      </c>
      <c r="C55" s="539">
        <v>5</v>
      </c>
      <c r="D55" s="532" t="s">
        <v>997</v>
      </c>
      <c r="E55" s="541" t="s">
        <v>84</v>
      </c>
      <c r="F55" s="532" t="s">
        <v>998</v>
      </c>
      <c r="G55" s="14">
        <v>43019</v>
      </c>
      <c r="H55" s="14">
        <v>43039</v>
      </c>
      <c r="I55" s="532" t="s">
        <v>999</v>
      </c>
      <c r="J55" s="14">
        <v>43039</v>
      </c>
      <c r="K55" s="541" t="s">
        <v>512</v>
      </c>
      <c r="L55" s="541" t="s">
        <v>755</v>
      </c>
      <c r="M55" s="305"/>
      <c r="N55" s="305"/>
      <c r="O55" s="532"/>
      <c r="P55" s="533"/>
      <c r="Q55" s="305"/>
      <c r="R55" s="305"/>
      <c r="S55" s="533"/>
      <c r="T55" s="305"/>
      <c r="U55" s="305"/>
      <c r="V55" s="533"/>
      <c r="W55" s="305"/>
      <c r="X55" s="305"/>
      <c r="Y55" s="533"/>
      <c r="Z55" s="339"/>
      <c r="AA55" s="339"/>
      <c r="AB55" s="533"/>
      <c r="AC55" s="534"/>
      <c r="AD55" s="422"/>
      <c r="AE55" s="536"/>
      <c r="AF55" s="305"/>
      <c r="AG55" s="305"/>
      <c r="AH55" s="538"/>
      <c r="AI55" s="538"/>
      <c r="AJ55" s="538"/>
      <c r="AK55" s="538"/>
      <c r="AL55" s="470">
        <v>1</v>
      </c>
      <c r="AM55" s="470">
        <v>1</v>
      </c>
      <c r="AN55" s="538" t="s">
        <v>1023</v>
      </c>
    </row>
    <row r="56" spans="1:40" s="306" customFormat="1" ht="204" x14ac:dyDescent="0.2">
      <c r="A56" s="544" t="s">
        <v>966</v>
      </c>
      <c r="B56" s="14">
        <v>43007</v>
      </c>
      <c r="C56" s="539">
        <v>6</v>
      </c>
      <c r="D56" s="532" t="s">
        <v>1000</v>
      </c>
      <c r="E56" s="541" t="s">
        <v>30</v>
      </c>
      <c r="F56" s="532" t="s">
        <v>1001</v>
      </c>
      <c r="G56" s="14">
        <v>43009</v>
      </c>
      <c r="H56" s="14">
        <v>43100</v>
      </c>
      <c r="I56" s="532" t="s">
        <v>1002</v>
      </c>
      <c r="J56" s="14">
        <v>43100</v>
      </c>
      <c r="K56" s="541" t="s">
        <v>993</v>
      </c>
      <c r="L56" s="532" t="s">
        <v>994</v>
      </c>
      <c r="M56" s="305"/>
      <c r="N56" s="305"/>
      <c r="O56" s="532"/>
      <c r="P56" s="533"/>
      <c r="Q56" s="305"/>
      <c r="R56" s="305"/>
      <c r="S56" s="533"/>
      <c r="T56" s="305"/>
      <c r="U56" s="305"/>
      <c r="V56" s="533"/>
      <c r="W56" s="305"/>
      <c r="X56" s="305"/>
      <c r="Y56" s="533"/>
      <c r="Z56" s="339"/>
      <c r="AA56" s="339"/>
      <c r="AB56" s="533"/>
      <c r="AC56" s="534"/>
      <c r="AD56" s="422"/>
      <c r="AE56" s="536"/>
      <c r="AF56" s="305"/>
      <c r="AG56" s="305"/>
      <c r="AH56" s="538"/>
      <c r="AI56" s="538"/>
      <c r="AJ56" s="538"/>
      <c r="AK56" s="538"/>
      <c r="AL56" s="545" t="s">
        <v>957</v>
      </c>
      <c r="AM56" s="545" t="s">
        <v>957</v>
      </c>
      <c r="AN56" s="538" t="s">
        <v>1036</v>
      </c>
    </row>
    <row r="57" spans="1:40" s="306" customFormat="1" ht="108" x14ac:dyDescent="0.2">
      <c r="A57" s="544" t="s">
        <v>966</v>
      </c>
      <c r="B57" s="14">
        <v>43007</v>
      </c>
      <c r="C57" s="539">
        <v>7</v>
      </c>
      <c r="D57" s="532" t="s">
        <v>1003</v>
      </c>
      <c r="E57" s="541" t="s">
        <v>30</v>
      </c>
      <c r="F57" s="532" t="s">
        <v>1004</v>
      </c>
      <c r="G57" s="14">
        <v>43025</v>
      </c>
      <c r="H57" s="14">
        <v>43281</v>
      </c>
      <c r="I57" s="532" t="s">
        <v>1005</v>
      </c>
      <c r="J57" s="14">
        <v>43281</v>
      </c>
      <c r="K57" s="532" t="s">
        <v>970</v>
      </c>
      <c r="L57" s="532" t="s">
        <v>971</v>
      </c>
      <c r="M57" s="305"/>
      <c r="N57" s="305"/>
      <c r="O57" s="532"/>
      <c r="P57" s="533"/>
      <c r="Q57" s="305"/>
      <c r="R57" s="305"/>
      <c r="S57" s="533"/>
      <c r="T57" s="305"/>
      <c r="U57" s="305"/>
      <c r="V57" s="533"/>
      <c r="W57" s="305"/>
      <c r="X57" s="305"/>
      <c r="Y57" s="533"/>
      <c r="Z57" s="339"/>
      <c r="AA57" s="339"/>
      <c r="AB57" s="533"/>
      <c r="AC57" s="534"/>
      <c r="AD57" s="422"/>
      <c r="AE57" s="536"/>
      <c r="AF57" s="305"/>
      <c r="AG57" s="305"/>
      <c r="AH57" s="538"/>
      <c r="AI57" s="538"/>
      <c r="AJ57" s="538"/>
      <c r="AK57" s="538"/>
      <c r="AL57" s="545" t="s">
        <v>548</v>
      </c>
      <c r="AM57" s="545" t="s">
        <v>548</v>
      </c>
      <c r="AN57" s="538"/>
    </row>
    <row r="58" spans="1:40" s="306" customFormat="1" ht="180" x14ac:dyDescent="0.2">
      <c r="A58" s="544" t="s">
        <v>966</v>
      </c>
      <c r="B58" s="14">
        <v>43007</v>
      </c>
      <c r="C58" s="539">
        <v>8</v>
      </c>
      <c r="D58" s="532" t="s">
        <v>1006</v>
      </c>
      <c r="E58" s="541" t="s">
        <v>84</v>
      </c>
      <c r="F58" s="532" t="s">
        <v>1007</v>
      </c>
      <c r="G58" s="14">
        <v>43040</v>
      </c>
      <c r="H58" s="14">
        <v>43190</v>
      </c>
      <c r="I58" s="532" t="s">
        <v>1008</v>
      </c>
      <c r="J58" s="14">
        <v>43190</v>
      </c>
      <c r="K58" s="541" t="s">
        <v>443</v>
      </c>
      <c r="L58" s="532" t="s">
        <v>444</v>
      </c>
      <c r="M58" s="305"/>
      <c r="N58" s="305"/>
      <c r="O58" s="532"/>
      <c r="P58" s="533"/>
      <c r="Q58" s="305"/>
      <c r="R58" s="305"/>
      <c r="S58" s="533"/>
      <c r="T58" s="305"/>
      <c r="U58" s="305"/>
      <c r="V58" s="533"/>
      <c r="W58" s="305"/>
      <c r="X58" s="305"/>
      <c r="Y58" s="533"/>
      <c r="Z58" s="339"/>
      <c r="AA58" s="339"/>
      <c r="AB58" s="533"/>
      <c r="AC58" s="534"/>
      <c r="AD58" s="422"/>
      <c r="AE58" s="536"/>
      <c r="AF58" s="305"/>
      <c r="AG58" s="305"/>
      <c r="AH58" s="538"/>
      <c r="AI58" s="538"/>
      <c r="AJ58" s="538"/>
      <c r="AK58" s="538"/>
      <c r="AL58" s="545" t="s">
        <v>548</v>
      </c>
      <c r="AM58" s="545" t="s">
        <v>548</v>
      </c>
      <c r="AN58" s="538"/>
    </row>
    <row r="59" spans="1:40" s="306" customFormat="1" ht="276" x14ac:dyDescent="0.2">
      <c r="A59" s="544" t="s">
        <v>966</v>
      </c>
      <c r="B59" s="14">
        <v>43007</v>
      </c>
      <c r="C59" s="539">
        <v>9</v>
      </c>
      <c r="D59" s="532" t="s">
        <v>1009</v>
      </c>
      <c r="E59" s="541" t="s">
        <v>30</v>
      </c>
      <c r="F59" s="532" t="s">
        <v>1010</v>
      </c>
      <c r="G59" s="14">
        <v>43040</v>
      </c>
      <c r="H59" s="14">
        <v>43281</v>
      </c>
      <c r="I59" s="532" t="s">
        <v>1011</v>
      </c>
      <c r="J59" s="14">
        <v>43281</v>
      </c>
      <c r="K59" s="541" t="s">
        <v>604</v>
      </c>
      <c r="L59" s="532" t="s">
        <v>1012</v>
      </c>
      <c r="M59" s="305"/>
      <c r="N59" s="305"/>
      <c r="O59" s="532"/>
      <c r="P59" s="533"/>
      <c r="Q59" s="305"/>
      <c r="R59" s="305"/>
      <c r="S59" s="533"/>
      <c r="T59" s="305"/>
      <c r="U59" s="305"/>
      <c r="V59" s="533"/>
      <c r="W59" s="305"/>
      <c r="X59" s="305"/>
      <c r="Y59" s="533"/>
      <c r="Z59" s="339"/>
      <c r="AA59" s="339"/>
      <c r="AB59" s="533"/>
      <c r="AC59" s="534"/>
      <c r="AD59" s="422"/>
      <c r="AE59" s="536"/>
      <c r="AF59" s="305"/>
      <c r="AG59" s="305"/>
      <c r="AH59" s="538"/>
      <c r="AI59" s="538"/>
      <c r="AJ59" s="538"/>
      <c r="AK59" s="538"/>
      <c r="AL59" s="545" t="s">
        <v>548</v>
      </c>
      <c r="AM59" s="545" t="s">
        <v>548</v>
      </c>
      <c r="AN59" s="538" t="s">
        <v>1079</v>
      </c>
    </row>
    <row r="60" spans="1:40" s="306" customFormat="1" ht="192" x14ac:dyDescent="0.2">
      <c r="A60" s="544" t="s">
        <v>966</v>
      </c>
      <c r="B60" s="14">
        <v>43007</v>
      </c>
      <c r="C60" s="539">
        <v>10</v>
      </c>
      <c r="D60" s="532" t="s">
        <v>1013</v>
      </c>
      <c r="E60" s="541" t="s">
        <v>30</v>
      </c>
      <c r="F60" s="532" t="s">
        <v>1014</v>
      </c>
      <c r="G60" s="14">
        <v>43040</v>
      </c>
      <c r="H60" s="14">
        <v>43465</v>
      </c>
      <c r="I60" s="532" t="s">
        <v>1015</v>
      </c>
      <c r="J60" s="14">
        <v>43465</v>
      </c>
      <c r="K60" s="541" t="s">
        <v>825</v>
      </c>
      <c r="L60" s="532" t="s">
        <v>1016</v>
      </c>
      <c r="M60" s="305"/>
      <c r="N60" s="305"/>
      <c r="O60" s="532"/>
      <c r="P60" s="533"/>
      <c r="Q60" s="305"/>
      <c r="R60" s="305"/>
      <c r="S60" s="533"/>
      <c r="T60" s="305"/>
      <c r="U60" s="305"/>
      <c r="V60" s="533"/>
      <c r="W60" s="305"/>
      <c r="X60" s="305"/>
      <c r="Y60" s="533"/>
      <c r="Z60" s="339"/>
      <c r="AA60" s="339"/>
      <c r="AB60" s="533"/>
      <c r="AC60" s="534"/>
      <c r="AD60" s="422"/>
      <c r="AE60" s="536"/>
      <c r="AF60" s="305"/>
      <c r="AG60" s="305"/>
      <c r="AH60" s="538"/>
      <c r="AI60" s="538"/>
      <c r="AJ60" s="538"/>
      <c r="AK60" s="538"/>
      <c r="AL60" s="545" t="s">
        <v>548</v>
      </c>
      <c r="AM60" s="545" t="s">
        <v>548</v>
      </c>
      <c r="AN60" s="538"/>
    </row>
    <row r="61" spans="1:40" s="306" customFormat="1" ht="21.75" customHeight="1" x14ac:dyDescent="0.2">
      <c r="A61" s="81">
        <f t="shared" ref="A61:AH61" si="0">COUNTA(A7:A60)</f>
        <v>42</v>
      </c>
      <c r="B61" s="81">
        <f t="shared" si="0"/>
        <v>42</v>
      </c>
      <c r="C61" s="81">
        <f t="shared" si="0"/>
        <v>42</v>
      </c>
      <c r="D61" s="81">
        <f t="shared" si="0"/>
        <v>42</v>
      </c>
      <c r="E61" s="81">
        <f t="shared" si="0"/>
        <v>40</v>
      </c>
      <c r="F61" s="81">
        <f t="shared" si="0"/>
        <v>54</v>
      </c>
      <c r="G61" s="81">
        <f t="shared" si="0"/>
        <v>50</v>
      </c>
      <c r="H61" s="81">
        <f t="shared" si="0"/>
        <v>50</v>
      </c>
      <c r="I61" s="81">
        <f t="shared" si="0"/>
        <v>49</v>
      </c>
      <c r="J61" s="81">
        <f t="shared" si="0"/>
        <v>45</v>
      </c>
      <c r="K61" s="81">
        <f t="shared" si="0"/>
        <v>51</v>
      </c>
      <c r="L61" s="81">
        <f t="shared" si="0"/>
        <v>51</v>
      </c>
      <c r="M61" s="81">
        <f t="shared" si="0"/>
        <v>6</v>
      </c>
      <c r="N61" s="81">
        <f t="shared" si="0"/>
        <v>2</v>
      </c>
      <c r="O61" s="81">
        <f t="shared" si="0"/>
        <v>2</v>
      </c>
      <c r="P61" s="81">
        <f t="shared" si="0"/>
        <v>2</v>
      </c>
      <c r="Q61" s="81">
        <f t="shared" si="0"/>
        <v>2</v>
      </c>
      <c r="R61" s="81">
        <f t="shared" si="0"/>
        <v>2</v>
      </c>
      <c r="S61" s="81">
        <f t="shared" si="0"/>
        <v>2</v>
      </c>
      <c r="T61" s="81">
        <f t="shared" si="0"/>
        <v>2</v>
      </c>
      <c r="U61" s="81">
        <f t="shared" si="0"/>
        <v>2</v>
      </c>
      <c r="V61" s="81">
        <f t="shared" si="0"/>
        <v>2</v>
      </c>
      <c r="W61" s="81">
        <f t="shared" si="0"/>
        <v>10</v>
      </c>
      <c r="X61" s="81">
        <f t="shared" si="0"/>
        <v>6</v>
      </c>
      <c r="Y61" s="81">
        <f t="shared" si="0"/>
        <v>10</v>
      </c>
      <c r="Z61" s="81">
        <f t="shared" si="0"/>
        <v>10</v>
      </c>
      <c r="AA61" s="81">
        <f t="shared" si="0"/>
        <v>10</v>
      </c>
      <c r="AB61" s="81">
        <f t="shared" si="0"/>
        <v>10</v>
      </c>
      <c r="AC61" s="81">
        <f t="shared" si="0"/>
        <v>13</v>
      </c>
      <c r="AD61" s="81">
        <f t="shared" si="0"/>
        <v>13</v>
      </c>
      <c r="AE61" s="81">
        <f t="shared" si="0"/>
        <v>11</v>
      </c>
      <c r="AF61" s="81">
        <f t="shared" si="0"/>
        <v>19</v>
      </c>
      <c r="AG61" s="81">
        <f t="shared" si="0"/>
        <v>19</v>
      </c>
      <c r="AH61" s="81">
        <f t="shared" si="0"/>
        <v>26</v>
      </c>
      <c r="AI61" s="465"/>
      <c r="AJ61" s="465"/>
      <c r="AK61" s="465"/>
      <c r="AL61" s="465"/>
      <c r="AM61" s="465"/>
      <c r="AN61" s="465"/>
    </row>
    <row r="62" spans="1:40" s="306" customFormat="1" ht="25.5" customHeight="1" x14ac:dyDescent="0.2">
      <c r="A62" s="582" t="s">
        <v>598</v>
      </c>
      <c r="B62" s="583"/>
      <c r="C62" s="583"/>
      <c r="D62" s="583"/>
      <c r="E62" s="583"/>
      <c r="F62" s="583"/>
      <c r="G62" s="583"/>
      <c r="H62" s="583"/>
      <c r="I62" s="583"/>
      <c r="J62" s="583"/>
      <c r="K62" s="583"/>
      <c r="L62" s="583"/>
      <c r="M62" s="583"/>
      <c r="N62" s="583"/>
      <c r="O62" s="583"/>
      <c r="P62" s="584"/>
      <c r="Q62" s="82">
        <f>AVERAGE(Q7:Q14)</f>
        <v>0.25</v>
      </c>
      <c r="R62" s="82">
        <f>AVERAGE(R7:R14)</f>
        <v>0.25</v>
      </c>
      <c r="T62" s="82">
        <f>AVERAGE(T7:T14)</f>
        <v>0.25</v>
      </c>
      <c r="U62" s="82">
        <f>AVERAGE(U7:U14)</f>
        <v>0.25</v>
      </c>
      <c r="W62" s="195">
        <f>AVERAGE(W7:W33)</f>
        <v>0.55555555555555558</v>
      </c>
      <c r="X62" s="82">
        <f>AVERAGE(X7:X33)</f>
        <v>0.3</v>
      </c>
      <c r="Z62" s="195">
        <f>AVERAGE(Z7:Z33)</f>
        <v>0.8</v>
      </c>
      <c r="AA62" s="82">
        <f>AVERAGE(AA7:AA33)</f>
        <v>0.625</v>
      </c>
      <c r="AC62" s="195"/>
      <c r="AD62" s="82"/>
      <c r="AF62" s="195">
        <f>AVERAGE(AF7:AF60)</f>
        <v>0.83789473684210514</v>
      </c>
      <c r="AG62" s="195">
        <f>AVERAGE(AG7:AG60)</f>
        <v>0.71518947368421049</v>
      </c>
      <c r="AI62" s="195">
        <f>AVERAGE(AI7:AI60)</f>
        <v>0.86145833333333333</v>
      </c>
      <c r="AJ62" s="195">
        <f>AVERAGE(AJ7:AJ60)</f>
        <v>0.71173913043478254</v>
      </c>
      <c r="AL62" s="195">
        <f>AVERAGE(AL7:AL60)</f>
        <v>0.95057142857142862</v>
      </c>
      <c r="AM62" s="195">
        <f>AVERAGE(AM7:AM60)</f>
        <v>0.90628571428571425</v>
      </c>
    </row>
    <row r="63" spans="1:40" ht="45.75" customHeight="1" x14ac:dyDescent="0.2">
      <c r="A63" s="585" t="s">
        <v>475</v>
      </c>
      <c r="B63" s="585"/>
      <c r="C63" s="585"/>
      <c r="D63" s="585"/>
      <c r="E63" s="585"/>
      <c r="F63" s="585"/>
      <c r="G63" s="585"/>
      <c r="H63" s="585"/>
      <c r="I63" s="585"/>
      <c r="J63" s="585"/>
      <c r="K63" s="585"/>
      <c r="L63" s="585"/>
      <c r="M63" s="585"/>
      <c r="N63" s="585"/>
      <c r="O63" s="585"/>
      <c r="P63" s="585"/>
      <c r="Q63" s="83"/>
      <c r="S63" s="85"/>
      <c r="T63" s="86"/>
      <c r="V63" s="85"/>
      <c r="W63" s="86"/>
      <c r="Y63" s="85" t="s">
        <v>476</v>
      </c>
      <c r="Z63" s="86">
        <f>COUNTIF(Z7:Z16,100%)</f>
        <v>5</v>
      </c>
      <c r="AC63" s="86"/>
      <c r="AE63" s="431" t="s">
        <v>820</v>
      </c>
      <c r="AF63" s="86">
        <f>COUNTIF(AF7:AF39,100%)</f>
        <v>9</v>
      </c>
      <c r="AH63" s="431" t="s">
        <v>820</v>
      </c>
      <c r="AI63" s="86">
        <f>COUNTIF(AI7:AI46,100%)</f>
        <v>12</v>
      </c>
      <c r="AK63" s="431" t="s">
        <v>820</v>
      </c>
      <c r="AL63" s="86">
        <f>COUNTIF(AL7:AL61,100%)</f>
        <v>39</v>
      </c>
      <c r="AM63" s="86">
        <f>COUNTIF(AM7:AM61,100%)</f>
        <v>36</v>
      </c>
    </row>
    <row r="64" spans="1:40" ht="45.75" customHeight="1" x14ac:dyDescent="0.2">
      <c r="A64" s="87"/>
      <c r="B64" s="88"/>
      <c r="C64" s="88"/>
      <c r="D64" s="88"/>
      <c r="E64" s="88"/>
      <c r="F64" s="89"/>
      <c r="G64" s="89"/>
      <c r="H64" s="89"/>
      <c r="I64" s="89"/>
      <c r="J64" s="89"/>
      <c r="K64" s="89"/>
      <c r="L64" s="89"/>
      <c r="M64" s="89"/>
      <c r="N64" s="89"/>
      <c r="O64" s="89"/>
      <c r="P64" s="90"/>
      <c r="Q64" s="89"/>
      <c r="R64" s="89"/>
      <c r="S64" s="113"/>
      <c r="T64" s="91"/>
      <c r="V64" s="113"/>
      <c r="W64" s="91"/>
      <c r="Y64" s="113" t="s">
        <v>477</v>
      </c>
      <c r="Z64" s="91">
        <f>F61-(Z63+Z65+Z66)</f>
        <v>49</v>
      </c>
      <c r="AA64" s="93"/>
      <c r="AC64" s="91"/>
      <c r="AD64" s="93"/>
      <c r="AE64" s="431" t="s">
        <v>900</v>
      </c>
      <c r="AF64" s="91">
        <f>F61-(AF63+AF65+AF66)</f>
        <v>31</v>
      </c>
      <c r="AG64" s="93"/>
      <c r="AH64" s="431" t="s">
        <v>900</v>
      </c>
      <c r="AI64" s="91">
        <f>I61-(AI63+AI65+AI66)</f>
        <v>24</v>
      </c>
      <c r="AJ64" s="93"/>
      <c r="AK64" s="431" t="s">
        <v>900</v>
      </c>
      <c r="AL64" s="91">
        <f>L61-(AL63+AL65+AL66)</f>
        <v>10</v>
      </c>
      <c r="AM64" s="91">
        <f>L61-(AM63+AM65+AM66)</f>
        <v>13</v>
      </c>
    </row>
    <row r="65" spans="1:39" ht="45.75" customHeight="1" x14ac:dyDescent="0.2">
      <c r="A65" s="92"/>
      <c r="B65" s="93"/>
      <c r="C65" s="93"/>
      <c r="D65" s="93"/>
      <c r="E65" s="93"/>
      <c r="F65" s="94"/>
      <c r="G65" s="94"/>
      <c r="H65" s="94"/>
      <c r="I65" s="94"/>
      <c r="J65" s="94"/>
      <c r="K65" s="94"/>
      <c r="L65" s="94"/>
      <c r="M65" s="94"/>
      <c r="N65" s="94"/>
      <c r="O65" s="94"/>
      <c r="P65" s="95"/>
      <c r="Q65" s="94"/>
      <c r="R65" s="94"/>
      <c r="S65" s="113"/>
      <c r="T65" s="96"/>
      <c r="V65" s="113"/>
      <c r="W65" s="96"/>
      <c r="Y65" s="113" t="s">
        <v>478</v>
      </c>
      <c r="Z65" s="96">
        <f>COUNTIF(Z7:Z16,0%)</f>
        <v>0</v>
      </c>
      <c r="AA65" s="93"/>
      <c r="AC65" s="96"/>
      <c r="AD65" s="93"/>
      <c r="AE65" s="431" t="s">
        <v>821</v>
      </c>
      <c r="AF65" s="96">
        <f>COUNTIF(AF7:AF39,0%)</f>
        <v>0</v>
      </c>
      <c r="AG65" s="93"/>
      <c r="AH65" s="431" t="s">
        <v>821</v>
      </c>
      <c r="AI65" s="96">
        <f>COUNTIF(AI7:AI46,0%)</f>
        <v>0</v>
      </c>
      <c r="AJ65" s="93"/>
      <c r="AK65" s="431" t="s">
        <v>821</v>
      </c>
      <c r="AL65" s="96">
        <f>COUNTIF(AL7:AL61,0%)</f>
        <v>0</v>
      </c>
      <c r="AM65" s="96">
        <f>COUNTIF(AM7:AM61,0%)</f>
        <v>0</v>
      </c>
    </row>
    <row r="66" spans="1:39" ht="14.25" x14ac:dyDescent="0.2">
      <c r="A66" s="92"/>
      <c r="B66" s="93"/>
      <c r="C66" s="93"/>
      <c r="D66" s="93"/>
      <c r="E66" s="93"/>
      <c r="F66" s="94"/>
      <c r="G66" s="94"/>
      <c r="H66" s="94"/>
      <c r="I66" s="94"/>
      <c r="J66" s="94"/>
      <c r="K66" s="94"/>
      <c r="L66" s="94"/>
      <c r="M66" s="94"/>
      <c r="N66" s="94"/>
      <c r="O66" s="94"/>
      <c r="P66" s="95"/>
      <c r="Q66" s="94"/>
      <c r="R66" s="94"/>
      <c r="S66" s="113"/>
      <c r="T66" s="96"/>
      <c r="V66" s="113"/>
      <c r="W66" s="96"/>
      <c r="Y66" s="113" t="s">
        <v>479</v>
      </c>
      <c r="Z66" s="96">
        <f>COUNTBLANK(Z7:Z16)</f>
        <v>0</v>
      </c>
      <c r="AA66" s="93"/>
      <c r="AC66" s="96"/>
      <c r="AD66" s="93"/>
      <c r="AE66" s="431"/>
      <c r="AF66" s="429">
        <f>COUNTBLANK(AF7:AF39)</f>
        <v>14</v>
      </c>
      <c r="AG66" s="93"/>
      <c r="AH66" s="431"/>
      <c r="AI66" s="429">
        <f>COUNTBLANK(AI7:AI46)</f>
        <v>13</v>
      </c>
      <c r="AJ66" s="93"/>
      <c r="AL66" s="429">
        <f>COUNTBLANK(AL7:AL60)</f>
        <v>2</v>
      </c>
      <c r="AM66" s="429">
        <f>COUNTBLANK(AM7:AM60)</f>
        <v>2</v>
      </c>
    </row>
    <row r="67" spans="1:39" ht="14.25" x14ac:dyDescent="0.2">
      <c r="A67" s="92"/>
      <c r="B67" s="93"/>
      <c r="C67" s="93"/>
      <c r="D67" s="93"/>
      <c r="E67" s="93"/>
      <c r="F67" s="93"/>
      <c r="G67" s="93"/>
      <c r="H67" s="93"/>
      <c r="I67" s="93"/>
      <c r="J67" s="93"/>
      <c r="K67" s="93"/>
      <c r="L67" s="93"/>
      <c r="M67" s="93"/>
      <c r="N67" s="93"/>
      <c r="O67" s="93"/>
      <c r="P67" s="97"/>
      <c r="Q67" s="93"/>
      <c r="R67" s="93"/>
      <c r="S67" s="93"/>
      <c r="T67" s="98"/>
      <c r="V67" s="93"/>
      <c r="W67" s="98"/>
      <c r="Y67" s="93"/>
      <c r="Z67" s="98">
        <f>SUM(Z63:Z66)</f>
        <v>54</v>
      </c>
      <c r="AA67" s="93"/>
      <c r="AC67" s="98"/>
      <c r="AD67" s="93"/>
      <c r="AE67" s="431"/>
      <c r="AF67" s="96">
        <f>SUM(AF63:AF66)</f>
        <v>54</v>
      </c>
      <c r="AG67" s="93"/>
      <c r="AH67" s="431"/>
      <c r="AI67" s="96">
        <f>SUM(AI63:AI66)</f>
        <v>49</v>
      </c>
      <c r="AJ67" s="93"/>
      <c r="AL67" s="96">
        <f>SUM(AL63:AL66)</f>
        <v>51</v>
      </c>
      <c r="AM67" s="96">
        <f>SUM(AM63:AM66)</f>
        <v>51</v>
      </c>
    </row>
    <row r="68" spans="1:39" x14ac:dyDescent="0.2">
      <c r="A68" s="92"/>
      <c r="B68" s="93"/>
      <c r="C68" s="93"/>
      <c r="D68" s="93"/>
      <c r="E68" s="93"/>
      <c r="F68" s="93"/>
      <c r="G68" s="93"/>
      <c r="H68" s="93"/>
      <c r="I68" s="93"/>
      <c r="J68" s="93"/>
      <c r="K68" s="93"/>
      <c r="L68" s="93"/>
      <c r="M68" s="93"/>
      <c r="N68" s="93"/>
      <c r="O68" s="93"/>
      <c r="P68" s="97"/>
      <c r="Q68" s="93"/>
      <c r="R68" s="93"/>
      <c r="S68" s="337"/>
      <c r="T68" s="338"/>
      <c r="V68" s="337"/>
      <c r="W68" s="100"/>
      <c r="Y68" s="337" t="s">
        <v>480</v>
      </c>
      <c r="Z68" s="338">
        <f>Z67-Z66</f>
        <v>54</v>
      </c>
      <c r="AA68" s="93"/>
      <c r="AC68" s="338"/>
      <c r="AD68" s="93"/>
      <c r="AE68" s="431"/>
      <c r="AF68" s="451">
        <f>AF67-AF66</f>
        <v>40</v>
      </c>
      <c r="AG68" s="93"/>
      <c r="AH68" s="431"/>
      <c r="AI68" s="451">
        <f>AI67-AI66</f>
        <v>36</v>
      </c>
      <c r="AJ68" s="93"/>
      <c r="AL68" s="451">
        <f>AL67-AL66</f>
        <v>49</v>
      </c>
      <c r="AM68" s="451">
        <f>AM67-AM66</f>
        <v>49</v>
      </c>
    </row>
    <row r="69" spans="1:39" x14ac:dyDescent="0.2">
      <c r="A69" s="92"/>
      <c r="B69" s="93"/>
      <c r="C69" s="93"/>
      <c r="D69" s="93"/>
      <c r="E69" s="93"/>
      <c r="F69" s="93"/>
      <c r="G69" s="93"/>
      <c r="H69" s="93"/>
      <c r="I69" s="93"/>
      <c r="J69" s="93"/>
      <c r="K69" s="93"/>
      <c r="L69" s="93"/>
      <c r="M69" s="93"/>
      <c r="N69" s="93"/>
      <c r="O69" s="93"/>
      <c r="P69" s="97"/>
      <c r="Q69" s="93"/>
      <c r="R69" s="93"/>
      <c r="S69" s="93"/>
      <c r="T69" s="93"/>
      <c r="Y69" s="93"/>
      <c r="Z69" s="93"/>
      <c r="AA69" s="93"/>
      <c r="AC69" s="93"/>
      <c r="AD69" s="93"/>
      <c r="AE69" s="431"/>
      <c r="AF69" s="432"/>
      <c r="AG69" s="93"/>
      <c r="AH69" s="431"/>
      <c r="AI69" s="432"/>
      <c r="AJ69" s="93"/>
      <c r="AL69" s="432"/>
      <c r="AM69" s="432"/>
    </row>
    <row r="70" spans="1:39" x14ac:dyDescent="0.2">
      <c r="A70" s="92"/>
      <c r="B70" s="93"/>
      <c r="C70" s="93"/>
      <c r="D70" s="93"/>
      <c r="E70" s="93"/>
      <c r="F70" s="93"/>
      <c r="G70" s="93"/>
      <c r="H70" s="93"/>
      <c r="I70" s="93"/>
      <c r="J70" s="93"/>
      <c r="K70" s="93"/>
      <c r="L70" s="93"/>
      <c r="M70" s="93"/>
      <c r="N70" s="93"/>
      <c r="O70" s="93"/>
      <c r="P70" s="97"/>
      <c r="Q70" s="93"/>
      <c r="R70" s="93"/>
      <c r="S70" s="93"/>
      <c r="T70" s="93"/>
      <c r="AE70" s="431" t="s">
        <v>819</v>
      </c>
      <c r="AF70" s="430">
        <f>F61</f>
        <v>54</v>
      </c>
      <c r="AH70" s="431" t="s">
        <v>819</v>
      </c>
      <c r="AI70" s="468">
        <f>I61</f>
        <v>49</v>
      </c>
      <c r="AK70" s="431" t="s">
        <v>819</v>
      </c>
      <c r="AL70" s="468">
        <f>F61</f>
        <v>54</v>
      </c>
      <c r="AM70" s="468">
        <f>G61</f>
        <v>50</v>
      </c>
    </row>
    <row r="71" spans="1:39" x14ac:dyDescent="0.2">
      <c r="A71" s="92"/>
      <c r="B71" s="93"/>
      <c r="C71" s="93"/>
      <c r="D71" s="93"/>
      <c r="E71" s="93"/>
      <c r="F71" s="93"/>
      <c r="G71" s="93"/>
      <c r="H71" s="93"/>
      <c r="I71" s="93"/>
      <c r="J71" s="93"/>
      <c r="K71" s="93"/>
      <c r="L71" s="93"/>
      <c r="M71" s="93"/>
      <c r="N71" s="93"/>
      <c r="O71" s="93"/>
      <c r="P71" s="97"/>
      <c r="Q71" s="93"/>
      <c r="R71" s="93"/>
      <c r="S71" s="93"/>
      <c r="T71" s="93"/>
      <c r="AE71" s="431" t="s">
        <v>823</v>
      </c>
      <c r="AF71" s="433">
        <v>12</v>
      </c>
      <c r="AH71" s="431" t="s">
        <v>823</v>
      </c>
      <c r="AI71" s="433">
        <v>12</v>
      </c>
      <c r="AK71" s="431" t="s">
        <v>823</v>
      </c>
      <c r="AL71" s="433">
        <f>COUNTIF(AL7:AL60,"NA")</f>
        <v>7</v>
      </c>
      <c r="AM71" s="433">
        <f>COUNTIF(AM7:AM60,"NA")</f>
        <v>7</v>
      </c>
    </row>
    <row r="72" spans="1:39" x14ac:dyDescent="0.2">
      <c r="A72" s="92"/>
      <c r="B72" s="93"/>
      <c r="C72" s="93"/>
      <c r="D72" s="93"/>
      <c r="E72" s="93"/>
      <c r="F72" s="93"/>
      <c r="G72" s="93"/>
      <c r="H72" s="93"/>
      <c r="I72" s="93"/>
      <c r="J72" s="93"/>
      <c r="K72" s="93"/>
      <c r="L72" s="93"/>
      <c r="M72" s="93"/>
      <c r="N72" s="93"/>
      <c r="O72" s="93"/>
      <c r="P72" s="97"/>
      <c r="Q72" s="93"/>
      <c r="R72" s="93"/>
      <c r="S72" s="93"/>
      <c r="T72" s="93"/>
      <c r="AE72" s="297" t="s">
        <v>822</v>
      </c>
      <c r="AF72" s="434">
        <f>AF70-AF71</f>
        <v>42</v>
      </c>
      <c r="AH72" s="297" t="s">
        <v>822</v>
      </c>
      <c r="AI72" s="434">
        <f>AI70-AI71</f>
        <v>37</v>
      </c>
      <c r="AK72" s="297" t="s">
        <v>822</v>
      </c>
      <c r="AL72" s="434">
        <f>AL70-AL71</f>
        <v>47</v>
      </c>
      <c r="AM72" s="434">
        <f>AM70-AM71</f>
        <v>43</v>
      </c>
    </row>
    <row r="73" spans="1:39" x14ac:dyDescent="0.2">
      <c r="A73" s="92"/>
      <c r="B73" s="93"/>
      <c r="C73" s="93"/>
      <c r="D73" s="93"/>
      <c r="E73" s="93"/>
      <c r="F73" s="93"/>
      <c r="G73" s="93"/>
      <c r="H73" s="93"/>
      <c r="I73" s="93"/>
      <c r="J73" s="93"/>
      <c r="K73" s="93"/>
      <c r="L73" s="93"/>
      <c r="M73" s="93"/>
      <c r="N73" s="93"/>
      <c r="O73" s="93"/>
      <c r="P73" s="97"/>
      <c r="Q73" s="93"/>
      <c r="R73" s="93"/>
      <c r="S73" s="93"/>
      <c r="T73" s="93"/>
    </row>
    <row r="74" spans="1:39" x14ac:dyDescent="0.2">
      <c r="A74" s="92"/>
      <c r="B74" s="93"/>
      <c r="C74" s="93"/>
      <c r="D74" s="93"/>
      <c r="E74" s="93"/>
      <c r="F74" s="93"/>
      <c r="G74" s="93"/>
      <c r="H74" s="93"/>
      <c r="I74" s="93"/>
      <c r="J74" s="93"/>
      <c r="K74" s="93"/>
      <c r="L74" s="93"/>
      <c r="M74" s="93"/>
      <c r="N74" s="93"/>
      <c r="O74" s="93"/>
      <c r="P74" s="97"/>
      <c r="Q74" s="93"/>
      <c r="R74" s="93"/>
      <c r="S74" s="93"/>
      <c r="T74" s="93"/>
    </row>
    <row r="75" spans="1:39" x14ac:dyDescent="0.2">
      <c r="A75" s="92"/>
      <c r="B75" s="93"/>
      <c r="C75" s="93"/>
      <c r="D75" s="93"/>
      <c r="E75" s="93"/>
      <c r="F75" s="93"/>
      <c r="G75" s="93"/>
      <c r="H75" s="93"/>
      <c r="I75" s="93"/>
      <c r="J75" s="93"/>
      <c r="K75" s="93"/>
      <c r="L75" s="93"/>
      <c r="M75" s="93"/>
      <c r="N75" s="93"/>
      <c r="O75" s="93"/>
      <c r="P75" s="97"/>
      <c r="Q75" s="93"/>
      <c r="R75" s="93"/>
      <c r="S75" s="93"/>
      <c r="T75" s="93"/>
    </row>
    <row r="76" spans="1:39" x14ac:dyDescent="0.2">
      <c r="A76" s="92"/>
      <c r="B76" s="93"/>
      <c r="C76" s="93"/>
      <c r="D76" s="93"/>
      <c r="E76" s="93"/>
      <c r="F76" s="93"/>
      <c r="G76" s="93"/>
      <c r="H76" s="93"/>
      <c r="I76" s="93"/>
      <c r="J76" s="93"/>
      <c r="K76" s="93"/>
      <c r="L76" s="93"/>
      <c r="M76" s="93"/>
      <c r="N76" s="93"/>
      <c r="O76" s="93"/>
      <c r="P76" s="97"/>
      <c r="Q76" s="93"/>
      <c r="R76" s="93"/>
      <c r="S76" s="93"/>
      <c r="T76" s="93"/>
    </row>
    <row r="77" spans="1:39" x14ac:dyDescent="0.2">
      <c r="A77" s="92"/>
      <c r="B77" s="93"/>
      <c r="C77" s="93"/>
      <c r="D77" s="93"/>
      <c r="E77" s="93"/>
      <c r="F77" s="93"/>
      <c r="G77" s="93"/>
      <c r="H77" s="93"/>
      <c r="I77" s="93"/>
      <c r="J77" s="93"/>
      <c r="K77" s="93"/>
      <c r="L77" s="93"/>
      <c r="M77" s="93"/>
      <c r="N77" s="93"/>
      <c r="O77" s="93"/>
      <c r="P77" s="97"/>
      <c r="Q77" s="93"/>
      <c r="R77" s="93"/>
      <c r="S77" s="93"/>
      <c r="T77" s="93"/>
    </row>
    <row r="78" spans="1:39" x14ac:dyDescent="0.2">
      <c r="A78" s="92"/>
      <c r="B78" s="93"/>
      <c r="C78" s="93"/>
      <c r="D78" s="93"/>
      <c r="E78" s="93"/>
      <c r="F78" s="93"/>
      <c r="G78" s="93"/>
      <c r="H78" s="93"/>
      <c r="I78" s="93"/>
      <c r="J78" s="93"/>
      <c r="K78" s="93"/>
      <c r="L78" s="93"/>
      <c r="M78" s="93"/>
      <c r="N78" s="93"/>
      <c r="O78" s="93"/>
      <c r="P78" s="97"/>
      <c r="Q78" s="93"/>
      <c r="R78" s="93"/>
      <c r="S78" s="93"/>
      <c r="T78" s="93"/>
    </row>
    <row r="79" spans="1:39" x14ac:dyDescent="0.2">
      <c r="A79" s="92"/>
      <c r="B79" s="93"/>
      <c r="C79" s="93"/>
      <c r="D79" s="93"/>
      <c r="E79" s="93"/>
      <c r="F79" s="93"/>
      <c r="G79" s="93"/>
      <c r="H79" s="93"/>
      <c r="I79" s="93"/>
      <c r="J79" s="93"/>
      <c r="K79" s="93"/>
      <c r="L79" s="93"/>
      <c r="M79" s="93"/>
      <c r="N79" s="93"/>
      <c r="O79" s="93"/>
      <c r="P79" s="97"/>
      <c r="Q79" s="93"/>
      <c r="R79" s="93"/>
      <c r="S79" s="93"/>
      <c r="T79" s="93"/>
    </row>
    <row r="80" spans="1:39" x14ac:dyDescent="0.2">
      <c r="A80" s="92"/>
      <c r="B80" s="93"/>
      <c r="C80" s="93"/>
      <c r="D80" s="93"/>
      <c r="E80" s="93"/>
      <c r="F80" s="93"/>
      <c r="G80" s="93"/>
      <c r="H80" s="93"/>
      <c r="I80" s="93"/>
      <c r="J80" s="93"/>
      <c r="K80" s="93"/>
      <c r="L80" s="93"/>
      <c r="M80" s="93"/>
      <c r="N80" s="93"/>
      <c r="O80" s="93"/>
      <c r="P80" s="97"/>
      <c r="Q80" s="93"/>
      <c r="R80" s="93"/>
      <c r="S80" s="93"/>
      <c r="T80" s="93"/>
    </row>
    <row r="81" spans="1:20" x14ac:dyDescent="0.2">
      <c r="A81" s="92"/>
      <c r="B81" s="93"/>
      <c r="C81" s="93"/>
      <c r="D81" s="93"/>
      <c r="E81" s="93"/>
      <c r="F81" s="93"/>
      <c r="G81" s="93"/>
      <c r="H81" s="93"/>
      <c r="I81" s="93"/>
      <c r="J81" s="93"/>
      <c r="K81" s="93"/>
      <c r="L81" s="93"/>
      <c r="M81" s="93"/>
      <c r="N81" s="93"/>
      <c r="O81" s="93"/>
      <c r="P81" s="97"/>
      <c r="Q81" s="93"/>
      <c r="R81" s="93"/>
      <c r="S81" s="93"/>
      <c r="T81" s="93"/>
    </row>
    <row r="82" spans="1:20" x14ac:dyDescent="0.2">
      <c r="A82" s="92"/>
      <c r="B82" s="93"/>
      <c r="C82" s="93"/>
      <c r="D82" s="93"/>
      <c r="E82" s="93"/>
      <c r="F82" s="93"/>
      <c r="G82" s="93"/>
      <c r="H82" s="93"/>
      <c r="I82" s="93"/>
      <c r="J82" s="93"/>
      <c r="K82" s="93"/>
      <c r="L82" s="93"/>
      <c r="M82" s="93"/>
      <c r="N82" s="93"/>
      <c r="O82" s="93"/>
      <c r="P82" s="97"/>
      <c r="Q82" s="93"/>
      <c r="R82" s="93"/>
      <c r="S82" s="93"/>
      <c r="T82" s="93"/>
    </row>
    <row r="83" spans="1:20" ht="12" customHeight="1" x14ac:dyDescent="0.2">
      <c r="A83" s="92"/>
      <c r="B83" s="93"/>
      <c r="C83" s="93"/>
      <c r="D83" s="93"/>
      <c r="E83" s="93"/>
      <c r="F83" s="93"/>
      <c r="G83" s="93"/>
      <c r="H83" s="93"/>
      <c r="I83" s="93"/>
      <c r="J83" s="93"/>
      <c r="K83" s="93"/>
      <c r="L83" s="93"/>
      <c r="M83" s="93"/>
      <c r="N83" s="93"/>
      <c r="O83" s="93"/>
      <c r="P83" s="97"/>
      <c r="Q83" s="93"/>
      <c r="R83" s="93"/>
      <c r="S83" s="93"/>
      <c r="T83" s="93"/>
    </row>
    <row r="84" spans="1:20" x14ac:dyDescent="0.2">
      <c r="A84" s="92"/>
      <c r="B84" s="93"/>
      <c r="C84" s="93"/>
      <c r="D84" s="93"/>
      <c r="E84" s="93"/>
      <c r="F84" s="93"/>
      <c r="G84" s="93"/>
      <c r="H84" s="93"/>
      <c r="I84" s="93"/>
      <c r="J84" s="93"/>
      <c r="K84" s="93"/>
      <c r="L84" s="93"/>
      <c r="M84" s="93"/>
      <c r="N84" s="93"/>
      <c r="O84" s="93"/>
      <c r="P84" s="97"/>
      <c r="Q84" s="93"/>
      <c r="R84" s="93"/>
      <c r="S84" s="93"/>
      <c r="T84" s="93"/>
    </row>
    <row r="85" spans="1:20" x14ac:dyDescent="0.2">
      <c r="A85" s="92"/>
      <c r="B85" s="93"/>
      <c r="C85" s="93"/>
      <c r="D85" s="93"/>
      <c r="E85" s="93"/>
      <c r="F85" s="93"/>
      <c r="G85" s="93"/>
      <c r="H85" s="93"/>
      <c r="I85" s="93"/>
      <c r="J85" s="93"/>
      <c r="K85" s="93"/>
      <c r="L85" s="93"/>
      <c r="M85" s="93"/>
      <c r="N85" s="93"/>
      <c r="O85" s="93"/>
      <c r="P85" s="97"/>
      <c r="Q85" s="93"/>
      <c r="R85" s="93"/>
      <c r="S85" s="93"/>
      <c r="T85" s="93"/>
    </row>
    <row r="86" spans="1:20" x14ac:dyDescent="0.2">
      <c r="A86" s="92"/>
      <c r="B86" s="93"/>
      <c r="C86" s="93"/>
      <c r="D86" s="93"/>
      <c r="E86" s="93"/>
      <c r="F86" s="93"/>
      <c r="G86" s="93"/>
      <c r="H86" s="93"/>
      <c r="I86" s="93"/>
      <c r="J86" s="93"/>
      <c r="K86" s="93"/>
      <c r="L86" s="93"/>
      <c r="M86" s="93"/>
      <c r="N86" s="93"/>
      <c r="O86" s="93"/>
      <c r="P86" s="97"/>
      <c r="Q86" s="93"/>
      <c r="R86" s="93"/>
      <c r="S86" s="93"/>
      <c r="T86" s="93"/>
    </row>
    <row r="87" spans="1:20" x14ac:dyDescent="0.2">
      <c r="A87" s="92"/>
      <c r="B87" s="93"/>
      <c r="C87" s="93"/>
      <c r="D87" s="93"/>
      <c r="E87" s="93"/>
      <c r="F87" s="93"/>
      <c r="G87" s="209"/>
      <c r="H87" s="93"/>
      <c r="I87" s="93"/>
      <c r="J87" s="93"/>
      <c r="K87" s="93"/>
      <c r="L87" s="93"/>
      <c r="M87" s="93"/>
      <c r="N87" s="93"/>
      <c r="O87" s="93"/>
      <c r="P87" s="97"/>
      <c r="Q87" s="93"/>
      <c r="R87" s="93"/>
      <c r="S87" s="93"/>
      <c r="T87" s="93"/>
    </row>
    <row r="88" spans="1:20" x14ac:dyDescent="0.2">
      <c r="A88" s="92"/>
      <c r="B88" s="93"/>
      <c r="C88" s="93"/>
      <c r="D88" s="93"/>
      <c r="E88" s="93"/>
      <c r="F88" s="93"/>
      <c r="G88" s="93"/>
      <c r="H88" s="93"/>
      <c r="I88" s="93"/>
      <c r="J88" s="93"/>
      <c r="K88" s="93"/>
      <c r="L88" s="93"/>
      <c r="M88" s="93"/>
      <c r="N88" s="93"/>
      <c r="O88" s="93"/>
      <c r="P88" s="97"/>
      <c r="Q88" s="93"/>
      <c r="R88" s="93"/>
      <c r="S88" s="93"/>
      <c r="T88" s="93"/>
    </row>
    <row r="89" spans="1:20" x14ac:dyDescent="0.2">
      <c r="A89" s="92"/>
      <c r="B89" s="93"/>
      <c r="C89" s="93"/>
      <c r="D89" s="93"/>
      <c r="E89" s="93"/>
      <c r="F89" s="93"/>
      <c r="G89" s="93"/>
      <c r="H89" s="93"/>
      <c r="I89" s="93"/>
      <c r="J89" s="93"/>
      <c r="K89" s="93"/>
      <c r="L89" s="93"/>
      <c r="M89" s="93"/>
      <c r="N89" s="93"/>
      <c r="O89" s="93"/>
      <c r="P89" s="97"/>
      <c r="Q89" s="93"/>
      <c r="R89" s="93"/>
      <c r="S89" s="93"/>
      <c r="T89" s="93"/>
    </row>
    <row r="90" spans="1:20" x14ac:dyDescent="0.2">
      <c r="A90" s="92"/>
      <c r="B90" s="93"/>
      <c r="C90" s="93"/>
      <c r="D90" s="93"/>
      <c r="E90" s="93"/>
      <c r="F90" s="93"/>
      <c r="G90" s="93"/>
      <c r="H90" s="93"/>
      <c r="I90" s="93"/>
      <c r="J90" s="93"/>
      <c r="K90" s="93"/>
      <c r="L90" s="93"/>
      <c r="M90" s="93"/>
      <c r="N90" s="93"/>
      <c r="O90" s="93"/>
      <c r="P90" s="97"/>
      <c r="Q90" s="93"/>
      <c r="R90" s="93"/>
      <c r="S90" s="93"/>
      <c r="T90" s="93"/>
    </row>
    <row r="91" spans="1:20" x14ac:dyDescent="0.2">
      <c r="A91" s="92"/>
      <c r="B91" s="93"/>
      <c r="C91" s="93"/>
      <c r="D91" s="93"/>
      <c r="E91" s="93"/>
      <c r="F91" s="93"/>
      <c r="G91" s="93"/>
      <c r="H91" s="93"/>
      <c r="I91" s="93"/>
      <c r="J91" s="93"/>
      <c r="K91" s="93"/>
      <c r="L91" s="93"/>
      <c r="M91" s="93"/>
      <c r="N91" s="93"/>
      <c r="O91" s="93"/>
      <c r="P91" s="97"/>
      <c r="Q91" s="93"/>
      <c r="R91" s="93"/>
      <c r="S91" s="93"/>
      <c r="T91" s="93"/>
    </row>
    <row r="92" spans="1:20" x14ac:dyDescent="0.2">
      <c r="A92" s="92"/>
      <c r="B92" s="93"/>
      <c r="C92" s="93"/>
      <c r="D92" s="93"/>
      <c r="E92" s="93"/>
      <c r="F92" s="93"/>
      <c r="G92" s="93"/>
      <c r="H92" s="93"/>
      <c r="I92" s="93"/>
      <c r="J92" s="93"/>
      <c r="K92" s="93"/>
      <c r="L92" s="93"/>
      <c r="M92" s="93"/>
      <c r="N92" s="93"/>
      <c r="O92" s="93"/>
      <c r="P92" s="97"/>
      <c r="Q92" s="93"/>
      <c r="R92" s="93"/>
      <c r="S92" s="93"/>
      <c r="T92" s="93"/>
    </row>
    <row r="93" spans="1:20" x14ac:dyDescent="0.2">
      <c r="A93" s="92"/>
      <c r="B93" s="93"/>
      <c r="C93" s="93"/>
      <c r="D93" s="93"/>
      <c r="E93" s="93"/>
      <c r="F93" s="93"/>
      <c r="G93" s="93"/>
      <c r="H93" s="93"/>
      <c r="I93" s="93"/>
      <c r="J93" s="93"/>
      <c r="K93" s="93"/>
      <c r="L93" s="93"/>
      <c r="M93" s="93"/>
      <c r="N93" s="93"/>
      <c r="O93" s="93"/>
      <c r="P93" s="97"/>
      <c r="Q93" s="93"/>
      <c r="R93" s="93"/>
      <c r="S93" s="93"/>
      <c r="T93" s="93"/>
    </row>
    <row r="94" spans="1:20" x14ac:dyDescent="0.2">
      <c r="A94" s="101"/>
      <c r="B94" s="102"/>
      <c r="C94" s="102"/>
      <c r="D94" s="102"/>
      <c r="E94" s="102"/>
      <c r="F94" s="102"/>
      <c r="G94" s="102"/>
      <c r="H94" s="102"/>
      <c r="I94" s="102"/>
      <c r="J94" s="102"/>
      <c r="K94" s="102"/>
      <c r="L94" s="102"/>
      <c r="M94" s="102"/>
      <c r="N94" s="102"/>
      <c r="O94" s="102"/>
      <c r="P94" s="103"/>
      <c r="Q94" s="102"/>
      <c r="R94" s="102"/>
      <c r="S94" s="93"/>
      <c r="T94" s="93"/>
    </row>
  </sheetData>
  <autoFilter ref="C1:C94"/>
  <mergeCells count="113">
    <mergeCell ref="B48:B49"/>
    <mergeCell ref="C48:C49"/>
    <mergeCell ref="D48:D49"/>
    <mergeCell ref="E48:E49"/>
    <mergeCell ref="A53:A54"/>
    <mergeCell ref="B53:B54"/>
    <mergeCell ref="C53:C54"/>
    <mergeCell ref="D53:D54"/>
    <mergeCell ref="E50:E52"/>
    <mergeCell ref="H10:H13"/>
    <mergeCell ref="A10:A13"/>
    <mergeCell ref="B10:B13"/>
    <mergeCell ref="C10:C13"/>
    <mergeCell ref="D10:D13"/>
    <mergeCell ref="E10:E13"/>
    <mergeCell ref="G10:G13"/>
    <mergeCell ref="K10:K13"/>
    <mergeCell ref="L10:L13"/>
    <mergeCell ref="AG1:AH1"/>
    <mergeCell ref="AF2:AH2"/>
    <mergeCell ref="AF3:AG3"/>
    <mergeCell ref="AH3:AH5"/>
    <mergeCell ref="AF4:AF5"/>
    <mergeCell ref="AG4:AG5"/>
    <mergeCell ref="I10:I13"/>
    <mergeCell ref="J10:J13"/>
    <mergeCell ref="AA4:AA5"/>
    <mergeCell ref="AC3:AD3"/>
    <mergeCell ref="W4:W5"/>
    <mergeCell ref="X4:X5"/>
    <mergeCell ref="P3:P5"/>
    <mergeCell ref="Q3:R3"/>
    <mergeCell ref="S3:S5"/>
    <mergeCell ref="T3:U3"/>
    <mergeCell ref="N4:N5"/>
    <mergeCell ref="Y3:Y5"/>
    <mergeCell ref="Z3:AA3"/>
    <mergeCell ref="AB3:AB5"/>
    <mergeCell ref="M10:M13"/>
    <mergeCell ref="N10:N13"/>
    <mergeCell ref="O10:O13"/>
    <mergeCell ref="A63:P63"/>
    <mergeCell ref="A22:A23"/>
    <mergeCell ref="B22:B23"/>
    <mergeCell ref="C22:C23"/>
    <mergeCell ref="D22:D23"/>
    <mergeCell ref="A24:A27"/>
    <mergeCell ref="B24:B27"/>
    <mergeCell ref="I36:I37"/>
    <mergeCell ref="A36:A37"/>
    <mergeCell ref="D36:D37"/>
    <mergeCell ref="E36:E37"/>
    <mergeCell ref="G36:G37"/>
    <mergeCell ref="H36:H37"/>
    <mergeCell ref="C24:C27"/>
    <mergeCell ref="D24:D27"/>
    <mergeCell ref="A48:A49"/>
    <mergeCell ref="E53:E54"/>
    <mergeCell ref="A50:A52"/>
    <mergeCell ref="B50:B52"/>
    <mergeCell ref="C50:C52"/>
    <mergeCell ref="D50:D52"/>
    <mergeCell ref="A62:P62"/>
    <mergeCell ref="B36:B37"/>
    <mergeCell ref="C36:C37"/>
    <mergeCell ref="AL2:AN2"/>
    <mergeCell ref="AL3:AM3"/>
    <mergeCell ref="AN3:AN5"/>
    <mergeCell ref="AL4:AL5"/>
    <mergeCell ref="AM4:AM5"/>
    <mergeCell ref="AA1:AB1"/>
    <mergeCell ref="AD1:AE1"/>
    <mergeCell ref="A2:C2"/>
    <mergeCell ref="D2:M2"/>
    <mergeCell ref="N2:P2"/>
    <mergeCell ref="Q2:S2"/>
    <mergeCell ref="T2:V2"/>
    <mergeCell ref="W2:Y2"/>
    <mergeCell ref="Z2:AB2"/>
    <mergeCell ref="AC2:AE2"/>
    <mergeCell ref="A1:C1"/>
    <mergeCell ref="D1:N1"/>
    <mergeCell ref="O1:P1"/>
    <mergeCell ref="R1:S1"/>
    <mergeCell ref="U1:V1"/>
    <mergeCell ref="X1:Y1"/>
    <mergeCell ref="Z4:Z5"/>
    <mergeCell ref="AE3:AE5"/>
    <mergeCell ref="A4:A5"/>
    <mergeCell ref="AI2:AK2"/>
    <mergeCell ref="AI3:AJ3"/>
    <mergeCell ref="AK3:AK5"/>
    <mergeCell ref="AI4:AI5"/>
    <mergeCell ref="AJ4:AJ5"/>
    <mergeCell ref="AC4:AC5"/>
    <mergeCell ref="AD4:AD5"/>
    <mergeCell ref="A3:M3"/>
    <mergeCell ref="N3:O3"/>
    <mergeCell ref="O4:O5"/>
    <mergeCell ref="Q4:Q5"/>
    <mergeCell ref="R4:R5"/>
    <mergeCell ref="T4:T5"/>
    <mergeCell ref="U4:U5"/>
    <mergeCell ref="B4:B5"/>
    <mergeCell ref="C4:C5"/>
    <mergeCell ref="D4:D5"/>
    <mergeCell ref="F4:F5"/>
    <mergeCell ref="G4:H4"/>
    <mergeCell ref="I4:I5"/>
    <mergeCell ref="J4:J5"/>
    <mergeCell ref="L4:M4"/>
    <mergeCell ref="V3:V5"/>
    <mergeCell ref="W3:X3"/>
  </mergeCells>
  <printOptions horizontalCentered="1" verticalCentered="1"/>
  <pageMargins left="0.15748031496062992" right="0.19685039370078741" top="0.78740157480314965" bottom="0.39370078740157483" header="0.19685039370078741" footer="0.19685039370078741"/>
  <pageSetup paperSize="529" scale="56" orientation="landscape" horizontalDpi="4294967295" verticalDpi="4294967295" r:id="rId1"/>
  <headerFooter alignWithMargins="0">
    <oddFooter xml:space="preserve">&amp;C&amp;8 &amp;R&amp;8PÁGINA &amp;P DE &amp;N                                    </oddFooter>
  </headerFooter>
  <rowBreaks count="1" manualBreakCount="1">
    <brk id="62" max="39" man="1"/>
  </rowBreaks>
  <colBreaks count="1" manualBreakCount="1">
    <brk id="4" max="150" man="1"/>
  </colBreaks>
  <drawing r:id="rId2"/>
  <legacyDrawing r:id="rId3"/>
  <oleObjects>
    <mc:AlternateContent xmlns:mc="http://schemas.openxmlformats.org/markup-compatibility/2006">
      <mc:Choice Requires="x14">
        <oleObject progId="Word.Document.8" shapeId="25601" r:id="rId4">
          <objectPr defaultSize="0" autoPict="0" r:id="rId5">
            <anchor moveWithCells="1">
              <from>
                <xdr:col>0</xdr:col>
                <xdr:colOff>0</xdr:colOff>
                <xdr:row>62</xdr:row>
                <xdr:rowOff>571500</xdr:rowOff>
              </from>
              <to>
                <xdr:col>4</xdr:col>
                <xdr:colOff>171450</xdr:colOff>
                <xdr:row>118</xdr:row>
                <xdr:rowOff>28575</xdr:rowOff>
              </to>
            </anchor>
          </objectPr>
        </oleObject>
      </mc:Choice>
      <mc:Fallback>
        <oleObject progId="Word.Document.8" shapeId="25601" r:id="rId4"/>
      </mc:Fallback>
    </mc:AlternateContent>
    <mc:AlternateContent xmlns:mc="http://schemas.openxmlformats.org/markup-compatibility/2006">
      <mc:Choice Requires="x14">
        <oleObject progId="Word.Document.8" shapeId="25602" r:id="rId6">
          <objectPr defaultSize="0" autoPict="0" r:id="rId7">
            <anchor moveWithCells="1">
              <from>
                <xdr:col>4</xdr:col>
                <xdr:colOff>409575</xdr:colOff>
                <xdr:row>71</xdr:row>
                <xdr:rowOff>0</xdr:rowOff>
              </from>
              <to>
                <xdr:col>11</xdr:col>
                <xdr:colOff>895350</xdr:colOff>
                <xdr:row>97</xdr:row>
                <xdr:rowOff>9525</xdr:rowOff>
              </to>
            </anchor>
          </objectPr>
        </oleObject>
      </mc:Choice>
      <mc:Fallback>
        <oleObject progId="Word.Document.8" shapeId="25602" r:id="rId6"/>
      </mc:Fallback>
    </mc:AlternateContent>
  </oleObjects>
  <extLst>
    <ext xmlns:x14="http://schemas.microsoft.com/office/spreadsheetml/2009/9/main" uri="{CCE6A557-97BC-4b89-ADB6-D9C93CAAB3DF}">
      <x14:dataValidations xmlns:xm="http://schemas.microsoft.com/office/excel/2006/main" count="3">
        <x14:dataValidation type="list" allowBlank="1" showInputMessage="1" showErrorMessage="1">
          <x14:formula1>
            <xm:f>[6]Listado!#REF!</xm:f>
          </x14:formula1>
          <xm:sqref>E33 E21:E23 E29:E31</xm:sqref>
        </x14:dataValidation>
        <x14:dataValidation type="list" allowBlank="1" showInputMessage="1" showErrorMessage="1">
          <x14:formula1>
            <xm:f>[1]Listado!#REF!</xm:f>
          </x14:formula1>
          <xm:sqref>E32 E24:E28 E40 E47:E48 E50 E53 E55:E60</xm:sqref>
        </x14:dataValidation>
        <x14:dataValidation type="list" allowBlank="1" showInputMessage="1" showErrorMessage="1">
          <x14:formula1>
            <xm:f>[7]Listado!#REF!</xm:f>
          </x14:formula1>
          <xm:sqref>E34:E36 E38:E39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9:F22"/>
  <sheetViews>
    <sheetView topLeftCell="A7" workbookViewId="0">
      <selection activeCell="J35" sqref="J35"/>
    </sheetView>
  </sheetViews>
  <sheetFormatPr baseColWidth="10" defaultRowHeight="12.75" x14ac:dyDescent="0.2"/>
  <cols>
    <col min="2" max="2" width="24.140625" customWidth="1"/>
  </cols>
  <sheetData>
    <row r="9" spans="2:6" ht="13.5" thickBot="1" x14ac:dyDescent="0.25"/>
    <row r="10" spans="2:6" x14ac:dyDescent="0.2">
      <c r="B10" s="670" t="s">
        <v>1073</v>
      </c>
      <c r="C10" s="671"/>
      <c r="D10" s="671"/>
      <c r="E10" s="671"/>
      <c r="F10" s="672"/>
    </row>
    <row r="11" spans="2:6" ht="13.5" thickBot="1" x14ac:dyDescent="0.25">
      <c r="B11" s="673"/>
      <c r="C11" s="674"/>
      <c r="D11" s="674"/>
      <c r="E11" s="674"/>
      <c r="F11" s="675"/>
    </row>
    <row r="12" spans="2:6" ht="15" x14ac:dyDescent="0.25">
      <c r="B12" s="682" t="s">
        <v>1074</v>
      </c>
      <c r="C12" s="684" t="s">
        <v>1075</v>
      </c>
      <c r="D12" s="684"/>
      <c r="E12" s="684"/>
      <c r="F12" s="685"/>
    </row>
    <row r="13" spans="2:6" ht="15.75" thickBot="1" x14ac:dyDescent="0.25">
      <c r="B13" s="683"/>
      <c r="C13" s="503">
        <v>2014</v>
      </c>
      <c r="D13" s="503">
        <v>2015</v>
      </c>
      <c r="E13" s="503">
        <v>2016</v>
      </c>
      <c r="F13" s="504">
        <v>2017</v>
      </c>
    </row>
    <row r="14" spans="2:6" ht="14.25" x14ac:dyDescent="0.2">
      <c r="B14" s="508" t="s">
        <v>84</v>
      </c>
      <c r="C14" s="509">
        <v>1</v>
      </c>
      <c r="D14" s="509"/>
      <c r="E14" s="509"/>
      <c r="F14" s="510"/>
    </row>
    <row r="15" spans="2:6" ht="14.25" x14ac:dyDescent="0.2">
      <c r="B15" s="502" t="s">
        <v>1054</v>
      </c>
      <c r="C15" s="500"/>
      <c r="D15" s="500"/>
      <c r="E15" s="500"/>
      <c r="F15" s="501"/>
    </row>
    <row r="16" spans="2:6" ht="14.25" x14ac:dyDescent="0.2">
      <c r="B16" s="502" t="s">
        <v>761</v>
      </c>
      <c r="C16" s="500"/>
      <c r="D16" s="500"/>
      <c r="E16" s="500"/>
      <c r="F16" s="501"/>
    </row>
    <row r="17" spans="2:6" ht="14.25" x14ac:dyDescent="0.2">
      <c r="B17" s="502" t="s">
        <v>30</v>
      </c>
      <c r="C17" s="500">
        <f>4+2+3+6+10</f>
        <v>25</v>
      </c>
      <c r="D17" s="500">
        <f>5+3+2</f>
        <v>10</v>
      </c>
      <c r="E17" s="500">
        <f>3+9+13</f>
        <v>25</v>
      </c>
      <c r="F17" s="501">
        <f>7+8</f>
        <v>15</v>
      </c>
    </row>
    <row r="18" spans="2:6" ht="14.25" x14ac:dyDescent="0.2">
      <c r="B18" s="502" t="s">
        <v>1055</v>
      </c>
      <c r="C18" s="500"/>
      <c r="D18" s="500">
        <f>1</f>
        <v>1</v>
      </c>
      <c r="E18" s="500"/>
      <c r="F18" s="501">
        <f>1</f>
        <v>1</v>
      </c>
    </row>
    <row r="19" spans="2:6" ht="28.5" x14ac:dyDescent="0.2">
      <c r="B19" s="502" t="s">
        <v>1056</v>
      </c>
      <c r="C19" s="500">
        <f>1</f>
        <v>1</v>
      </c>
      <c r="D19" s="500">
        <f>2+1</f>
        <v>3</v>
      </c>
      <c r="E19" s="500">
        <f>1+2+2</f>
        <v>5</v>
      </c>
      <c r="F19" s="501"/>
    </row>
    <row r="20" spans="2:6" ht="29.25" thickBot="1" x14ac:dyDescent="0.25">
      <c r="B20" s="505" t="s">
        <v>1057</v>
      </c>
      <c r="C20" s="506"/>
      <c r="D20" s="506"/>
      <c r="E20" s="506">
        <f>1+1</f>
        <v>2</v>
      </c>
      <c r="F20" s="507">
        <f>1</f>
        <v>1</v>
      </c>
    </row>
    <row r="21" spans="2:6" ht="15.75" customHeight="1" x14ac:dyDescent="0.2">
      <c r="B21" s="676" t="s">
        <v>1058</v>
      </c>
      <c r="C21" s="678">
        <f>SUM(C14:C20)</f>
        <v>27</v>
      </c>
      <c r="D21" s="678">
        <f t="shared" ref="D21:F21" si="0">SUM(D14:D20)</f>
        <v>14</v>
      </c>
      <c r="E21" s="678">
        <f t="shared" si="0"/>
        <v>32</v>
      </c>
      <c r="F21" s="680">
        <f t="shared" si="0"/>
        <v>17</v>
      </c>
    </row>
    <row r="22" spans="2:6" ht="13.5" thickBot="1" x14ac:dyDescent="0.25">
      <c r="B22" s="677"/>
      <c r="C22" s="679"/>
      <c r="D22" s="679"/>
      <c r="E22" s="679"/>
      <c r="F22" s="681"/>
    </row>
  </sheetData>
  <mergeCells count="8">
    <mergeCell ref="B10:F11"/>
    <mergeCell ref="B21:B22"/>
    <mergeCell ref="C21:C22"/>
    <mergeCell ref="D21:D22"/>
    <mergeCell ref="E21:E22"/>
    <mergeCell ref="F21:F22"/>
    <mergeCell ref="B12:B13"/>
    <mergeCell ref="C12:F12"/>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14</vt:i4>
      </vt:variant>
    </vt:vector>
  </HeadingPairs>
  <TitlesOfParts>
    <vt:vector size="27" baseType="lpstr">
      <vt:lpstr>FPARC03 Dic 2015 Rev</vt:lpstr>
      <vt:lpstr>FPARC03 Rev 20160731</vt:lpstr>
      <vt:lpstr>Hoja1</vt:lpstr>
      <vt:lpstr>FPARC03 Todo Julio 2016</vt:lpstr>
      <vt:lpstr>FPARC03 Todo Jilio 2015</vt:lpstr>
      <vt:lpstr>FPARC03 Todo (Ren Feb)</vt:lpstr>
      <vt:lpstr>FPARC03 Todo</vt:lpstr>
      <vt:lpstr>FPARC03 Rev 20171231</vt:lpstr>
      <vt:lpstr>Consolid Hallazgos</vt:lpstr>
      <vt:lpstr>Resumen Pendientes</vt:lpstr>
      <vt:lpstr>Areas</vt:lpstr>
      <vt:lpstr>Tendencia</vt:lpstr>
      <vt:lpstr>Grafica</vt:lpstr>
      <vt:lpstr>'FPARC03 Dic 2015 Rev'!Área_de_impresión</vt:lpstr>
      <vt:lpstr>'FPARC03 Rev 20160731'!Área_de_impresión</vt:lpstr>
      <vt:lpstr>'FPARC03 Rev 20171231'!Área_de_impresión</vt:lpstr>
      <vt:lpstr>'FPARC03 Todo'!Área_de_impresión</vt:lpstr>
      <vt:lpstr>'FPARC03 Todo (Ren Feb)'!Área_de_impresión</vt:lpstr>
      <vt:lpstr>'FPARC03 Todo Jilio 2015'!Área_de_impresión</vt:lpstr>
      <vt:lpstr>'FPARC03 Todo Julio 2016'!Área_de_impresión</vt:lpstr>
      <vt:lpstr>'FPARC03 Dic 2015 Rev'!Títulos_a_imprimir</vt:lpstr>
      <vt:lpstr>'FPARC03 Rev 20160731'!Títulos_a_imprimir</vt:lpstr>
      <vt:lpstr>'FPARC03 Rev 20171231'!Títulos_a_imprimir</vt:lpstr>
      <vt:lpstr>'FPARC03 Todo'!Títulos_a_imprimir</vt:lpstr>
      <vt:lpstr>'FPARC03 Todo (Ren Feb)'!Títulos_a_imprimir</vt:lpstr>
      <vt:lpstr>'FPARC03 Todo Jilio 2015'!Títulos_a_imprimir</vt:lpstr>
      <vt:lpstr>'FPARC03 Todo Julio 2016'!Títulos_a_imprimir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aagudelo</dc:creator>
  <cp:lastModifiedBy>metrosaluddosi</cp:lastModifiedBy>
  <cp:lastPrinted>2018-02-05T15:37:16Z</cp:lastPrinted>
  <dcterms:created xsi:type="dcterms:W3CDTF">2015-02-16T14:55:49Z</dcterms:created>
  <dcterms:modified xsi:type="dcterms:W3CDTF">2018-04-27T15:16:11Z</dcterms:modified>
</cp:coreProperties>
</file>