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eLibro"/>
  <mc:AlternateContent xmlns:mc="http://schemas.openxmlformats.org/markup-compatibility/2006">
    <mc:Choice Requires="x15">
      <x15ac:absPath xmlns:x15ac="http://schemas.microsoft.com/office/spreadsheetml/2010/11/ac" url="C:\Users\metrosaluddosi\Documents\METROSALUD 2018\PLAN ANTICORRUPCION\Planes mejora\"/>
    </mc:Choice>
  </mc:AlternateContent>
  <bookViews>
    <workbookView xWindow="0" yWindow="0" windowWidth="24000" windowHeight="9435" tabRatio="758"/>
  </bookViews>
  <sheets>
    <sheet name="Hoja1" sheetId="91" r:id="rId1"/>
    <sheet name="Hoja2" sheetId="92" r:id="rId2"/>
    <sheet name="Tablas" sheetId="89" state="hidden" r:id="rId3"/>
  </sheets>
  <definedNames>
    <definedName name="_xlnm._FilterDatabase" localSheetId="0" hidden="1">Hoja1!$A$8:$M$29</definedName>
    <definedName name="ATRIBUTOS_CALIDAD">Tablas!$P$2:$P$9</definedName>
    <definedName name="CUMPLIMIENTO">Tablas!$L$2:$L$5</definedName>
    <definedName name="EQUIPOS_DE_MEJORA">Tablas!$F$2:$F$7</definedName>
    <definedName name="ESTANDAR_PRIORIZADO">Tablas!$K$2:$K$18</definedName>
    <definedName name="PROCESOS">Tablas!$B$2:$B$18</definedName>
    <definedName name="TEMAS">Tablas!$N$2:$N$31</definedName>
    <definedName name="UNIDADES_ADTIVAS">Tablas!$R$2:$R$23</definedName>
  </definedNames>
  <calcPr calcId="152511"/>
</workbook>
</file>

<file path=xl/calcChain.xml><?xml version="1.0" encoding="utf-8"?>
<calcChain xmlns="http://schemas.openxmlformats.org/spreadsheetml/2006/main">
  <c r="R38" i="91" l="1"/>
  <c r="R34" i="91"/>
  <c r="Q39" i="91"/>
  <c r="Q38" i="91"/>
  <c r="Q37" i="91"/>
  <c r="Q36" i="91"/>
  <c r="Q35" i="91"/>
  <c r="Q34" i="91"/>
  <c r="P32" i="91" l="1"/>
  <c r="T10" i="91"/>
  <c r="T11" i="91"/>
  <c r="T12" i="91"/>
  <c r="T13" i="91"/>
  <c r="T14" i="91"/>
  <c r="T15" i="91"/>
  <c r="T16" i="91"/>
  <c r="T17" i="91"/>
  <c r="T18" i="91"/>
  <c r="T19" i="91"/>
  <c r="T20" i="91"/>
  <c r="T21" i="91"/>
  <c r="T22" i="91"/>
  <c r="T23" i="91"/>
  <c r="T24" i="91"/>
  <c r="T25" i="91"/>
  <c r="T26" i="91"/>
  <c r="T27" i="91"/>
  <c r="T28" i="91"/>
  <c r="T29" i="91"/>
  <c r="T9" i="91"/>
</calcChain>
</file>

<file path=xl/sharedStrings.xml><?xml version="1.0" encoding="utf-8"?>
<sst xmlns="http://schemas.openxmlformats.org/spreadsheetml/2006/main" count="361" uniqueCount="200">
  <si>
    <t>Código:</t>
  </si>
  <si>
    <t>Versión:</t>
  </si>
  <si>
    <t>Vigente a partir de:</t>
  </si>
  <si>
    <t>Página:</t>
  </si>
  <si>
    <t>1 de 1</t>
  </si>
  <si>
    <t>F17001010515</t>
  </si>
  <si>
    <t>OBSERVACIONES</t>
  </si>
  <si>
    <t>EVIDENCIA DEL CUMPLIMIENTO</t>
  </si>
  <si>
    <t>FORMULACIÓN</t>
  </si>
  <si>
    <t>% DE CUMPLIMIENTO
DE LA ACCIÓN</t>
  </si>
  <si>
    <t>ESTADO DE LA ACTIVIDAD</t>
  </si>
  <si>
    <t>DIRECCIONAMIENTO ESTRATÉGICO</t>
  </si>
  <si>
    <t>PLANEACIÓN INSTITUCIONAL</t>
  </si>
  <si>
    <t>COMUNICACIÓN ORGANIZACIONAL</t>
  </si>
  <si>
    <t>GESTIÓN COMERCIAL</t>
  </si>
  <si>
    <t>GESTIÓN JURÍDICA</t>
  </si>
  <si>
    <t>GESTIÓN DE BIENES Y SERVICIOS</t>
  </si>
  <si>
    <t>GESTIÓN DE LA INFORMACIÓN</t>
  </si>
  <si>
    <t>GESTIÓN DEL TALENTO HUMANO</t>
  </si>
  <si>
    <t>GESTIÓN FINANCIERA</t>
  </si>
  <si>
    <t>GESTIÓN DEL CONTROL INTERNO DISCIPLINARIO</t>
  </si>
  <si>
    <t>INGRESO DEL USUARIO</t>
  </si>
  <si>
    <t>ATENCIÓN EN SALUD</t>
  </si>
  <si>
    <t>EGRESO DEL USUARIO</t>
  </si>
  <si>
    <t>GESTIÓN DE LA PARTICIPACIÓN SOCIAL</t>
  </si>
  <si>
    <t>GESTIÓN DE LA RED DE SERVICIOS</t>
  </si>
  <si>
    <t>GESTIÓN DEL CONTROL Y EVALUACIÓN</t>
  </si>
  <si>
    <t>GESTIÓN DE LA MEJORA</t>
  </si>
  <si>
    <t>Consecutivo de las Acciones de Mejora</t>
  </si>
  <si>
    <t>DIRECCIONAMIENTO Y GERENCIA</t>
  </si>
  <si>
    <t>MEJORAMIENTO</t>
  </si>
  <si>
    <t>CLIENTE ASISTENCIAL</t>
  </si>
  <si>
    <t>GERENCIA DE LA INFORMACIÓN</t>
  </si>
  <si>
    <t>GESTIÓN DEL AMBIENTE FÍSICO Y DE LA TECNOLOGÍA</t>
  </si>
  <si>
    <t>GER100</t>
  </si>
  <si>
    <t>DIR80</t>
  </si>
  <si>
    <t>MCC155</t>
  </si>
  <si>
    <t>AsSP6</t>
  </si>
  <si>
    <t>AsAC8</t>
  </si>
  <si>
    <t>AsREG17</t>
  </si>
  <si>
    <t>AsPL31</t>
  </si>
  <si>
    <t>AsEJ40</t>
  </si>
  <si>
    <t>AsSS50</t>
  </si>
  <si>
    <t>AsREF52</t>
  </si>
  <si>
    <t>AsSIR66</t>
  </si>
  <si>
    <t>GI140</t>
  </si>
  <si>
    <t>GI141</t>
  </si>
  <si>
    <t>GAF125</t>
  </si>
  <si>
    <t>GT132</t>
  </si>
  <si>
    <t>TH107</t>
  </si>
  <si>
    <t>TH108</t>
  </si>
  <si>
    <t>NA</t>
  </si>
  <si>
    <t>Gestión del mejoramiento continuo</t>
  </si>
  <si>
    <t>Comunicación organizacional</t>
  </si>
  <si>
    <t>Emergencias y desastres</t>
  </si>
  <si>
    <t>Acceso del usuario a los servicios</t>
  </si>
  <si>
    <t>Historia clínica</t>
  </si>
  <si>
    <t>Guías y protocolos</t>
  </si>
  <si>
    <t>Información y educación al usuario y su familia</t>
  </si>
  <si>
    <t>Planeación de la atención en salud</t>
  </si>
  <si>
    <t>Ejecución del tratamiento</t>
  </si>
  <si>
    <t>Sedes integradas en red</t>
  </si>
  <si>
    <t>Procesos jurídicos</t>
  </si>
  <si>
    <t>Riesgos y seguridad del paciente</t>
  </si>
  <si>
    <t>Compra insumos y medicamentos</t>
  </si>
  <si>
    <t>Evaluación del desempeño</t>
  </si>
  <si>
    <t>PERTINENCIA</t>
  </si>
  <si>
    <t>ACCESIBILIDAD</t>
  </si>
  <si>
    <t>CONTINUIDAD</t>
  </si>
  <si>
    <t>OPORTUNIDAD</t>
  </si>
  <si>
    <t>SEGURIDAD</t>
  </si>
  <si>
    <t>EFICACIA</t>
  </si>
  <si>
    <t>EFICIENCIA</t>
  </si>
  <si>
    <t>EFECTIVIDAD</t>
  </si>
  <si>
    <t>GERENCIA</t>
  </si>
  <si>
    <t>PLANEACIÓN Y D.O.</t>
  </si>
  <si>
    <t>JURÍDICA</t>
  </si>
  <si>
    <t>C.I. DISCIPLINARIO</t>
  </si>
  <si>
    <t>SUBG. FINANCIERA</t>
  </si>
  <si>
    <t>SUBG. RED DE SERVICIOS</t>
  </si>
  <si>
    <t>GESTIÓN CLÍNICA Y PyP</t>
  </si>
  <si>
    <t>DIR. ADMINISTRATIVA</t>
  </si>
  <si>
    <t>DIR. SISTEMAS</t>
  </si>
  <si>
    <t>CONTROL INTERNO Y E.</t>
  </si>
  <si>
    <t>DIR. TALENTO HUMANO</t>
  </si>
  <si>
    <t>UPSS BELÉN</t>
  </si>
  <si>
    <t>UPSS SAP</t>
  </si>
  <si>
    <t>UPSS SAN CRISTÓBAL</t>
  </si>
  <si>
    <t>UPSS BUENOS AIRES</t>
  </si>
  <si>
    <t>UPSS MANRIQUE</t>
  </si>
  <si>
    <t>UPSS SAN JAVIER</t>
  </si>
  <si>
    <t>UPSS CASTILLA</t>
  </si>
  <si>
    <t>UPSS SANTA CRUZ</t>
  </si>
  <si>
    <t>UPSS DOCE OCTUBRE</t>
  </si>
  <si>
    <t>UPSS NVO OCCIDENTE</t>
  </si>
  <si>
    <t>MERCADEO Y N.I.</t>
  </si>
  <si>
    <t>Relación con proveedores y/o terceros</t>
  </si>
  <si>
    <t>Bienestar laboral y cultura organizacional</t>
  </si>
  <si>
    <t>Deberes y derechos y humanización de la atención</t>
  </si>
  <si>
    <t>Gestión ambiental y manejo de desechos</t>
  </si>
  <si>
    <t>Ingreso del usuario (evaluación necesidades del usuario, citas, agendas y cuadros de turnos)</t>
  </si>
  <si>
    <t>Capacitación y entrenamiento - inducción reinducción</t>
  </si>
  <si>
    <t>Integración y análisis de información - gestión de indicadores</t>
  </si>
  <si>
    <t>Docencia servicio - investigación</t>
  </si>
  <si>
    <t>Mantenimiento</t>
  </si>
  <si>
    <t>Mercadeo y venta de servicios - portafolio de servicios</t>
  </si>
  <si>
    <t>Ingreso de personal y planeación del talento humano - planta de cargos y estructura administrativa</t>
  </si>
  <si>
    <t>PQRS y satisfacción del usuario</t>
  </si>
  <si>
    <t>Control de recursos (presupuesto, facturación, costos, cartera)</t>
  </si>
  <si>
    <t>Egreso del paciente (referencia-contrarref y posventa)</t>
  </si>
  <si>
    <t>TIC (hardware y software)</t>
  </si>
  <si>
    <t>Planeación estratégica (formulación y evaluación políticas, planes, programas y proyectos)</t>
  </si>
  <si>
    <r>
      <t xml:space="preserve">FECHA DE RECIBO DEL INFORME FINAL DE AUDITORÍA
</t>
    </r>
    <r>
      <rPr>
        <sz val="9"/>
        <color theme="0"/>
        <rFont val="Calibri"/>
        <family val="2"/>
        <scheme val="minor"/>
      </rPr>
      <t>(DD/MM/AA)</t>
    </r>
  </si>
  <si>
    <r>
      <t xml:space="preserve">ESTÁNDAR DE ACREDITACIÓN PRIORIZADO, CON EL QUE SE RELACIONA LA OBSERVACIÓN U OM
</t>
    </r>
    <r>
      <rPr>
        <sz val="9"/>
        <color theme="0"/>
        <rFont val="Calibri"/>
        <family val="2"/>
        <scheme val="minor"/>
      </rPr>
      <t>(aplica solo para plan mejora de autoev acreditación)</t>
    </r>
  </si>
  <si>
    <t>TEMA PRINCIPAL CON EL QUE SE RELACIONA LA OBSERVACIÓN U OM
(aplica solo para plan mejora de autoev acreditación)</t>
  </si>
  <si>
    <r>
      <t xml:space="preserve">NOMBRE DE LA AUDITORÍA O DE LA ACTIVIDAD
</t>
    </r>
    <r>
      <rPr>
        <sz val="9"/>
        <color theme="0"/>
        <rFont val="Calibri"/>
        <family val="2"/>
        <scheme val="minor"/>
      </rPr>
      <t>(Fuente)</t>
    </r>
  </si>
  <si>
    <r>
      <t xml:space="preserve">FECHA DE LA AUDITORÍA O DE LA ACTIVIDAD
</t>
    </r>
    <r>
      <rPr>
        <sz val="9"/>
        <color theme="0"/>
        <rFont val="Calibri"/>
        <family val="2"/>
        <scheme val="minor"/>
      </rPr>
      <t>(DD/MM/AA)</t>
    </r>
  </si>
  <si>
    <r>
      <t xml:space="preserve">FECHA DE FORMULACIÓN DEL PLAN DE MEJORA O DEL INTERVENCIÓN DE RIESGOS
</t>
    </r>
    <r>
      <rPr>
        <sz val="9"/>
        <color theme="0"/>
        <rFont val="Calibri"/>
        <family val="2"/>
        <scheme val="minor"/>
      </rPr>
      <t>(DD/MM/AA)</t>
    </r>
  </si>
  <si>
    <t>OBSERVACIÓN U OPORTUNIDAD DE MEJORAMIENTO / RIESGO DEL PROCESO, PLAN O PROYECTO</t>
  </si>
  <si>
    <t>ACCIÓN DE MEJORAMIENTO / ACCIÓN DE INTERVENCIÓN DE RIESGOS</t>
  </si>
  <si>
    <r>
      <t xml:space="preserve">DIRECTIVO RESPONSABLE EJECUCIÓN DE LA ACCIÓN DE MEJORA O DE LA ACCIÓN DE INTERVENCIÓN DE RIESGOS
</t>
    </r>
    <r>
      <rPr>
        <sz val="9"/>
        <color theme="0"/>
        <rFont val="Calibri"/>
        <family val="2"/>
        <scheme val="minor"/>
      </rPr>
      <t>(Cargo del Directivo de la Dependencia)</t>
    </r>
  </si>
  <si>
    <r>
      <t xml:space="preserve">FECHA DE CUMPLIMIENTO DE LA ACCIÓN DE MEJORA O DE INTERVENCIÓN DE RIESGOS
</t>
    </r>
    <r>
      <rPr>
        <sz val="9"/>
        <color theme="0"/>
        <rFont val="Calibri"/>
        <family val="2"/>
        <scheme val="minor"/>
      </rPr>
      <t>(DD/MM/AA)</t>
    </r>
  </si>
  <si>
    <t>PROCESO CON EL QUE SE RELACIONA LA OBSERVACIÓN U OM O EL RIESGO</t>
  </si>
  <si>
    <t>PRODUCTO ESPERADO
(Evidencia a mostrar)</t>
  </si>
  <si>
    <t>Evaluacion al procedimiento de contratacion y adminsitracion de cntratos</t>
  </si>
  <si>
    <t>Mayo 3 a junio 2 de 2017</t>
  </si>
  <si>
    <t>Julio 4 de 2017</t>
  </si>
  <si>
    <t>Julio 14 de 2017</t>
  </si>
  <si>
    <t xml:space="preserve">La notificación a los supervisores e interventores de las modificaciones de los contratos </t>
  </si>
  <si>
    <t>Ajustar el procedimiento de contratacion y determinar si  los estudios previos, de mercado y de riesgo hacen parte de procedimiento</t>
  </si>
  <si>
    <t>El estatuto de contratación establece en su artículo 27, que la evaluación financiera, técnica y jurídica de las ofertas es para todos los procesos.</t>
  </si>
  <si>
    <t>El acta de inicio, de suspensión o reinicio del contrato cuando aplique no siempre se remite a la Dirección Administrativa al siguiente día hábil a su suscripción</t>
  </si>
  <si>
    <t>De acuerdo con la autoevaluación de puntos de control en algunos casos no se elaboran mínimo 2 informes en el anexo 3 que de fe de la ejecución del mismo</t>
  </si>
  <si>
    <t>En el artículo 14 del estatuto se limitó lo de los estudios y documentos previos propios de la fase de planeación a los contratos que superen los 300 SMLMV, límite no establecido en la resolución No.5185 de 2013 del Ministerio de Salud y Protección Social, pues los contratos de cuantía inferior a la señalada también requieren una planeación aunque con menos complejidad</t>
  </si>
  <si>
    <t>Se tienen algunas bases de datos de proponentes, pero las mismas no están organizadas y los proponentes no se tienen clasificados y calificados para efectos de su invitación a participar en los diferentes procesos de contratación</t>
  </si>
  <si>
    <t xml:space="preserve">Conformar la base de datos de proponentes de la empresa para los diferentes procesos de contratacion </t>
  </si>
  <si>
    <t>En el informe de auditoría del supervisor de la UH Manrique, del Contrato No. 43 con APOYO DIAGNÓSTICO del mes de abril de 2017, se observa que el proveedor factura 91 RX con lectura, mientras que según los DEFAS las unidades Hospitalarias facturaron 177 RX con lectura; diferencias que según la Unidad,  se presentan mensualmente, es decir que Metrosalud está sobrefacturando a las entidades responsables del pago este servicio; lo anterior obliga a que se tengan que realizar controles para el pago de lo realmente generado.</t>
  </si>
  <si>
    <t xml:space="preserve">En el contrato 678 de 2017 con Ferretería Técnica se establece en la forma de pago dentro de los 60 días siguientes a la fecha de recibo de los bienes a satisfacción; sin embargo se detecta facturación en que la condición de pago es a 30 días, tal es el caso de la factura 80995, 80996, 81001, 81002, 81003, de 2017, entre otras. </t>
  </si>
  <si>
    <t xml:space="preserve">Capacitar a los supervisores para que den cumplimiento a las clausulas contractuales  </t>
  </si>
  <si>
    <t>Para el control de la ejecución financiera del contrato y conciliación con contratistas se solicita la hoja de vida al área financiera; sin embargo para lograr más agilidad se sugiere crear accesos tipo consulta al módulo correspondiente de SAFIX para obtener la información necesaria.</t>
  </si>
  <si>
    <t>Direccion admisntrativa</t>
  </si>
  <si>
    <t>Procedimiento ajustado</t>
  </si>
  <si>
    <t xml:space="preserve">Base de datos de proveedores </t>
  </si>
  <si>
    <t xml:space="preserve">Supervisores con clave de acceso para consulta  </t>
  </si>
  <si>
    <t xml:space="preserve"> Determinar si la elaboración de estudios previos, los análisis de precios de mercado y de riesgos hacen parte del procedimiento o son un insumo del mismo.</t>
  </si>
  <si>
    <t xml:space="preserve"> En algunos casos no se está entregando copia de la propuesta al supervisor</t>
  </si>
  <si>
    <t xml:space="preserve"> En la ejecución del contrato 3031 de 2016 con ALCOM LTDA para ejecutar el proyecto APH, en la factura 22680 del 16 de diciembre de 2016 el supervisor reconoce el alquiler de 459 computadores portátiles CORE 1.5 por los servicios prestados entre el 1 al 30 de diciembre, soportado en las actas de adiciones y modificaciones del contrato No.  3 y 4.Una vez revisadas las adiciones se observó, que la cantidad de   equipos reconocidos no se ajusta a lo pactado contractualmente, toda vez que en el Acta de adición No. 3 de noviembre se modificaron las cantidades pactadas del contrato inicial quedando 160 computadores portátiles, pero con el Acta de adición No. 4 de diciembre, en su cláusula quinta se definió: “…Modificar las cantidades de equipos, los cuales quedan de la siguiente manera” 412 computadores.  Así las cosas para el mes de diciembre se pagaron 459 computadores, lo cual no se corresponde con lo contratado.</t>
  </si>
  <si>
    <t xml:space="preserve">Ajustar el procedimiento de contratacion y dar claridad en que procesos se solcita la evaluacion financiera, juridica </t>
  </si>
  <si>
    <t xml:space="preserve">Hacer entrega a los supervisores, copia de las  propuesta del contrato para su control y  seguimiento </t>
  </si>
  <si>
    <t>Copia de la propuesta entregada al supervisor</t>
  </si>
  <si>
    <t xml:space="preserve">Capacitar a los supervisores sobre la importancia de hacer llegar a la direccion adminsitrativa la copia del acta de inicio y reinicio </t>
  </si>
  <si>
    <t>supervisores capacitados</t>
  </si>
  <si>
    <t xml:space="preserve">Capacitar a los supervisores sobre la importancia de realizar los informes </t>
  </si>
  <si>
    <t>En la muestra de contratos verificados se detecta que se celebra la adición No.5 del contrato 3031 el 29 de diciembre de 2016 con ALCOM Ltda. y la adición N0.1 del contrato 2157 el 28 de diciembre de 2016 con RAMEDICAS, con viabilidades presupuestales del 2016 y con registros presupuestales del 1 de enero de 2017. Adicionalmente según se evidencia en el Acta del comité de adjudicación y recomendación No.34 del 15/11/2016, el comité recomienda realizar adiciones a otros contratos en similar situación. Con lo anterior, se están suscribiendo adiciones a los contratos del 2016 con viabilidades presupuestales expedidas ese año que corresponden a recursos del presupuesto de 2017, o sea que se está comprometiendo una vigencia futura, cuando realmente la viabilidad se autoriza una vez aprobado el presupuesto del año siguiente es para adelantar trámites precontractuales en una vigencia para contratos que se celebrarán en la vigencia siguiente.</t>
  </si>
  <si>
    <t xml:space="preserve">Conforme los artículos 4 y 9 de la ley 1712 de 2014 se deberá publicar en la página WEB oficial información mínima, entre la que se tiene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 Al respecto Metrosalud publica en su página WEB información, entre la que están los procesos contractuales que requieren términos de referencia, pero no se encuentra la publicación de todos los demás procesos contractuales y la señalada en el literal f del citado artículo 9. </t>
  </si>
  <si>
    <t>En la carpeta del contrato 678 de 2017 con Ferretería Técnica y en los soportes de los pagos efectuados, no se observa el documento de recibo a satisfacción de lo entregado en los centros de salud y tampoco se tiene información de la disposición y control de los sobrantes del material utilizado. También se detecta que el supervisor de contrato es el mismo que avala los pedidos, registra estos en el sistema, envía las facturas a las Unidades para que ingresen los materiales entregados en los Centros de Salud y autoriza las facturas.</t>
  </si>
  <si>
    <t xml:space="preserve">La ESE suscribió el contrato 4199 de 2016 y adición No. 1 con la entidad OPORTUNIDAD INMOBILIARIA por un valor total de $8.168.789, para el arrendamiento del inmueble de la sede Estadio del programa Familia Medellín y el cual se ejecutó con las facturas 7951, 7953 y 9213 por el arriendo entre el 21 de noviembre de 2016 al 20 de enero 2017. 
No obstante lo anterior, se observó que en el acta de liquidación del contrato se dejó una   observación que dice: “…Se cancela contra acta de liquidación la suma de $1.317.547, por concepto de arrendamiento de la sede Estadio de la Unidad Familia Medellín amparado con el registro presupuestal 1701684 de 2017” y con esta acta se canceló al proveedor la factura 10765 de abril de 2017. 
Este último valor no está incluido dentro del valor pactado en el contrato y la adición. 
</t>
  </si>
  <si>
    <t>Actualizar los proocedimientos</t>
  </si>
  <si>
    <t xml:space="preserve">Capacitar a los supervisores </t>
  </si>
  <si>
    <t xml:space="preserve">Ajustar el procedimiento para incluir la tarea de notificar a los supervisores las actas de adiciones y modificacion de los contratos. </t>
  </si>
  <si>
    <t xml:space="preserve"> Acorde con la metodología de diseño e implementación de procedimientos del 10 de abril de 2016, los controles operativos deben estar inmersos en los mismos y en la actualidad algunos se mantienen como puntos de control</t>
  </si>
  <si>
    <t xml:space="preserve"> Según se puede evidenciar en los contratos y con los supervisores de los mismos, se dan casos de concentración de tareas de supervisión en determinadas personas, según se puede observar el siguiente cuadro, lo cual genera riesgos frente a la ejecución de los contratos y el cumplimiento de las obligaciones que se derivan de los mismos.</t>
  </si>
  <si>
    <t>El contrato 1377 de 2017 M&amp;M DIAGNOSTIC se firma el 27 de abril de 2017 y existen remisiones de entrega como la No. 2335 del contratista del 30 de marzo de 2017, es decir se reciben insumos antes de la suscripción del contrato. Conforme al artículo 22 del decreto 115 de 1996, no se podrá tramitar o legalizar actos administrativos u obligaciones que afecten el presupuesto de gastos cuando no reúnan los requisitos legales o se configuren como hechos cumplidos</t>
  </si>
  <si>
    <t>Existen solicitudes de contratación desde las cuales se recomienda el contratista, lo cual no se corresponde con lo regulado en el procedimiento de contratación en donde la selección de la oferta más adecuada está a cargo del líder del programa de contratación y la directora administrativa</t>
  </si>
  <si>
    <t>Durante el 2016 se adelantó capacitación a los supervisores e interventores; sin embargo en el 2017 no se ha dado continuidad a ésta lo cual es importante para el mejor desempeño de esta función.</t>
  </si>
  <si>
    <t>supervisor del contrato</t>
  </si>
  <si>
    <t>Realizar las publicaciones conforme a lo definido en la ley 1712 de 2014</t>
  </si>
  <si>
    <t xml:space="preserve">LINK en gestion transparente y acceso a la informacion </t>
  </si>
  <si>
    <t>El supervisor del contratao notificara  a los directores de las unidades hospitalarias de las inconsistencia presentadas en la verficacion de los sopoetres de facturacion entre lo arrojado por sistemas y lo facturado por el contratista.</t>
  </si>
  <si>
    <t>Informes periodicos de la ejecucion contractual donde se evidencia la gestion de verificacion de lo facturado Vs el sistema en los defas.</t>
  </si>
  <si>
    <t>Se hara revision al procedimiento y se haran los ajustes</t>
  </si>
  <si>
    <t>Auste el procedimiento</t>
  </si>
  <si>
    <t>Ajustar el procedimieto de adminsitracion de contratos que se ajuste al estatuto de contratacion</t>
  </si>
  <si>
    <t xml:space="preserve">Capacitar a los supervisores para que en las carpetas de supervision se dejen las evidencias que soporten como recibo a satisfaccion e infome de los sobrantes de materiales  </t>
  </si>
  <si>
    <t>PLAN DE MEJORAMIENTO AUDITORIA DE CONTROL INTERNO</t>
  </si>
  <si>
    <t>SEGUIMIENTO 1 CONTROL INTERNO Y EVALUACIÓN</t>
  </si>
  <si>
    <t>PROMEDIO</t>
  </si>
  <si>
    <t>N/A</t>
  </si>
  <si>
    <r>
      <t xml:space="preserve">FECHA DEL SEGUIMIENTO
</t>
    </r>
    <r>
      <rPr>
        <b/>
        <sz val="9"/>
        <rFont val="Calibri"/>
        <family val="2"/>
      </rPr>
      <t>(DD/MM/AA)</t>
    </r>
  </si>
  <si>
    <r>
      <t xml:space="preserve">SERVIDOR QUE HACE EL SEGUIMIENTO
</t>
    </r>
    <r>
      <rPr>
        <b/>
        <sz val="9"/>
        <rFont val="Calibri"/>
        <family val="2"/>
      </rPr>
      <t>(Cargo y Dependencia donde se ubica)</t>
    </r>
  </si>
  <si>
    <r>
      <t xml:space="preserve">FECHA REPROGRAMACIÓN DE LA ACCIÓN NO CUMPLIDA
</t>
    </r>
    <r>
      <rPr>
        <b/>
        <sz val="9"/>
        <rFont val="Calibri"/>
        <family val="2"/>
      </rPr>
      <t>(DD/MM/AA)</t>
    </r>
  </si>
  <si>
    <t>Luz Gloria Aristizábal</t>
  </si>
  <si>
    <t xml:space="preserve"> </t>
  </si>
  <si>
    <t>Se actualizó el Procedimiento Administración de contratos PR070104 del 31 de octubre de 2017</t>
  </si>
  <si>
    <t>Se reprograma toda vez que se requieren recursos para adquirir aplicativo.</t>
  </si>
  <si>
    <t xml:space="preserve">Habilitar a los supervisores con clave de acceso en el aplicativo SAFIX para que pueden consultar la hoja de vida de la ejecucion del contrato </t>
  </si>
  <si>
    <t>Se actualizaron los procedimientos de contratación y administración de contratos</t>
  </si>
  <si>
    <t>Se revisón en Plan Anticorrupción y atención al ciudadano y este item se cumplió</t>
  </si>
  <si>
    <t>PROCEDIMIENTO PR070101 del 17 de octubre de 2017 en la página WEB</t>
  </si>
  <si>
    <t>Se realizaron dos capacitaciones en la vigencia 2017 y se hizo un despligue sobre el procedimiento de contratación y supervisión de contratos. 
Las capacitaciones consistieron en:
Julio 17 de 2017 Capacitación Supervisión e interventoria de contratos
Mayo 18 de 2017 Inducción en Manual de interventoria
Se hizo despliegue el 27 de diciembre de 2017 en toda la Entidad sobre:  Seguimiento y control de los contratos</t>
  </si>
  <si>
    <t>Planillas de asistencia y presentación en power point</t>
  </si>
  <si>
    <t>PROCEDIMIENTO PR070104 del 31 de octubre de 2017</t>
  </si>
  <si>
    <t>PROCEDIMIENTOS: PR070101 CONTRATACION DE BIENES Y SERVICIOS 
Y
PR070104 ADMINISTRACION DE CONTRATOS 
DE OCTUBRE DE 2017</t>
  </si>
  <si>
    <t>PAGINA WEB METROSALUD LINK TRANSPARENCIA</t>
  </si>
  <si>
    <t>Se cumplio en la actualización del Procedimiento Contratación Bienes y Servicios PR070101 y se define en las acciones aquellos procesos que requieren evaluación financiera y jurídica (convocatoria pública y selección directa entre 300 y 2000 smlmv)</t>
  </si>
  <si>
    <t xml:space="preserve">En el Procedimiento Contratación de bienes y servicios se tiene la ACCION: ELABORAR ACTAS DE MODIFICACIÓN, ADICION Y PRORROGA y de la cual hace parte la TAREA: NOTIFICAR EL ACTA AL INTERVENTOR O SUPERVISOR </t>
  </si>
  <si>
    <t xml:space="preserve">Se observó que desde la Oficina de Contratación se está anexando copia de la propuesta al momento de enviar al supervisor, el contrato y la póliza. </t>
  </si>
  <si>
    <t>Se adjunta copia de oficio firmado por el Gerente para el  envío a Supervisor  de la propuesta Ver soporte: ENVIO A SUPERVISOR CON PROPUESTA ADJUNTA</t>
  </si>
  <si>
    <t>Redefinir esta acción de mejoramiento dado que no es claro qué se va hacer para impactar en la observación.</t>
  </si>
  <si>
    <t>Revisar y redefinir si es del caso esta accion de mejoramiento propuesta, toda vez que no ha sido posible su implementación. Además se tiene que revisar y definir quiénes son los responsables para cumplir.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</si>
</sst>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amily val="2"/>
    </font>
    <font>
      <sz val="10"/>
      <name val="Calibri"/>
      <family val="2"/>
      <scheme val="minor"/>
    </font>
    <font>
      <sz val="9"/>
      <name val="Calibri"/>
      <family val="2"/>
      <scheme val="minor"/>
    </font>
    <font>
      <b/>
      <sz val="9"/>
      <name val="Calibri"/>
      <family val="2"/>
      <scheme val="minor"/>
    </font>
    <font>
      <b/>
      <sz val="14"/>
      <name val="Calibri"/>
      <family val="2"/>
      <scheme val="minor"/>
    </font>
    <font>
      <b/>
      <sz val="9"/>
      <color theme="0"/>
      <name val="Calibri"/>
      <family val="2"/>
      <scheme val="minor"/>
    </font>
    <font>
      <sz val="9"/>
      <color theme="0"/>
      <name val="Calibri"/>
      <family val="2"/>
      <scheme val="minor"/>
    </font>
    <font>
      <sz val="9"/>
      <name val="Arial"/>
      <family val="2"/>
    </font>
    <font>
      <sz val="10"/>
      <name val="Century Gothic"/>
      <family val="2"/>
    </font>
    <font>
      <b/>
      <sz val="10"/>
      <name val="Century Gothic"/>
      <family val="2"/>
    </font>
    <font>
      <sz val="10"/>
      <color indexed="8"/>
      <name val="Century Gothic"/>
      <family val="2"/>
    </font>
    <font>
      <b/>
      <sz val="10"/>
      <color indexed="8"/>
      <name val="Century Gothic"/>
      <family val="2"/>
    </font>
    <font>
      <sz val="11"/>
      <name val="Calibri"/>
      <family val="2"/>
      <scheme val="minor"/>
    </font>
    <font>
      <b/>
      <sz val="10"/>
      <name val="Arial"/>
      <family val="2"/>
    </font>
    <font>
      <b/>
      <sz val="9"/>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2" fillId="0" borderId="0" xfId="0" applyFont="1"/>
    <xf numFmtId="0" fontId="3" fillId="0" borderId="1" xfId="0" applyFont="1" applyBorder="1" applyAlignment="1">
      <alignment horizontal="center" vertical="center"/>
    </xf>
    <xf numFmtId="0" fontId="3" fillId="0" borderId="0" xfId="0" applyFont="1"/>
    <xf numFmtId="14" fontId="3" fillId="2"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0" xfId="0" applyFont="1"/>
    <xf numFmtId="9" fontId="8" fillId="0" borderId="0" xfId="1" applyFont="1"/>
    <xf numFmtId="0" fontId="3" fillId="0" borderId="10" xfId="0" applyFont="1" applyBorder="1" applyAlignment="1">
      <alignment horizontal="center"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8" fillId="0" borderId="0" xfId="0" applyFont="1" applyAlignment="1">
      <alignment wrapText="1"/>
    </xf>
    <xf numFmtId="0" fontId="9" fillId="0" borderId="0" xfId="0" applyFont="1" applyAlignment="1">
      <alignment horizontal="justify" vertical="center"/>
    </xf>
    <xf numFmtId="0" fontId="9" fillId="0" borderId="1" xfId="0" applyFont="1" applyBorder="1" applyAlignment="1">
      <alignment horizontal="justify" vertical="center"/>
    </xf>
    <xf numFmtId="0" fontId="9" fillId="0" borderId="0" xfId="0" applyFont="1" applyAlignment="1">
      <alignment wrapText="1"/>
    </xf>
    <xf numFmtId="15" fontId="9" fillId="3" borderId="1" xfId="0" applyNumberFormat="1"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justify" vertical="center"/>
    </xf>
    <xf numFmtId="0" fontId="9" fillId="5" borderId="1" xfId="0" applyFont="1" applyFill="1" applyBorder="1" applyAlignment="1">
      <alignment horizontal="center" vertical="center" wrapText="1"/>
    </xf>
    <xf numFmtId="0" fontId="11" fillId="3" borderId="1" xfId="0" applyFont="1" applyFill="1" applyBorder="1" applyAlignment="1">
      <alignment horizontal="justify" vertical="center" wrapText="1"/>
    </xf>
    <xf numFmtId="0" fontId="9" fillId="0" borderId="1" xfId="0" applyFont="1" applyBorder="1" applyAlignment="1">
      <alignment wrapText="1"/>
    </xf>
    <xf numFmtId="0" fontId="11" fillId="3" borderId="4" xfId="0" applyFont="1" applyFill="1" applyBorder="1" applyAlignment="1">
      <alignment horizontal="left" vertical="center" wrapText="1"/>
    </xf>
    <xf numFmtId="0" fontId="11" fillId="3" borderId="4" xfId="0" applyFont="1" applyFill="1" applyBorder="1" applyAlignment="1">
      <alignment horizontal="center" vertical="center" wrapText="1"/>
    </xf>
    <xf numFmtId="0" fontId="11" fillId="3" borderId="4" xfId="0" applyFont="1" applyFill="1" applyBorder="1" applyAlignment="1">
      <alignment horizontal="justify" vertical="center"/>
    </xf>
    <xf numFmtId="0" fontId="9" fillId="5" borderId="4" xfId="0" applyFont="1" applyFill="1" applyBorder="1" applyAlignment="1">
      <alignment horizontal="center" vertical="center" wrapText="1"/>
    </xf>
    <xf numFmtId="0" fontId="11" fillId="3" borderId="4" xfId="0" applyFont="1" applyFill="1" applyBorder="1" applyAlignment="1">
      <alignment horizontal="justify" vertical="center" wrapText="1"/>
    </xf>
    <xf numFmtId="0" fontId="9" fillId="0" borderId="1" xfId="0" applyFont="1" applyBorder="1"/>
    <xf numFmtId="0" fontId="9" fillId="3" borderId="1" xfId="0" applyFont="1" applyFill="1" applyBorder="1" applyAlignment="1">
      <alignment horizontal="justify" vertical="center" wrapText="1"/>
    </xf>
    <xf numFmtId="0" fontId="9" fillId="3"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justify" vertical="center"/>
    </xf>
    <xf numFmtId="0" fontId="13" fillId="0" borderId="0" xfId="0" applyFont="1" applyFill="1"/>
    <xf numFmtId="15" fontId="9" fillId="0" borderId="1" xfId="0" applyNumberFormat="1" applyFont="1" applyFill="1" applyBorder="1" applyAlignment="1">
      <alignment horizontal="center" vertical="center" wrapText="1"/>
    </xf>
    <xf numFmtId="0" fontId="9" fillId="0" borderId="0" xfId="0" applyFont="1" applyFill="1" applyAlignment="1">
      <alignment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9" fillId="6" borderId="1" xfId="0" applyFont="1" applyFill="1" applyBorder="1"/>
    <xf numFmtId="0" fontId="9" fillId="0" borderId="1" xfId="0" applyFont="1" applyFill="1" applyBorder="1" applyAlignment="1">
      <alignment wrapText="1"/>
    </xf>
    <xf numFmtId="0" fontId="9" fillId="0" borderId="1" xfId="0" applyFont="1" applyFill="1" applyBorder="1"/>
    <xf numFmtId="14" fontId="9" fillId="0" borderId="1" xfId="0" applyNumberFormat="1" applyFont="1" applyFill="1" applyBorder="1"/>
    <xf numFmtId="9" fontId="12" fillId="3" borderId="1" xfId="1" applyFont="1" applyFill="1" applyBorder="1" applyAlignment="1">
      <alignment horizontal="center" vertical="center" wrapText="1"/>
    </xf>
    <xf numFmtId="0" fontId="9" fillId="3" borderId="1" xfId="0" applyFont="1" applyFill="1" applyBorder="1" applyAlignment="1">
      <alignment vertical="center" wrapText="1"/>
    </xf>
    <xf numFmtId="0" fontId="12" fillId="3" borderId="1" xfId="0" applyFont="1" applyFill="1" applyBorder="1" applyAlignment="1">
      <alignment horizontal="center" vertical="center" wrapText="1"/>
    </xf>
    <xf numFmtId="9" fontId="14" fillId="0" borderId="0" xfId="0" applyNumberFormat="1" applyFont="1"/>
    <xf numFmtId="0" fontId="14" fillId="0" borderId="0" xfId="0" applyFont="1" applyAlignment="1">
      <alignment horizontal="right"/>
    </xf>
    <xf numFmtId="0" fontId="9" fillId="0" borderId="0" xfId="0" applyFont="1" applyAlignment="1">
      <alignmen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9" fillId="3" borderId="1" xfId="0" applyFont="1" applyFill="1" applyBorder="1" applyAlignment="1">
      <alignment horizontal="center" vertical="center" wrapText="1"/>
    </xf>
    <xf numFmtId="0" fontId="3" fillId="0" borderId="0" xfId="0" applyFont="1" applyAlignment="1">
      <alignment horizontal="center" vertical="center"/>
    </xf>
    <xf numFmtId="0" fontId="9" fillId="6" borderId="1" xfId="0" applyFont="1" applyFill="1" applyBorder="1" applyAlignment="1">
      <alignment vertical="center" wrapText="1"/>
    </xf>
    <xf numFmtId="9" fontId="3" fillId="0" borderId="0" xfId="1" applyFont="1" applyAlignment="1">
      <alignment horizontal="center" vertical="center"/>
    </xf>
    <xf numFmtId="0" fontId="14" fillId="7" borderId="1"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10" fillId="0" borderId="17" xfId="0" applyFont="1" applyBorder="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lignment horizont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5"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6" xfId="0" applyFont="1" applyFill="1" applyBorder="1" applyAlignment="1">
      <alignment horizontal="center" vertical="center" wrapText="1"/>
    </xf>
  </cellXfs>
  <cellStyles count="2">
    <cellStyle name="Normal" xfId="0" builtinId="0"/>
    <cellStyle name="Porcentaje" xfId="1" builtinId="5"/>
  </cellStyles>
  <dxfs count="41">
    <dxf>
      <font>
        <color theme="0"/>
      </font>
      <fill>
        <patternFill>
          <bgColor rgb="FFFF0000"/>
        </patternFill>
      </fill>
    </dxf>
    <dxf>
      <fill>
        <patternFill patternType="none">
          <bgColor indexed="65"/>
        </patternFill>
      </fill>
    </dxf>
    <dxf>
      <font>
        <color theme="1"/>
      </font>
      <fill>
        <patternFill>
          <bgColor rgb="FFFFFF00"/>
        </patternFill>
      </fill>
    </dxf>
    <dxf>
      <font>
        <color theme="1"/>
      </font>
      <fill>
        <patternFill>
          <bgColor rgb="FFFFFF00"/>
        </patternFill>
      </fill>
    </dxf>
    <dxf>
      <font>
        <color theme="0"/>
      </font>
      <fill>
        <patternFill>
          <bgColor rgb="FF00B05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10583</xdr:colOff>
      <xdr:row>1</xdr:row>
      <xdr:rowOff>84667</xdr:rowOff>
    </xdr:from>
    <xdr:to>
      <xdr:col>12</xdr:col>
      <xdr:colOff>998802</xdr:colOff>
      <xdr:row>4</xdr:row>
      <xdr:rowOff>153723</xdr:rowOff>
    </xdr:to>
    <xdr:pic>
      <xdr:nvPicPr>
        <xdr:cNvPr id="3" name="3 Imagen" descr="Sin-título-1.gif"/>
        <xdr:cNvPicPr>
          <a:picLocks noChangeAspect="1" noChangeArrowheads="1"/>
        </xdr:cNvPicPr>
      </xdr:nvPicPr>
      <xdr:blipFill>
        <a:blip xmlns:r="http://schemas.openxmlformats.org/officeDocument/2006/relationships" r:embed="rId1" cstate="print"/>
        <a:srcRect t="15692" r="58904"/>
        <a:stretch>
          <a:fillRect/>
        </a:stretch>
      </xdr:blipFill>
      <xdr:spPr bwMode="auto">
        <a:xfrm>
          <a:off x="18955808" y="132292"/>
          <a:ext cx="988219" cy="7262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cretariasenado.gov.co/senado/basedoc/ley_1474_2011_pr0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topLeftCell="J1" workbookViewId="0">
      <selection activeCell="R38" sqref="R38"/>
    </sheetView>
  </sheetViews>
  <sheetFormatPr baseColWidth="10" defaultRowHeight="12" x14ac:dyDescent="0.2"/>
  <cols>
    <col min="1" max="1" width="25.7109375" style="3" customWidth="1"/>
    <col min="2" max="4" width="15.7109375" style="3" customWidth="1"/>
    <col min="5" max="5" width="36.42578125" style="3" customWidth="1"/>
    <col min="6" max="6" width="21.5703125" style="3" customWidth="1"/>
    <col min="7" max="7" width="27.7109375" style="3" hidden="1" customWidth="1"/>
    <col min="8" max="8" width="9" style="3" hidden="1" customWidth="1"/>
    <col min="9" max="9" width="10.85546875" style="3" customWidth="1"/>
    <col min="10" max="10" width="33.140625" style="3" customWidth="1"/>
    <col min="11" max="11" width="27.28515625" style="3" customWidth="1"/>
    <col min="12" max="12" width="21.7109375" style="3" customWidth="1"/>
    <col min="13" max="13" width="27.42578125" style="3" customWidth="1"/>
    <col min="14" max="14" width="13.5703125" style="3" customWidth="1"/>
    <col min="15" max="15" width="25" style="3" customWidth="1"/>
    <col min="16" max="16" width="16.140625" style="3" customWidth="1"/>
    <col min="17" max="17" width="14.42578125" style="3" customWidth="1"/>
    <col min="18" max="18" width="23.7109375" style="53" customWidth="1"/>
    <col min="19" max="19" width="39.140625" style="3" customWidth="1"/>
    <col min="20" max="20" width="15.42578125" style="3" customWidth="1"/>
    <col min="21" max="16384" width="11.42578125" style="3"/>
  </cols>
  <sheetData>
    <row r="1" spans="1:20" ht="12.75" thickBot="1" x14ac:dyDescent="0.25"/>
    <row r="2" spans="1:20" x14ac:dyDescent="0.2">
      <c r="A2" s="9" t="s">
        <v>0</v>
      </c>
      <c r="B2" s="8" t="s">
        <v>5</v>
      </c>
      <c r="C2" s="64" t="s">
        <v>174</v>
      </c>
      <c r="D2" s="65"/>
      <c r="E2" s="65"/>
      <c r="F2" s="65"/>
      <c r="G2" s="65"/>
      <c r="H2" s="65"/>
      <c r="I2" s="65"/>
      <c r="J2" s="65"/>
      <c r="K2" s="65"/>
      <c r="L2" s="65"/>
      <c r="M2" s="65"/>
    </row>
    <row r="3" spans="1:20" x14ac:dyDescent="0.2">
      <c r="A3" s="10" t="s">
        <v>1</v>
      </c>
      <c r="B3" s="2">
        <v>3</v>
      </c>
      <c r="C3" s="66"/>
      <c r="D3" s="67"/>
      <c r="E3" s="67"/>
      <c r="F3" s="67"/>
      <c r="G3" s="67"/>
      <c r="H3" s="67"/>
      <c r="I3" s="67"/>
      <c r="J3" s="67"/>
      <c r="K3" s="67"/>
      <c r="L3" s="67"/>
      <c r="M3" s="67"/>
    </row>
    <row r="4" spans="1:20" x14ac:dyDescent="0.2">
      <c r="A4" s="10" t="s">
        <v>2</v>
      </c>
      <c r="B4" s="4">
        <v>42787</v>
      </c>
      <c r="C4" s="66"/>
      <c r="D4" s="67"/>
      <c r="E4" s="67"/>
      <c r="F4" s="67"/>
      <c r="G4" s="67"/>
      <c r="H4" s="67"/>
      <c r="I4" s="67"/>
      <c r="J4" s="67"/>
      <c r="K4" s="67"/>
      <c r="L4" s="67"/>
      <c r="M4" s="67"/>
    </row>
    <row r="5" spans="1:20" ht="12.75" thickBot="1" x14ac:dyDescent="0.25">
      <c r="A5" s="11" t="s">
        <v>3</v>
      </c>
      <c r="B5" s="5" t="s">
        <v>4</v>
      </c>
      <c r="C5" s="68"/>
      <c r="D5" s="69"/>
      <c r="E5" s="69"/>
      <c r="F5" s="69"/>
      <c r="G5" s="69"/>
      <c r="H5" s="69"/>
      <c r="I5" s="69"/>
      <c r="J5" s="69"/>
      <c r="K5" s="69"/>
      <c r="L5" s="69"/>
      <c r="M5" s="69"/>
    </row>
    <row r="6" spans="1:20" ht="12.75" x14ac:dyDescent="0.2">
      <c r="A6" s="70" t="s">
        <v>8</v>
      </c>
      <c r="B6" s="71"/>
      <c r="C6" s="71"/>
      <c r="D6" s="71"/>
      <c r="E6" s="71"/>
      <c r="F6" s="71"/>
      <c r="G6" s="71"/>
      <c r="H6" s="71"/>
      <c r="I6" s="71"/>
      <c r="J6" s="71"/>
      <c r="K6" s="71"/>
      <c r="L6" s="71"/>
      <c r="M6" s="72"/>
      <c r="N6" s="56" t="s">
        <v>175</v>
      </c>
      <c r="O6" s="56"/>
      <c r="P6" s="56"/>
      <c r="Q6" s="56"/>
      <c r="R6" s="56"/>
      <c r="S6" s="56"/>
      <c r="T6" s="56"/>
    </row>
    <row r="7" spans="1:20" ht="24" customHeight="1" x14ac:dyDescent="0.2">
      <c r="A7" s="73" t="s">
        <v>115</v>
      </c>
      <c r="B7" s="62" t="s">
        <v>116</v>
      </c>
      <c r="C7" s="62" t="s">
        <v>112</v>
      </c>
      <c r="D7" s="62" t="s">
        <v>117</v>
      </c>
      <c r="E7" s="62" t="s">
        <v>118</v>
      </c>
      <c r="F7" s="62" t="s">
        <v>122</v>
      </c>
      <c r="G7" s="62" t="s">
        <v>113</v>
      </c>
      <c r="H7" s="62" t="s">
        <v>114</v>
      </c>
      <c r="I7" s="62" t="s">
        <v>28</v>
      </c>
      <c r="J7" s="62" t="s">
        <v>119</v>
      </c>
      <c r="K7" s="62" t="s">
        <v>123</v>
      </c>
      <c r="L7" s="62" t="s">
        <v>120</v>
      </c>
      <c r="M7" s="75" t="s">
        <v>121</v>
      </c>
      <c r="N7" s="57" t="s">
        <v>178</v>
      </c>
      <c r="O7" s="57" t="s">
        <v>179</v>
      </c>
      <c r="P7" s="57" t="s">
        <v>9</v>
      </c>
      <c r="Q7" s="57" t="s">
        <v>180</v>
      </c>
      <c r="R7" s="57" t="s">
        <v>7</v>
      </c>
      <c r="S7" s="57" t="s">
        <v>6</v>
      </c>
      <c r="T7" s="57" t="s">
        <v>10</v>
      </c>
    </row>
    <row r="8" spans="1:20" ht="33.75" customHeight="1" x14ac:dyDescent="0.2">
      <c r="A8" s="74"/>
      <c r="B8" s="63"/>
      <c r="C8" s="63"/>
      <c r="D8" s="63"/>
      <c r="E8" s="63"/>
      <c r="F8" s="63"/>
      <c r="G8" s="63"/>
      <c r="H8" s="63"/>
      <c r="I8" s="63"/>
      <c r="J8" s="63"/>
      <c r="K8" s="63"/>
      <c r="L8" s="63"/>
      <c r="M8" s="76"/>
      <c r="N8" s="58"/>
      <c r="O8" s="58"/>
      <c r="P8" s="58"/>
      <c r="Q8" s="58"/>
      <c r="R8" s="58"/>
      <c r="S8" s="58"/>
      <c r="T8" s="58"/>
    </row>
    <row r="9" spans="1:20" s="1" customFormat="1" ht="67.5" x14ac:dyDescent="0.2">
      <c r="A9" s="59" t="s">
        <v>124</v>
      </c>
      <c r="B9" s="16" t="s">
        <v>125</v>
      </c>
      <c r="C9" s="16" t="s">
        <v>126</v>
      </c>
      <c r="D9" s="16" t="s">
        <v>127</v>
      </c>
      <c r="E9" s="14" t="s">
        <v>144</v>
      </c>
      <c r="F9" s="17" t="s">
        <v>16</v>
      </c>
      <c r="G9" s="18"/>
      <c r="H9" s="19"/>
      <c r="I9" s="20">
        <v>1</v>
      </c>
      <c r="J9" s="21" t="s">
        <v>129</v>
      </c>
      <c r="K9" s="21" t="s">
        <v>141</v>
      </c>
      <c r="L9" s="21" t="s">
        <v>140</v>
      </c>
      <c r="M9" s="16">
        <v>43022</v>
      </c>
      <c r="N9" s="16">
        <v>43132</v>
      </c>
      <c r="O9" s="21" t="s">
        <v>181</v>
      </c>
      <c r="P9" s="43">
        <v>0</v>
      </c>
      <c r="Q9" s="16" t="s">
        <v>182</v>
      </c>
      <c r="R9" s="52"/>
      <c r="S9" s="54" t="s">
        <v>182</v>
      </c>
      <c r="T9" s="45" t="str">
        <f>IF(P9="","-",IF(P9=100%,"Cerrada",IF(AND(P9&lt;100%,P9&gt;0%),"En proceso",IF(P9=0%,"No tramitada",IF(P9="NA","NA","-")))))</f>
        <v>No tramitada</v>
      </c>
    </row>
    <row r="10" spans="1:20" s="1" customFormat="1" ht="108" x14ac:dyDescent="0.2">
      <c r="A10" s="60"/>
      <c r="B10" s="16" t="s">
        <v>125</v>
      </c>
      <c r="C10" s="16" t="s">
        <v>126</v>
      </c>
      <c r="D10" s="16" t="s">
        <v>127</v>
      </c>
      <c r="E10" s="14" t="s">
        <v>130</v>
      </c>
      <c r="F10" s="17" t="s">
        <v>16</v>
      </c>
      <c r="G10" s="18"/>
      <c r="H10" s="19"/>
      <c r="I10" s="20">
        <v>2</v>
      </c>
      <c r="J10" s="21" t="s">
        <v>147</v>
      </c>
      <c r="K10" s="21" t="s">
        <v>141</v>
      </c>
      <c r="L10" s="21" t="s">
        <v>140</v>
      </c>
      <c r="M10" s="16">
        <v>43022</v>
      </c>
      <c r="N10" s="16">
        <v>43132</v>
      </c>
      <c r="O10" s="21" t="s">
        <v>181</v>
      </c>
      <c r="P10" s="43">
        <v>1</v>
      </c>
      <c r="Q10" s="16"/>
      <c r="R10" s="52" t="s">
        <v>188</v>
      </c>
      <c r="S10" s="44" t="s">
        <v>194</v>
      </c>
      <c r="T10" s="45" t="str">
        <f t="shared" ref="T10:T29" si="0">IF(P10="","-",IF(P10=100%,"Cerrada",IF(AND(P10&lt;100%,P10&gt;0%),"En proceso",IF(P10=0%,"No tramitada",IF(P10="NA","NA","-")))))</f>
        <v>Cerrada</v>
      </c>
    </row>
    <row r="11" spans="1:20" s="1" customFormat="1" ht="81" x14ac:dyDescent="0.25">
      <c r="A11" s="60"/>
      <c r="B11" s="16" t="s">
        <v>125</v>
      </c>
      <c r="C11" s="16" t="s">
        <v>126</v>
      </c>
      <c r="D11" s="16" t="s">
        <v>127</v>
      </c>
      <c r="E11" s="22" t="s">
        <v>128</v>
      </c>
      <c r="F11" s="17" t="s">
        <v>16</v>
      </c>
      <c r="G11" s="18"/>
      <c r="H11" s="19"/>
      <c r="I11" s="20">
        <v>3</v>
      </c>
      <c r="J11" s="29" t="s">
        <v>159</v>
      </c>
      <c r="K11" s="21" t="s">
        <v>141</v>
      </c>
      <c r="L11" s="21" t="s">
        <v>140</v>
      </c>
      <c r="M11" s="16">
        <v>43022</v>
      </c>
      <c r="N11" s="16">
        <v>43133</v>
      </c>
      <c r="O11" s="21" t="s">
        <v>181</v>
      </c>
      <c r="P11" s="43">
        <v>1</v>
      </c>
      <c r="Q11" s="16"/>
      <c r="R11" s="52" t="s">
        <v>188</v>
      </c>
      <c r="S11" s="44" t="s">
        <v>195</v>
      </c>
      <c r="T11" s="45" t="str">
        <f t="shared" si="0"/>
        <v>Cerrada</v>
      </c>
    </row>
    <row r="12" spans="1:20" s="1" customFormat="1" ht="108" x14ac:dyDescent="0.2">
      <c r="A12" s="60"/>
      <c r="B12" s="16" t="s">
        <v>125</v>
      </c>
      <c r="C12" s="16" t="s">
        <v>126</v>
      </c>
      <c r="D12" s="16" t="s">
        <v>127</v>
      </c>
      <c r="E12" s="13" t="s">
        <v>145</v>
      </c>
      <c r="F12" s="17" t="s">
        <v>16</v>
      </c>
      <c r="G12" s="18"/>
      <c r="H12" s="19"/>
      <c r="I12" s="20">
        <v>4</v>
      </c>
      <c r="J12" s="17" t="s">
        <v>148</v>
      </c>
      <c r="K12" s="21" t="s">
        <v>149</v>
      </c>
      <c r="L12" s="21" t="s">
        <v>140</v>
      </c>
      <c r="M12" s="16">
        <v>43022</v>
      </c>
      <c r="N12" s="16">
        <v>43134</v>
      </c>
      <c r="O12" s="21" t="s">
        <v>181</v>
      </c>
      <c r="P12" s="43">
        <v>1</v>
      </c>
      <c r="Q12" s="16"/>
      <c r="R12" s="52" t="s">
        <v>197</v>
      </c>
      <c r="S12" s="44" t="s">
        <v>196</v>
      </c>
      <c r="T12" s="45" t="str">
        <f t="shared" si="0"/>
        <v>Cerrada</v>
      </c>
    </row>
    <row r="13" spans="1:20" s="1" customFormat="1" ht="175.5" x14ac:dyDescent="0.2">
      <c r="A13" s="60"/>
      <c r="B13" s="16" t="s">
        <v>125</v>
      </c>
      <c r="C13" s="16" t="s">
        <v>126</v>
      </c>
      <c r="D13" s="16" t="s">
        <v>127</v>
      </c>
      <c r="E13" s="13" t="s">
        <v>131</v>
      </c>
      <c r="F13" s="17" t="s">
        <v>16</v>
      </c>
      <c r="G13" s="18"/>
      <c r="H13" s="19"/>
      <c r="I13" s="20">
        <v>5</v>
      </c>
      <c r="J13" s="17" t="s">
        <v>150</v>
      </c>
      <c r="K13" s="21" t="s">
        <v>151</v>
      </c>
      <c r="L13" s="21" t="s">
        <v>140</v>
      </c>
      <c r="M13" s="16">
        <v>43022</v>
      </c>
      <c r="N13" s="16">
        <v>43135</v>
      </c>
      <c r="O13" s="21" t="s">
        <v>181</v>
      </c>
      <c r="P13" s="43">
        <v>1</v>
      </c>
      <c r="Q13" s="16"/>
      <c r="R13" s="52" t="s">
        <v>190</v>
      </c>
      <c r="S13" s="44" t="s">
        <v>189</v>
      </c>
      <c r="T13" s="45" t="str">
        <f t="shared" si="0"/>
        <v>Cerrada</v>
      </c>
    </row>
    <row r="14" spans="1:20" s="1" customFormat="1" ht="175.5" x14ac:dyDescent="0.2">
      <c r="A14" s="60"/>
      <c r="B14" s="16" t="s">
        <v>125</v>
      </c>
      <c r="C14" s="16" t="s">
        <v>126</v>
      </c>
      <c r="D14" s="16" t="s">
        <v>127</v>
      </c>
      <c r="E14" s="13" t="s">
        <v>132</v>
      </c>
      <c r="F14" s="17" t="s">
        <v>16</v>
      </c>
      <c r="G14" s="18"/>
      <c r="H14" s="19"/>
      <c r="I14" s="20">
        <v>6</v>
      </c>
      <c r="J14" s="30" t="s">
        <v>152</v>
      </c>
      <c r="K14" s="21" t="s">
        <v>151</v>
      </c>
      <c r="L14" s="21" t="s">
        <v>140</v>
      </c>
      <c r="M14" s="16">
        <v>43022</v>
      </c>
      <c r="N14" s="16">
        <v>43136</v>
      </c>
      <c r="O14" s="21" t="s">
        <v>181</v>
      </c>
      <c r="P14" s="43">
        <v>1</v>
      </c>
      <c r="Q14" s="16"/>
      <c r="R14" s="52" t="s">
        <v>190</v>
      </c>
      <c r="S14" s="44" t="s">
        <v>189</v>
      </c>
      <c r="T14" s="45" t="str">
        <f t="shared" si="0"/>
        <v>Cerrada</v>
      </c>
    </row>
    <row r="15" spans="1:20" s="1" customFormat="1" ht="148.5" x14ac:dyDescent="0.25">
      <c r="A15" s="60"/>
      <c r="B15" s="16" t="s">
        <v>125</v>
      </c>
      <c r="C15" s="16" t="s">
        <v>126</v>
      </c>
      <c r="D15" s="16" t="s">
        <v>127</v>
      </c>
      <c r="E15" s="15" t="s">
        <v>133</v>
      </c>
      <c r="F15" s="17" t="s">
        <v>16</v>
      </c>
      <c r="G15" s="18"/>
      <c r="H15" s="19"/>
      <c r="I15" s="20">
        <v>7</v>
      </c>
      <c r="J15" s="48" t="s">
        <v>172</v>
      </c>
      <c r="K15" s="21" t="s">
        <v>141</v>
      </c>
      <c r="L15" s="21" t="s">
        <v>140</v>
      </c>
      <c r="M15" s="16">
        <v>43022</v>
      </c>
      <c r="N15" s="16">
        <v>43137</v>
      </c>
      <c r="O15" s="21" t="s">
        <v>181</v>
      </c>
      <c r="P15" s="43">
        <v>1</v>
      </c>
      <c r="Q15" s="16"/>
      <c r="R15" s="52" t="s">
        <v>191</v>
      </c>
      <c r="S15" s="44" t="s">
        <v>183</v>
      </c>
      <c r="T15" s="45" t="str">
        <f t="shared" si="0"/>
        <v>Cerrada</v>
      </c>
    </row>
    <row r="16" spans="1:20" s="1" customFormat="1" ht="94.5" x14ac:dyDescent="0.25">
      <c r="A16" s="60"/>
      <c r="B16" s="16" t="s">
        <v>125</v>
      </c>
      <c r="C16" s="16" t="s">
        <v>126</v>
      </c>
      <c r="D16" s="16" t="s">
        <v>127</v>
      </c>
      <c r="E16" s="15" t="s">
        <v>134</v>
      </c>
      <c r="F16" s="17" t="s">
        <v>16</v>
      </c>
      <c r="G16" s="18"/>
      <c r="H16" s="19"/>
      <c r="I16" s="20">
        <v>8</v>
      </c>
      <c r="J16" s="30" t="s">
        <v>135</v>
      </c>
      <c r="K16" s="21" t="s">
        <v>142</v>
      </c>
      <c r="L16" s="21" t="s">
        <v>140</v>
      </c>
      <c r="M16" s="16">
        <v>43022</v>
      </c>
      <c r="N16" s="16">
        <v>43138</v>
      </c>
      <c r="O16" s="21" t="s">
        <v>181</v>
      </c>
      <c r="P16" s="43">
        <v>0</v>
      </c>
      <c r="Q16" s="16">
        <v>43281</v>
      </c>
      <c r="R16" s="52"/>
      <c r="S16" s="44" t="s">
        <v>184</v>
      </c>
      <c r="T16" s="45" t="str">
        <f t="shared" si="0"/>
        <v>No tramitada</v>
      </c>
    </row>
    <row r="17" spans="1:20" s="33" customFormat="1" ht="216" x14ac:dyDescent="0.25">
      <c r="A17" s="61"/>
      <c r="B17" s="34" t="s">
        <v>125</v>
      </c>
      <c r="C17" s="34" t="s">
        <v>126</v>
      </c>
      <c r="D17" s="34" t="s">
        <v>127</v>
      </c>
      <c r="E17" s="35" t="s">
        <v>136</v>
      </c>
      <c r="F17" s="36" t="s">
        <v>16</v>
      </c>
      <c r="G17" s="31"/>
      <c r="H17" s="32"/>
      <c r="I17" s="37">
        <v>9</v>
      </c>
      <c r="J17" s="38" t="s">
        <v>168</v>
      </c>
      <c r="K17" s="38" t="s">
        <v>169</v>
      </c>
      <c r="L17" s="38" t="s">
        <v>165</v>
      </c>
      <c r="M17" s="34">
        <v>43100</v>
      </c>
      <c r="N17" s="16">
        <v>43139</v>
      </c>
      <c r="O17" s="21" t="s">
        <v>181</v>
      </c>
      <c r="P17" s="43">
        <v>0</v>
      </c>
      <c r="Q17" s="16"/>
      <c r="R17" s="52"/>
      <c r="S17" s="44" t="s">
        <v>198</v>
      </c>
      <c r="T17" s="45" t="str">
        <f t="shared" si="0"/>
        <v>No tramitada</v>
      </c>
    </row>
    <row r="18" spans="1:20" s="1" customFormat="1" ht="175.5" x14ac:dyDescent="0.25">
      <c r="A18" s="60"/>
      <c r="B18" s="16" t="s">
        <v>125</v>
      </c>
      <c r="C18" s="16" t="s">
        <v>126</v>
      </c>
      <c r="D18" s="16" t="s">
        <v>127</v>
      </c>
      <c r="E18" s="22" t="s">
        <v>137</v>
      </c>
      <c r="F18" s="17" t="s">
        <v>16</v>
      </c>
      <c r="G18" s="18"/>
      <c r="H18" s="19"/>
      <c r="I18" s="20">
        <v>10</v>
      </c>
      <c r="J18" s="21" t="s">
        <v>138</v>
      </c>
      <c r="K18" s="21" t="s">
        <v>151</v>
      </c>
      <c r="L18" s="21" t="s">
        <v>140</v>
      </c>
      <c r="M18" s="16">
        <v>43022</v>
      </c>
      <c r="N18" s="16">
        <v>43140</v>
      </c>
      <c r="O18" s="21" t="s">
        <v>181</v>
      </c>
      <c r="P18" s="43">
        <v>1</v>
      </c>
      <c r="Q18" s="16"/>
      <c r="R18" s="52" t="s">
        <v>190</v>
      </c>
      <c r="S18" s="44" t="s">
        <v>189</v>
      </c>
      <c r="T18" s="45" t="str">
        <f t="shared" si="0"/>
        <v>Cerrada</v>
      </c>
    </row>
    <row r="19" spans="1:20" s="1" customFormat="1" ht="378" x14ac:dyDescent="0.2">
      <c r="A19" s="60"/>
      <c r="B19" s="16" t="s">
        <v>125</v>
      </c>
      <c r="C19" s="16" t="s">
        <v>126</v>
      </c>
      <c r="D19" s="16" t="s">
        <v>127</v>
      </c>
      <c r="E19" s="13" t="s">
        <v>146</v>
      </c>
      <c r="F19" s="23" t="s">
        <v>16</v>
      </c>
      <c r="G19" s="24"/>
      <c r="H19" s="25"/>
      <c r="I19" s="26">
        <v>11</v>
      </c>
      <c r="J19" s="29" t="s">
        <v>138</v>
      </c>
      <c r="K19" s="21" t="s">
        <v>151</v>
      </c>
      <c r="L19" s="27" t="s">
        <v>140</v>
      </c>
      <c r="M19" s="16">
        <v>43022</v>
      </c>
      <c r="N19" s="16">
        <v>43141</v>
      </c>
      <c r="O19" s="21" t="s">
        <v>181</v>
      </c>
      <c r="P19" s="43">
        <v>1</v>
      </c>
      <c r="Q19" s="16"/>
      <c r="R19" s="52" t="s">
        <v>190</v>
      </c>
      <c r="S19" s="44" t="s">
        <v>189</v>
      </c>
      <c r="T19" s="45" t="str">
        <f t="shared" si="0"/>
        <v>Cerrada</v>
      </c>
    </row>
    <row r="20" spans="1:20" s="1" customFormat="1" ht="121.5" x14ac:dyDescent="0.25">
      <c r="A20" s="60"/>
      <c r="B20" s="16" t="s">
        <v>125</v>
      </c>
      <c r="C20" s="16" t="s">
        <v>126</v>
      </c>
      <c r="D20" s="16" t="s">
        <v>127</v>
      </c>
      <c r="E20" s="22" t="s">
        <v>139</v>
      </c>
      <c r="F20" s="17" t="s">
        <v>16</v>
      </c>
      <c r="G20" s="28"/>
      <c r="H20" s="28"/>
      <c r="I20" s="28">
        <v>12</v>
      </c>
      <c r="J20" s="49" t="s">
        <v>185</v>
      </c>
      <c r="K20" s="49" t="s">
        <v>143</v>
      </c>
      <c r="L20" s="27" t="s">
        <v>140</v>
      </c>
      <c r="M20" s="16">
        <v>43022</v>
      </c>
      <c r="N20" s="16">
        <v>43142</v>
      </c>
      <c r="O20" s="21" t="s">
        <v>181</v>
      </c>
      <c r="P20" s="43">
        <v>0</v>
      </c>
      <c r="Q20" s="16"/>
      <c r="R20" s="52"/>
      <c r="S20" s="44" t="s">
        <v>199</v>
      </c>
      <c r="T20" s="45" t="str">
        <f t="shared" si="0"/>
        <v>No tramitada</v>
      </c>
    </row>
    <row r="21" spans="1:20" ht="121.5" x14ac:dyDescent="0.25">
      <c r="A21" s="60"/>
      <c r="B21" s="16" t="s">
        <v>125</v>
      </c>
      <c r="C21" s="16" t="s">
        <v>126</v>
      </c>
      <c r="D21" s="16" t="s">
        <v>127</v>
      </c>
      <c r="E21" s="22" t="s">
        <v>160</v>
      </c>
      <c r="F21" s="17" t="s">
        <v>16</v>
      </c>
      <c r="G21" s="28"/>
      <c r="H21" s="28"/>
      <c r="I21" s="28">
        <v>13</v>
      </c>
      <c r="J21" s="29" t="s">
        <v>157</v>
      </c>
      <c r="K21" s="21" t="s">
        <v>141</v>
      </c>
      <c r="L21" s="27" t="s">
        <v>140</v>
      </c>
      <c r="M21" s="16">
        <v>43022</v>
      </c>
      <c r="N21" s="16">
        <v>43143</v>
      </c>
      <c r="O21" s="21" t="s">
        <v>181</v>
      </c>
      <c r="P21" s="43">
        <v>1</v>
      </c>
      <c r="Q21" s="16"/>
      <c r="R21" s="52" t="s">
        <v>192</v>
      </c>
      <c r="S21" s="44" t="s">
        <v>186</v>
      </c>
      <c r="T21" s="45" t="str">
        <f t="shared" si="0"/>
        <v>Cerrada</v>
      </c>
    </row>
    <row r="22" spans="1:20" ht="378" x14ac:dyDescent="0.25">
      <c r="A22" s="60"/>
      <c r="B22" s="16" t="s">
        <v>125</v>
      </c>
      <c r="C22" s="16" t="s">
        <v>126</v>
      </c>
      <c r="D22" s="16" t="s">
        <v>127</v>
      </c>
      <c r="E22" s="22" t="s">
        <v>153</v>
      </c>
      <c r="F22" s="17" t="s">
        <v>16</v>
      </c>
      <c r="G22" s="28"/>
      <c r="H22" s="28"/>
      <c r="I22" s="28">
        <v>14</v>
      </c>
      <c r="J22" s="29" t="s">
        <v>138</v>
      </c>
      <c r="K22" s="21" t="s">
        <v>151</v>
      </c>
      <c r="L22" s="27" t="s">
        <v>140</v>
      </c>
      <c r="M22" s="16">
        <v>43022</v>
      </c>
      <c r="N22" s="16">
        <v>43144</v>
      </c>
      <c r="O22" s="21" t="s">
        <v>181</v>
      </c>
      <c r="P22" s="43">
        <v>1</v>
      </c>
      <c r="Q22" s="16"/>
      <c r="R22" s="52" t="s">
        <v>190</v>
      </c>
      <c r="S22" s="44" t="s">
        <v>189</v>
      </c>
      <c r="T22" s="45" t="str">
        <f t="shared" si="0"/>
        <v>Cerrada</v>
      </c>
    </row>
    <row r="23" spans="1:20" s="33" customFormat="1" ht="148.5" x14ac:dyDescent="0.25">
      <c r="A23" s="61"/>
      <c r="B23" s="34" t="s">
        <v>125</v>
      </c>
      <c r="C23" s="34" t="s">
        <v>126</v>
      </c>
      <c r="D23" s="34" t="s">
        <v>127</v>
      </c>
      <c r="E23" s="40" t="s">
        <v>161</v>
      </c>
      <c r="F23" s="36" t="s">
        <v>16</v>
      </c>
      <c r="G23" s="41"/>
      <c r="H23" s="41"/>
      <c r="I23" s="41">
        <v>15</v>
      </c>
      <c r="J23" s="38" t="s">
        <v>170</v>
      </c>
      <c r="K23" s="41" t="s">
        <v>141</v>
      </c>
      <c r="L23" s="40" t="s">
        <v>140</v>
      </c>
      <c r="M23" s="42">
        <v>43022</v>
      </c>
      <c r="N23" s="16">
        <v>43145</v>
      </c>
      <c r="O23" s="21" t="s">
        <v>181</v>
      </c>
      <c r="P23" s="43">
        <v>1</v>
      </c>
      <c r="Q23" s="16"/>
      <c r="R23" s="52" t="s">
        <v>192</v>
      </c>
      <c r="S23" s="44" t="s">
        <v>186</v>
      </c>
      <c r="T23" s="45" t="str">
        <f t="shared" si="0"/>
        <v>Cerrada</v>
      </c>
    </row>
    <row r="24" spans="1:20" s="33" customFormat="1" ht="405" x14ac:dyDescent="0.25">
      <c r="A24" s="61"/>
      <c r="B24" s="34" t="s">
        <v>125</v>
      </c>
      <c r="C24" s="34" t="s">
        <v>126</v>
      </c>
      <c r="D24" s="34" t="s">
        <v>127</v>
      </c>
      <c r="E24" s="40" t="s">
        <v>154</v>
      </c>
      <c r="F24" s="36" t="s">
        <v>16</v>
      </c>
      <c r="G24" s="39"/>
      <c r="H24" s="39"/>
      <c r="I24" s="41">
        <v>16</v>
      </c>
      <c r="J24" s="50" t="s">
        <v>166</v>
      </c>
      <c r="K24" s="50" t="s">
        <v>167</v>
      </c>
      <c r="L24" s="41" t="s">
        <v>140</v>
      </c>
      <c r="M24" s="42">
        <v>43022</v>
      </c>
      <c r="N24" s="16">
        <v>43146</v>
      </c>
      <c r="O24" s="21" t="s">
        <v>181</v>
      </c>
      <c r="P24" s="43">
        <v>1</v>
      </c>
      <c r="Q24" s="16"/>
      <c r="R24" s="52" t="s">
        <v>193</v>
      </c>
      <c r="S24" s="44" t="s">
        <v>187</v>
      </c>
      <c r="T24" s="45" t="str">
        <f t="shared" si="0"/>
        <v>Cerrada</v>
      </c>
    </row>
    <row r="25" spans="1:20" s="33" customFormat="1" ht="202.5" x14ac:dyDescent="0.25">
      <c r="A25" s="61"/>
      <c r="B25" s="34" t="s">
        <v>125</v>
      </c>
      <c r="C25" s="34" t="s">
        <v>126</v>
      </c>
      <c r="D25" s="34" t="s">
        <v>127</v>
      </c>
      <c r="E25" s="40" t="s">
        <v>155</v>
      </c>
      <c r="F25" s="36" t="s">
        <v>16</v>
      </c>
      <c r="G25" s="39"/>
      <c r="H25" s="39"/>
      <c r="I25" s="41">
        <v>18</v>
      </c>
      <c r="J25" s="50" t="s">
        <v>173</v>
      </c>
      <c r="K25" s="21" t="s">
        <v>151</v>
      </c>
      <c r="L25" s="41" t="s">
        <v>140</v>
      </c>
      <c r="M25" s="42">
        <v>43022</v>
      </c>
      <c r="N25" s="16">
        <v>43147</v>
      </c>
      <c r="O25" s="21" t="s">
        <v>181</v>
      </c>
      <c r="P25" s="43">
        <v>1</v>
      </c>
      <c r="Q25" s="16"/>
      <c r="R25" s="52" t="s">
        <v>190</v>
      </c>
      <c r="S25" s="44" t="s">
        <v>189</v>
      </c>
      <c r="T25" s="45" t="str">
        <f t="shared" si="0"/>
        <v>Cerrada</v>
      </c>
    </row>
    <row r="26" spans="1:20" ht="364.5" x14ac:dyDescent="0.25">
      <c r="A26" s="60"/>
      <c r="B26" s="16" t="s">
        <v>125</v>
      </c>
      <c r="C26" s="16" t="s">
        <v>126</v>
      </c>
      <c r="D26" s="16" t="s">
        <v>127</v>
      </c>
      <c r="E26" s="22" t="s">
        <v>156</v>
      </c>
      <c r="F26" s="17" t="s">
        <v>16</v>
      </c>
      <c r="G26" s="28"/>
      <c r="H26" s="28"/>
      <c r="I26" s="28">
        <v>19</v>
      </c>
      <c r="J26" s="29" t="s">
        <v>138</v>
      </c>
      <c r="K26" s="21" t="s">
        <v>151</v>
      </c>
      <c r="L26" s="27" t="s">
        <v>140</v>
      </c>
      <c r="M26" s="16">
        <v>43022</v>
      </c>
      <c r="N26" s="16">
        <v>43148</v>
      </c>
      <c r="O26" s="21" t="s">
        <v>181</v>
      </c>
      <c r="P26" s="43">
        <v>1</v>
      </c>
      <c r="Q26" s="16"/>
      <c r="R26" s="52" t="s">
        <v>190</v>
      </c>
      <c r="S26" s="44" t="s">
        <v>189</v>
      </c>
      <c r="T26" s="45" t="str">
        <f t="shared" si="0"/>
        <v>Cerrada</v>
      </c>
    </row>
    <row r="27" spans="1:20" ht="189" x14ac:dyDescent="0.25">
      <c r="A27" s="60"/>
      <c r="B27" s="16" t="s">
        <v>125</v>
      </c>
      <c r="C27" s="16" t="s">
        <v>126</v>
      </c>
      <c r="D27" s="16" t="s">
        <v>127</v>
      </c>
      <c r="E27" s="22" t="s">
        <v>162</v>
      </c>
      <c r="F27" s="17" t="s">
        <v>16</v>
      </c>
      <c r="G27" s="28"/>
      <c r="H27" s="28"/>
      <c r="I27" s="28">
        <v>20</v>
      </c>
      <c r="J27" s="29" t="s">
        <v>138</v>
      </c>
      <c r="K27" s="21" t="s">
        <v>151</v>
      </c>
      <c r="L27" s="27" t="s">
        <v>140</v>
      </c>
      <c r="M27" s="16">
        <v>43022</v>
      </c>
      <c r="N27" s="16">
        <v>43149</v>
      </c>
      <c r="O27" s="21" t="s">
        <v>181</v>
      </c>
      <c r="P27" s="43">
        <v>1</v>
      </c>
      <c r="Q27" s="16"/>
      <c r="R27" s="52" t="s">
        <v>190</v>
      </c>
      <c r="S27" s="44" t="s">
        <v>189</v>
      </c>
      <c r="T27" s="45" t="str">
        <f t="shared" si="0"/>
        <v>Cerrada</v>
      </c>
    </row>
    <row r="28" spans="1:20" s="33" customFormat="1" ht="121.5" x14ac:dyDescent="0.25">
      <c r="A28" s="61"/>
      <c r="B28" s="34" t="s">
        <v>125</v>
      </c>
      <c r="C28" s="34" t="s">
        <v>126</v>
      </c>
      <c r="D28" s="34" t="s">
        <v>127</v>
      </c>
      <c r="E28" s="40" t="s">
        <v>163</v>
      </c>
      <c r="F28" s="36" t="s">
        <v>16</v>
      </c>
      <c r="G28" s="39"/>
      <c r="H28" s="39"/>
      <c r="I28" s="41">
        <v>21</v>
      </c>
      <c r="J28" s="51" t="s">
        <v>171</v>
      </c>
      <c r="K28" s="21" t="s">
        <v>141</v>
      </c>
      <c r="L28" s="41" t="s">
        <v>140</v>
      </c>
      <c r="M28" s="42">
        <v>43022</v>
      </c>
      <c r="N28" s="16">
        <v>43150</v>
      </c>
      <c r="O28" s="21" t="s">
        <v>181</v>
      </c>
      <c r="P28" s="43">
        <v>1</v>
      </c>
      <c r="Q28" s="16"/>
      <c r="R28" s="52" t="s">
        <v>192</v>
      </c>
      <c r="S28" s="44" t="s">
        <v>186</v>
      </c>
      <c r="T28" s="45" t="str">
        <f t="shared" si="0"/>
        <v>Cerrada</v>
      </c>
    </row>
    <row r="29" spans="1:20" ht="175.5" x14ac:dyDescent="0.25">
      <c r="A29" s="60"/>
      <c r="B29" s="16" t="s">
        <v>125</v>
      </c>
      <c r="C29" s="16" t="s">
        <v>126</v>
      </c>
      <c r="D29" s="16" t="s">
        <v>127</v>
      </c>
      <c r="E29" s="22" t="s">
        <v>164</v>
      </c>
      <c r="F29" s="17" t="s">
        <v>16</v>
      </c>
      <c r="G29" s="28"/>
      <c r="H29" s="28"/>
      <c r="I29" s="28">
        <v>22</v>
      </c>
      <c r="J29" s="29" t="s">
        <v>158</v>
      </c>
      <c r="K29" s="21" t="s">
        <v>151</v>
      </c>
      <c r="L29" s="21" t="s">
        <v>140</v>
      </c>
      <c r="M29" s="16">
        <v>43022</v>
      </c>
      <c r="N29" s="16">
        <v>43151</v>
      </c>
      <c r="O29" s="21" t="s">
        <v>181</v>
      </c>
      <c r="P29" s="43">
        <v>1</v>
      </c>
      <c r="Q29" s="16"/>
      <c r="R29" s="52" t="s">
        <v>190</v>
      </c>
      <c r="S29" s="44" t="s">
        <v>189</v>
      </c>
      <c r="T29" s="45" t="str">
        <f t="shared" si="0"/>
        <v>Cerrada</v>
      </c>
    </row>
    <row r="32" spans="1:20" ht="12.75" x14ac:dyDescent="0.2">
      <c r="O32" s="3" t="s">
        <v>176</v>
      </c>
      <c r="P32" s="46">
        <f>AVERAGE(P9:P29)</f>
        <v>0.80952380952380953</v>
      </c>
    </row>
    <row r="34" spans="16:18" ht="12.75" x14ac:dyDescent="0.2">
      <c r="P34" s="46">
        <v>1</v>
      </c>
      <c r="Q34" s="3">
        <f>COUNTIF(P9:P29,100%)</f>
        <v>17</v>
      </c>
      <c r="R34" s="55">
        <f>Q34/Q39</f>
        <v>0.80952380952380953</v>
      </c>
    </row>
    <row r="35" spans="16:18" ht="12.75" x14ac:dyDescent="0.2">
      <c r="P35" s="46">
        <v>0.75</v>
      </c>
      <c r="Q35" s="3">
        <f>COUNTIF(P9:P29,75%)</f>
        <v>0</v>
      </c>
    </row>
    <row r="36" spans="16:18" ht="12.75" x14ac:dyDescent="0.2">
      <c r="P36" s="46">
        <v>0.5</v>
      </c>
      <c r="Q36" s="3">
        <f>COUNTIF(P9:P29,50%)</f>
        <v>0</v>
      </c>
    </row>
    <row r="37" spans="16:18" ht="12.75" x14ac:dyDescent="0.2">
      <c r="P37" s="46">
        <v>0.25</v>
      </c>
      <c r="Q37" s="3">
        <f>COUNTIF(P9:P29,25%)</f>
        <v>0</v>
      </c>
    </row>
    <row r="38" spans="16:18" ht="12.75" x14ac:dyDescent="0.2">
      <c r="P38" s="46">
        <v>0</v>
      </c>
      <c r="Q38" s="3">
        <f>COUNTIF(P9:P29,0%)</f>
        <v>4</v>
      </c>
      <c r="R38" s="55">
        <f>Q38/Q39</f>
        <v>0.19047619047619047</v>
      </c>
    </row>
    <row r="39" spans="16:18" ht="12.75" x14ac:dyDescent="0.2">
      <c r="P39" s="47" t="s">
        <v>177</v>
      </c>
      <c r="Q39" s="3">
        <f>SUM(Q34:Q38)</f>
        <v>21</v>
      </c>
    </row>
  </sheetData>
  <mergeCells count="24">
    <mergeCell ref="A9:A29"/>
    <mergeCell ref="F7:F8"/>
    <mergeCell ref="C2:M5"/>
    <mergeCell ref="A6:M6"/>
    <mergeCell ref="A7:A8"/>
    <mergeCell ref="B7:B8"/>
    <mergeCell ref="C7:C8"/>
    <mergeCell ref="D7:D8"/>
    <mergeCell ref="E7:E8"/>
    <mergeCell ref="L7:L8"/>
    <mergeCell ref="M7:M8"/>
    <mergeCell ref="G7:G8"/>
    <mergeCell ref="H7:H8"/>
    <mergeCell ref="I7:I8"/>
    <mergeCell ref="J7:J8"/>
    <mergeCell ref="K7:K8"/>
    <mergeCell ref="N6:T6"/>
    <mergeCell ref="N7:N8"/>
    <mergeCell ref="O7:O8"/>
    <mergeCell ref="P7:P8"/>
    <mergeCell ref="R7:R8"/>
    <mergeCell ref="Q7:Q8"/>
    <mergeCell ref="S7:S8"/>
    <mergeCell ref="T7:T8"/>
  </mergeCells>
  <conditionalFormatting sqref="G9:G19">
    <cfRule type="cellIs" dxfId="40" priority="47" operator="between">
      <formula>"E2"</formula>
      <formula>"E2"</formula>
    </cfRule>
    <cfRule type="cellIs" dxfId="39" priority="48" operator="between">
      <formula>"E4"</formula>
      <formula>"E4"</formula>
    </cfRule>
    <cfRule type="cellIs" dxfId="38" priority="49" operator="between">
      <formula>"E6"</formula>
      <formula>"E6"</formula>
    </cfRule>
    <cfRule type="cellIs" dxfId="37" priority="50" operator="between">
      <formula>"E8"</formula>
      <formula>"E8"</formula>
    </cfRule>
    <cfRule type="cellIs" dxfId="36" priority="51" operator="between">
      <formula>"E9"</formula>
      <formula>"E9"</formula>
    </cfRule>
    <cfRule type="cellIs" dxfId="35" priority="52" operator="between">
      <formula>"E10"</formula>
      <formula>"E10"</formula>
    </cfRule>
    <cfRule type="cellIs" dxfId="34" priority="53" operator="between">
      <formula>"E11"</formula>
      <formula>"E11"</formula>
    </cfRule>
    <cfRule type="cellIs" dxfId="33" priority="54" operator="between">
      <formula>"E17"</formula>
      <formula>"E17"</formula>
    </cfRule>
    <cfRule type="cellIs" dxfId="32" priority="55" operator="between">
      <formula>"E19"</formula>
      <formula>"E19"</formula>
    </cfRule>
    <cfRule type="cellIs" dxfId="31" priority="56" operator="between">
      <formula>"E20"</formula>
      <formula>"E20"</formula>
    </cfRule>
    <cfRule type="cellIs" dxfId="30" priority="57" operator="between">
      <formula>"E31"</formula>
      <formula>"E31"</formula>
    </cfRule>
    <cfRule type="cellIs" dxfId="29" priority="58" operator="between">
      <formula>"E40"</formula>
      <formula>"E40"</formula>
    </cfRule>
    <cfRule type="cellIs" dxfId="28" priority="59" operator="between">
      <formula>"E45"</formula>
      <formula>"E45"</formula>
    </cfRule>
    <cfRule type="cellIs" dxfId="27" priority="60" operator="between">
      <formula>"E48"</formula>
      <formula>"E48"</formula>
    </cfRule>
    <cfRule type="cellIs" dxfId="26" priority="61" operator="between">
      <formula>"E50"</formula>
      <formula>"E50"</formula>
    </cfRule>
    <cfRule type="cellIs" dxfId="25" priority="62" operator="between">
      <formula>"E52"</formula>
      <formula>"E52"</formula>
    </cfRule>
    <cfRule type="cellIs" dxfId="24" priority="63" operator="between">
      <formula>"E55"</formula>
      <formula>"E55"</formula>
    </cfRule>
    <cfRule type="cellIs" dxfId="23" priority="64" operator="between">
      <formula>"E56"</formula>
      <formula>"E56"</formula>
    </cfRule>
    <cfRule type="cellIs" dxfId="22" priority="65" operator="between">
      <formula>"E57"</formula>
      <formula>"E57"</formula>
    </cfRule>
    <cfRule type="cellIs" dxfId="21" priority="66" operator="between">
      <formula>"E59"</formula>
      <formula>"E59"</formula>
    </cfRule>
    <cfRule type="cellIs" dxfId="20" priority="67" operator="between">
      <formula>"E60"</formula>
      <formula>"E60"</formula>
    </cfRule>
    <cfRule type="cellIs" dxfId="19" priority="68" operator="between">
      <formula>"E63"</formula>
      <formula>"E63"</formula>
    </cfRule>
    <cfRule type="cellIs" dxfId="18" priority="69" operator="between">
      <formula>"E64"</formula>
      <formula>"E64"</formula>
    </cfRule>
    <cfRule type="cellIs" dxfId="17" priority="70" operator="between">
      <formula>"E66"</formula>
      <formula>"E66"</formula>
    </cfRule>
    <cfRule type="cellIs" dxfId="16" priority="71" operator="between">
      <formula>"E73"</formula>
      <formula>"E73"</formula>
    </cfRule>
    <cfRule type="cellIs" dxfId="15" priority="72" operator="between">
      <formula>"E80"</formula>
      <formula>"E80"</formula>
    </cfRule>
    <cfRule type="cellIs" dxfId="14" priority="73" operator="between">
      <formula>"E84"</formula>
      <formula>"E84"</formula>
    </cfRule>
    <cfRule type="cellIs" dxfId="13" priority="74" operator="between">
      <formula>"E100"</formula>
      <formula>"E100"</formula>
    </cfRule>
    <cfRule type="cellIs" dxfId="12" priority="75" operator="between">
      <formula>"E107"</formula>
      <formula>"E107"</formula>
    </cfRule>
    <cfRule type="cellIs" dxfId="11" priority="76" operator="between">
      <formula>"E108"</formula>
      <formula>"E108"</formula>
    </cfRule>
    <cfRule type="cellIs" dxfId="10" priority="77" operator="between">
      <formula>"E125"</formula>
      <formula>"E125"</formula>
    </cfRule>
    <cfRule type="cellIs" dxfId="9" priority="78" operator="between">
      <formula>"E132"</formula>
      <formula>"E132"</formula>
    </cfRule>
    <cfRule type="cellIs" dxfId="8" priority="79" operator="between">
      <formula>"E140"</formula>
      <formula>"E140"</formula>
    </cfRule>
    <cfRule type="cellIs" dxfId="7" priority="80" operator="between">
      <formula>"E141"</formula>
      <formula>"E141"</formula>
    </cfRule>
    <cfRule type="cellIs" dxfId="6" priority="81" operator="between">
      <formula>"E144"</formula>
      <formula>"E144"</formula>
    </cfRule>
    <cfRule type="cellIs" dxfId="5" priority="82" operator="between">
      <formula>"E155"</formula>
      <formula>"E155"</formula>
    </cfRule>
  </conditionalFormatting>
  <conditionalFormatting sqref="T9:T29">
    <cfRule type="containsText" dxfId="4" priority="1" operator="containsText" text="Cerrada">
      <formula>NOT(ISERROR(SEARCH("Cerrada",T9)))</formula>
    </cfRule>
    <cfRule type="containsText" dxfId="3" priority="2" operator="containsText" text="En proceso">
      <formula>NOT(ISERROR(SEARCH("En proceso",T9)))</formula>
    </cfRule>
    <cfRule type="containsText" dxfId="2" priority="3" operator="containsText" text="En proceso">
      <formula>NOT(ISERROR(SEARCH("En proceso",T9)))</formula>
    </cfRule>
    <cfRule type="containsText" dxfId="1" priority="4" operator="containsText" text="NA">
      <formula>NOT(ISERROR(SEARCH("NA",T9)))</formula>
    </cfRule>
    <cfRule type="containsText" dxfId="0" priority="5" operator="containsText" text="No tramitada">
      <formula>NOT(ISERROR(SEARCH("No tramitada",T9)))</formula>
    </cfRule>
  </conditionalFormatting>
  <dataValidations count="21">
    <dataValidation allowBlank="1" showInputMessage="1" showErrorMessage="1" prompt="Registre la acción de mejoramiento o de intervención del riesgo propuesta, lo más clara y concreta posible, iniciando por verbo en infinitivo._x000a__x000a_Redacte 1 sola acción por fila._x000a_No se debe combinar celdas en ninguna columna." sqref="J7:J8"/>
    <dataValidation allowBlank="1" showInputMessage="1" showErrorMessage="1" prompt="Defina el PROCESO con el que se relaciona la observación u OM o el riesgo identificado" sqref="F7:F8"/>
    <dataValidation allowBlank="1" showInputMessage="1" showErrorMessage="1" prompt="Ejemplo: Subgerente Red de Servicios                     Director UPSS SAP_x000a_" sqref="L7:L8"/>
    <dataValidation allowBlank="1" showInputMessage="1" showErrorMessage="1" prompt="Registre la fecha de la auditoría (DD/MM/AA)" sqref="B7:B8"/>
    <dataValidation allowBlank="1" showInputMessage="1" showErrorMessage="1" prompt="Establezca el tema principal de que trata la observación u OM._x000a__x000a_APLICA SOLO PARA PLAN DE MEJORA PRODUCTO DE AUTOEV DE ACREDITACIÓN" sqref="H7:H8"/>
    <dataValidation allowBlank="1" showInputMessage="1" showErrorMessage="1" prompt="Establezca el estándar de acreditación priorizado, con el que se relaciona la observación u OM_x000a__x000a_APLICA SOLO PARA PLAN DE MEJORA PRODUCTO DE AUTOEV DE ACREDITACIÓN" sqref="G7:G8"/>
    <dataValidation allowBlank="1" showInputMessage="1" showErrorMessage="1" prompt="Transcriba la observación u oportunidad de mejora identificada en el informe de auditoría, o el riesgo identificado para el proceso, plan o proyecto" sqref="E7:E8"/>
    <dataValidation allowBlank="1" showInputMessage="1" showErrorMessage="1" prompt="Describa la fuente desde la cual se genera la observación y oportunidad de mejora._x000a__x000a_No se debe combinar celdas en ninguna columna, con el fin de que funcione adecuadamente el Filtro" sqref="A7:A8"/>
    <dataValidation allowBlank="1" showInputMessage="1" showErrorMessage="1" prompt="Registre la fecha de recibo del informe final de auditoría (DD/MM/AA)" sqref="C7:C8"/>
    <dataValidation allowBlank="1" showInputMessage="1" showErrorMessage="1" prompt="Registre la fecha de formulación del Plan de Mejora (DD/MM/AA)" sqref="D7:D8"/>
    <dataValidation allowBlank="1" showInputMessage="1" showErrorMessage="1" prompt="Registre la fecha final de cumplimiento de la Acción de Mejora (DD/MM/AA)_x000a__x000a_La fecha final de cumplimiento no debe ser mayor a 3 meses contados a partir de la fecha de formulación del plan, EXCEPTO CASOS JUSTIFICADOS" sqref="M7:M8"/>
    <dataValidation allowBlank="1" showInputMessage="1" showErrorMessage="1" prompt="Evidencia a presentar como cumplimiento de la acción (Ej: informe X, documento, evidencias de despliegue, etc.)" sqref="K7:K8"/>
    <dataValidation allowBlank="1" showInputMessage="1" showErrorMessage="1" prompt="Ejemplo: Subgerente Red de Servicios                     Director UPSS SAP" sqref="L29 L26:L27 L9:L22"/>
    <dataValidation type="list" allowBlank="1" showInputMessage="1" showErrorMessage="1" sqref="H9:H19">
      <formula1>TEMAS</formula1>
    </dataValidation>
    <dataValidation type="list" allowBlank="1" showInputMessage="1" showErrorMessage="1" sqref="F9:F29">
      <formula1>PROCESOS</formula1>
    </dataValidation>
    <dataValidation allowBlank="1" showInputMessage="1" showErrorMessage="1" prompt="Describa o vincule la evidencia de cumplimiento de la acción._x000a__x000a_Recuerde que debe tener dichas evidencias disponibles (fácil acceso) al momento del seguimiento o evaluación del PM por rentes de control internos o externos" sqref="R7"/>
    <dataValidation allowBlank="1" showInputMessage="1" showErrorMessage="1" prompt="Establezca la nueva fecha de cumplimiento de la acción no cerrada (DD/MM/AA)_x000a__x000a_Esta fecha (reprogramación) no debe ser mayor a 3 meses contados a partir de la fecha inicial de cumplimiento definida, EXCEPTO CASOS JUSTIFICADOS" sqref="Q7"/>
    <dataValidation allowBlank="1" showInputMessage="1" showErrorMessage="1" prompt="Defina el nivel de avance de la acción" sqref="P7"/>
    <dataValidation allowBlank="1" showInputMessage="1" showErrorMessage="1" prompt="Registre comentarios explicativos relevantes. Ej: Justificación de la reprogramación de la acción." sqref="S7"/>
    <dataValidation allowBlank="1" showInputMessage="1" showErrorMessage="1" prompt="Ejemplos: PE (Riesgos) de la Of Asesora de Planeación y Desarrollo Organizacional                                                              Coord. Asistencial UPSS SAP" sqref="O7 O9:O29"/>
    <dataValidation type="list" allowBlank="1" showInputMessage="1" showErrorMessage="1" sqref="P9:P29">
      <formula1>$P$34:$P$39</formula1>
    </dataValidation>
  </dataValidations>
  <hyperlinks>
    <hyperlink ref="E24" r:id="rId1" location="74" display="7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5" sqref="G15"/>
    </sheetView>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2"/>
  <sheetViews>
    <sheetView topLeftCell="H1" workbookViewId="0">
      <selection activeCell="L6" sqref="L6"/>
    </sheetView>
  </sheetViews>
  <sheetFormatPr baseColWidth="10" defaultRowHeight="12" x14ac:dyDescent="0.2"/>
  <cols>
    <col min="1" max="1" width="3.7109375" style="6" customWidth="1"/>
    <col min="2" max="2" width="18.28515625" style="6" bestFit="1" customWidth="1"/>
    <col min="3" max="4" width="11.42578125" style="6"/>
    <col min="5" max="5" width="2.7109375" style="6" customWidth="1"/>
    <col min="6" max="9" width="11.42578125" style="6"/>
    <col min="10" max="10" width="2.7109375" style="6" customWidth="1"/>
    <col min="11" max="12" width="11.42578125" style="6"/>
    <col min="13" max="13" width="2.7109375" style="6" customWidth="1"/>
    <col min="14" max="14" width="33.7109375" style="6" customWidth="1"/>
    <col min="15" max="15" width="2.7109375" style="6" customWidth="1"/>
    <col min="16" max="16" width="11.42578125" style="6"/>
    <col min="17" max="17" width="2.7109375" style="6" customWidth="1"/>
    <col min="18" max="16384" width="11.42578125" style="6"/>
  </cols>
  <sheetData>
    <row r="2" spans="2:18" x14ac:dyDescent="0.2">
      <c r="B2" s="6" t="s">
        <v>11</v>
      </c>
      <c r="F2" s="6" t="s">
        <v>29</v>
      </c>
      <c r="K2" s="6" t="s">
        <v>34</v>
      </c>
      <c r="L2" s="7">
        <v>0</v>
      </c>
      <c r="N2" s="12" t="s">
        <v>55</v>
      </c>
      <c r="P2" s="6" t="s">
        <v>66</v>
      </c>
      <c r="R2" s="6" t="s">
        <v>74</v>
      </c>
    </row>
    <row r="3" spans="2:18" x14ac:dyDescent="0.2">
      <c r="B3" s="6" t="s">
        <v>12</v>
      </c>
      <c r="F3" s="6" t="s">
        <v>30</v>
      </c>
      <c r="K3" s="6" t="s">
        <v>35</v>
      </c>
      <c r="L3" s="7">
        <v>0.5</v>
      </c>
      <c r="N3" s="12" t="s">
        <v>97</v>
      </c>
      <c r="P3" s="6" t="s">
        <v>67</v>
      </c>
      <c r="R3" s="6" t="s">
        <v>75</v>
      </c>
    </row>
    <row r="4" spans="2:18" ht="24" x14ac:dyDescent="0.2">
      <c r="B4" s="6" t="s">
        <v>13</v>
      </c>
      <c r="F4" s="6" t="s">
        <v>31</v>
      </c>
      <c r="K4" s="6" t="s">
        <v>36</v>
      </c>
      <c r="L4" s="7">
        <v>1</v>
      </c>
      <c r="N4" s="12" t="s">
        <v>101</v>
      </c>
      <c r="P4" s="6" t="s">
        <v>68</v>
      </c>
      <c r="R4" s="6" t="s">
        <v>76</v>
      </c>
    </row>
    <row r="5" spans="2:18" x14ac:dyDescent="0.2">
      <c r="B5" s="6" t="s">
        <v>14</v>
      </c>
      <c r="F5" s="6" t="s">
        <v>32</v>
      </c>
      <c r="K5" s="6" t="s">
        <v>37</v>
      </c>
      <c r="L5" s="7" t="s">
        <v>51</v>
      </c>
      <c r="N5" s="12" t="s">
        <v>64</v>
      </c>
      <c r="P5" s="6" t="s">
        <v>69</v>
      </c>
      <c r="R5" s="6" t="s">
        <v>77</v>
      </c>
    </row>
    <row r="6" spans="2:18" x14ac:dyDescent="0.2">
      <c r="B6" s="6" t="s">
        <v>15</v>
      </c>
      <c r="F6" s="6" t="s">
        <v>33</v>
      </c>
      <c r="K6" s="6" t="s">
        <v>38</v>
      </c>
      <c r="N6" s="12" t="s">
        <v>53</v>
      </c>
      <c r="P6" s="6" t="s">
        <v>70</v>
      </c>
      <c r="R6" s="6" t="s">
        <v>78</v>
      </c>
    </row>
    <row r="7" spans="2:18" ht="24" x14ac:dyDescent="0.2">
      <c r="B7" s="6" t="s">
        <v>16</v>
      </c>
      <c r="F7" s="6" t="s">
        <v>18</v>
      </c>
      <c r="K7" s="6" t="s">
        <v>39</v>
      </c>
      <c r="N7" s="12" t="s">
        <v>108</v>
      </c>
      <c r="P7" s="6" t="s">
        <v>71</v>
      </c>
      <c r="R7" s="6" t="s">
        <v>79</v>
      </c>
    </row>
    <row r="8" spans="2:18" ht="24" x14ac:dyDescent="0.2">
      <c r="B8" s="6" t="s">
        <v>17</v>
      </c>
      <c r="K8" s="6" t="s">
        <v>40</v>
      </c>
      <c r="N8" s="12" t="s">
        <v>98</v>
      </c>
      <c r="P8" s="6" t="s">
        <v>72</v>
      </c>
      <c r="R8" s="6" t="s">
        <v>95</v>
      </c>
    </row>
    <row r="9" spans="2:18" x14ac:dyDescent="0.2">
      <c r="B9" s="6" t="s">
        <v>18</v>
      </c>
      <c r="K9" s="6" t="s">
        <v>41</v>
      </c>
      <c r="N9" s="12" t="s">
        <v>103</v>
      </c>
      <c r="P9" s="6" t="s">
        <v>73</v>
      </c>
      <c r="R9" s="6" t="s">
        <v>81</v>
      </c>
    </row>
    <row r="10" spans="2:18" ht="24" x14ac:dyDescent="0.2">
      <c r="B10" s="6" t="s">
        <v>19</v>
      </c>
      <c r="K10" s="6" t="s">
        <v>42</v>
      </c>
      <c r="N10" s="12" t="s">
        <v>109</v>
      </c>
      <c r="R10" s="6" t="s">
        <v>82</v>
      </c>
    </row>
    <row r="11" spans="2:18" x14ac:dyDescent="0.2">
      <c r="B11" s="6" t="s">
        <v>20</v>
      </c>
      <c r="K11" s="6" t="s">
        <v>43</v>
      </c>
      <c r="N11" s="6" t="s">
        <v>60</v>
      </c>
      <c r="R11" s="6" t="s">
        <v>83</v>
      </c>
    </row>
    <row r="12" spans="2:18" x14ac:dyDescent="0.2">
      <c r="B12" s="6" t="s">
        <v>21</v>
      </c>
      <c r="K12" s="6" t="s">
        <v>44</v>
      </c>
      <c r="N12" s="12" t="s">
        <v>54</v>
      </c>
      <c r="R12" s="6" t="s">
        <v>80</v>
      </c>
    </row>
    <row r="13" spans="2:18" x14ac:dyDescent="0.2">
      <c r="B13" s="6" t="s">
        <v>22</v>
      </c>
      <c r="K13" s="6" t="s">
        <v>45</v>
      </c>
      <c r="N13" s="12" t="s">
        <v>65</v>
      </c>
      <c r="R13" s="6" t="s">
        <v>84</v>
      </c>
    </row>
    <row r="14" spans="2:18" ht="24" x14ac:dyDescent="0.2">
      <c r="B14" s="6" t="s">
        <v>23</v>
      </c>
      <c r="K14" s="6" t="s">
        <v>46</v>
      </c>
      <c r="N14" s="12" t="s">
        <v>99</v>
      </c>
      <c r="R14" s="6" t="s">
        <v>85</v>
      </c>
    </row>
    <row r="15" spans="2:18" x14ac:dyDescent="0.2">
      <c r="B15" s="6" t="s">
        <v>24</v>
      </c>
      <c r="K15" s="6" t="s">
        <v>47</v>
      </c>
      <c r="N15" s="12" t="s">
        <v>52</v>
      </c>
      <c r="R15" s="6" t="s">
        <v>86</v>
      </c>
    </row>
    <row r="16" spans="2:18" x14ac:dyDescent="0.2">
      <c r="B16" s="6" t="s">
        <v>25</v>
      </c>
      <c r="K16" s="6" t="s">
        <v>48</v>
      </c>
      <c r="N16" s="12" t="s">
        <v>57</v>
      </c>
      <c r="R16" s="6" t="s">
        <v>87</v>
      </c>
    </row>
    <row r="17" spans="2:18" x14ac:dyDescent="0.2">
      <c r="B17" s="6" t="s">
        <v>26</v>
      </c>
      <c r="K17" s="6" t="s">
        <v>49</v>
      </c>
      <c r="N17" s="12" t="s">
        <v>56</v>
      </c>
      <c r="R17" s="6" t="s">
        <v>88</v>
      </c>
    </row>
    <row r="18" spans="2:18" ht="24" x14ac:dyDescent="0.2">
      <c r="B18" s="6" t="s">
        <v>27</v>
      </c>
      <c r="K18" s="6" t="s">
        <v>50</v>
      </c>
      <c r="N18" s="12" t="s">
        <v>58</v>
      </c>
      <c r="R18" s="6" t="s">
        <v>89</v>
      </c>
    </row>
    <row r="19" spans="2:18" ht="36" x14ac:dyDescent="0.2">
      <c r="N19" s="12" t="s">
        <v>106</v>
      </c>
      <c r="R19" s="6" t="s">
        <v>90</v>
      </c>
    </row>
    <row r="20" spans="2:18" ht="36" x14ac:dyDescent="0.2">
      <c r="N20" s="12" t="s">
        <v>100</v>
      </c>
      <c r="R20" s="6" t="s">
        <v>91</v>
      </c>
    </row>
    <row r="21" spans="2:18" ht="24" x14ac:dyDescent="0.2">
      <c r="N21" s="12" t="s">
        <v>102</v>
      </c>
      <c r="R21" s="6" t="s">
        <v>92</v>
      </c>
    </row>
    <row r="22" spans="2:18" x14ac:dyDescent="0.2">
      <c r="N22" s="6" t="s">
        <v>104</v>
      </c>
      <c r="R22" s="6" t="s">
        <v>93</v>
      </c>
    </row>
    <row r="23" spans="2:18" ht="24" x14ac:dyDescent="0.2">
      <c r="N23" s="12" t="s">
        <v>105</v>
      </c>
      <c r="R23" s="6" t="s">
        <v>94</v>
      </c>
    </row>
    <row r="24" spans="2:18" x14ac:dyDescent="0.2">
      <c r="N24" s="6" t="s">
        <v>59</v>
      </c>
    </row>
    <row r="25" spans="2:18" ht="36" x14ac:dyDescent="0.2">
      <c r="N25" s="12" t="s">
        <v>111</v>
      </c>
    </row>
    <row r="26" spans="2:18" x14ac:dyDescent="0.2">
      <c r="N26" s="6" t="s">
        <v>107</v>
      </c>
    </row>
    <row r="27" spans="2:18" x14ac:dyDescent="0.2">
      <c r="N27" s="6" t="s">
        <v>62</v>
      </c>
    </row>
    <row r="28" spans="2:18" x14ac:dyDescent="0.2">
      <c r="N28" s="12" t="s">
        <v>96</v>
      </c>
    </row>
    <row r="29" spans="2:18" x14ac:dyDescent="0.2">
      <c r="N29" s="6" t="s">
        <v>63</v>
      </c>
    </row>
    <row r="30" spans="2:18" x14ac:dyDescent="0.2">
      <c r="N30" s="6" t="s">
        <v>61</v>
      </c>
    </row>
    <row r="31" spans="2:18" x14ac:dyDescent="0.2">
      <c r="N31" s="12" t="s">
        <v>110</v>
      </c>
    </row>
    <row r="34" spans="14:14" x14ac:dyDescent="0.2">
      <c r="N34" s="12"/>
    </row>
    <row r="35" spans="14:14" x14ac:dyDescent="0.2">
      <c r="N35" s="12"/>
    </row>
    <row r="39" spans="14:14" x14ac:dyDescent="0.2">
      <c r="N39" s="12"/>
    </row>
    <row r="40" spans="14:14" x14ac:dyDescent="0.2">
      <c r="N40" s="12"/>
    </row>
    <row r="42" spans="14:14" x14ac:dyDescent="0.2">
      <c r="N42" s="12"/>
    </row>
    <row r="43" spans="14:14" x14ac:dyDescent="0.2">
      <c r="N43" s="12"/>
    </row>
    <row r="45" spans="14:14" x14ac:dyDescent="0.2">
      <c r="N45" s="12"/>
    </row>
    <row r="48" spans="14:14" x14ac:dyDescent="0.2">
      <c r="N48" s="12"/>
    </row>
    <row r="49" spans="14:14" x14ac:dyDescent="0.2">
      <c r="N49" s="12"/>
    </row>
    <row r="51" spans="14:14" x14ac:dyDescent="0.2">
      <c r="N51" s="12"/>
    </row>
    <row r="52" spans="14:14" x14ac:dyDescent="0.2">
      <c r="N52" s="12"/>
    </row>
  </sheetData>
  <sortState ref="N2:N31">
    <sortCondition ref="N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Hoja1</vt:lpstr>
      <vt:lpstr>Hoja2</vt:lpstr>
      <vt:lpstr>Tablas</vt:lpstr>
      <vt:lpstr>ATRIBUTOS_CALIDAD</vt:lpstr>
      <vt:lpstr>CUMPLIMIENTO</vt:lpstr>
      <vt:lpstr>EQUIPOS_DE_MEJORA</vt:lpstr>
      <vt:lpstr>ESTANDAR_PRIORIZADO</vt:lpstr>
      <vt:lpstr>PROCESOS</vt:lpstr>
      <vt:lpstr>TEMAS</vt:lpstr>
      <vt:lpstr>UNIDADES_ADTIVAS</vt:lpstr>
    </vt:vector>
  </TitlesOfParts>
  <Company>METROSALUD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c:creator>
  <cp:lastModifiedBy>metrosaluddosi</cp:lastModifiedBy>
  <cp:lastPrinted>2017-03-17T11:45:59Z</cp:lastPrinted>
  <dcterms:created xsi:type="dcterms:W3CDTF">2003-11-12T20:08:12Z</dcterms:created>
  <dcterms:modified xsi:type="dcterms:W3CDTF">2018-04-27T15:29:39Z</dcterms:modified>
</cp:coreProperties>
</file>