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_PLAN_MEJORA_2019_METROSALUD\"/>
    </mc:Choice>
  </mc:AlternateContent>
  <bookViews>
    <workbookView xWindow="0" yWindow="0" windowWidth="28800" windowHeight="12045" firstSheet="2" activeTab="6"/>
  </bookViews>
  <sheets>
    <sheet name="1erSeg_aFeb2019" sheetId="1" r:id="rId1"/>
    <sheet name="2do Seg" sheetId="2" r:id="rId2"/>
    <sheet name="3er seguim" sheetId="3" r:id="rId3"/>
    <sheet name="4to seguim" sheetId="4" r:id="rId4"/>
    <sheet name="5to Seguimiento " sheetId="5" r:id="rId5"/>
    <sheet name="6to seguim" sheetId="6" r:id="rId6"/>
    <sheet name="PM_METROSALUD_2019" sheetId="7" r:id="rId7"/>
    <sheet name="Hoja2" sheetId="8" state="hidden" r:id="rId8"/>
  </sheets>
  <externalReferences>
    <externalReference r:id="rId9"/>
  </externalReferences>
  <definedNames>
    <definedName name="_xlnm._FilterDatabase" localSheetId="6" hidden="1">PM_METROSALUD_2019!$A$8:$BY$121</definedName>
    <definedName name="ATRIBUTOS_CALIDAD">#REF!</definedName>
    <definedName name="CUMPLIMIENTO">#REF!</definedName>
    <definedName name="EQUIPOS_DE_MEJORA">Hoja2!$G$2:$G$8</definedName>
    <definedName name="ESTANDAR_PRIORIZADO">#REF!</definedName>
    <definedName name="GRUPOS_DE_MEJORA">[1]Tablas!$N$2:$N$15</definedName>
    <definedName name="PROCESOS">Hoja2!$B$2:$B$18</definedName>
    <definedName name="TEMAS">#REF!</definedName>
    <definedName name="UNIDADES_ADTIVAS">#REF!</definedName>
    <definedName name="Z_07E48075_FE9C_42BC_884E_E9CB3B40D71E_.wvu.FilterData" localSheetId="6" hidden="1">PM_METROSALUD_2019!$A$8:$BY$121</definedName>
    <definedName name="Z_0AB265E9_F4E9_4188_BD0E_177CAE42049A_.wvu.FilterData" localSheetId="6" hidden="1">PM_METROSALUD_2019!$B$8:$BY$121</definedName>
    <definedName name="Z_0AB265E9_F4E9_4188_BD0E_177CAE42049A_.wvu.Rows" localSheetId="6" hidden="1">PM_METROSALUD_2019!$3:$4</definedName>
    <definedName name="Z_0E2C3520_45FE_4109_A1F5_2936D9675996_.wvu.FilterData" localSheetId="6" hidden="1">PM_METROSALUD_2019!$B$8:$BY$121</definedName>
    <definedName name="Z_11344BAD_660A_4892_9A77_9D528F63666B_.wvu.Cols" localSheetId="6" hidden="1">PM_METROSALUD_2019!$C:$E,PM_METROSALUD_2019!$BB:$BB,PM_METROSALUD_2019!$BG:$BG,PM_METROSALUD_2019!$BL:$BL</definedName>
    <definedName name="Z_11344BAD_660A_4892_9A77_9D528F63666B_.wvu.FilterData" localSheetId="6" hidden="1">PM_METROSALUD_2019!$A$8:$BY$121</definedName>
    <definedName name="Z_11344BAD_660A_4892_9A77_9D528F63666B_.wvu.Rows" localSheetId="6" hidden="1">PM_METROSALUD_2019!$3:$4</definedName>
    <definedName name="Z_152D8EFC_29EF_4D27_A9DB_81BC635545C9_.wvu.FilterData" localSheetId="6" hidden="1">PM_METROSALUD_2019!$B$8:$BY$121</definedName>
    <definedName name="Z_1536598E_EFE7_46AC_BBC4_93A1E91B2763_.wvu.FilterData" localSheetId="6" hidden="1">PM_METROSALUD_2019!$B$8:$X$122</definedName>
    <definedName name="Z_18309440_DC4E_41BC_876B_6ECBC1ACD21A_.wvu.Cols" localSheetId="6" hidden="1">PM_METROSALUD_2019!$BB:$BB</definedName>
    <definedName name="Z_18309440_DC4E_41BC_876B_6ECBC1ACD21A_.wvu.FilterData" localSheetId="6" hidden="1">PM_METROSALUD_2019!$B$8:$BY$121</definedName>
    <definedName name="Z_18309440_DC4E_41BC_876B_6ECBC1ACD21A_.wvu.Rows" localSheetId="6" hidden="1">PM_METROSALUD_2019!$3:$4</definedName>
    <definedName name="Z_2504BF45_87F8_4F5D_A1FD_946580E5BDF4_.wvu.FilterData" localSheetId="6" hidden="1">PM_METROSALUD_2019!$B$8:$BY$121</definedName>
    <definedName name="Z_26554FF0_BCB4_4EF9_B68B_6218D04171D4_.wvu.FilterData" localSheetId="6" hidden="1">PM_METROSALUD_2019!$B$8:$BY$121</definedName>
    <definedName name="Z_27181C60_A86D_4C28_890F_1694ED04D0E4_.wvu.FilterData" localSheetId="6" hidden="1">PM_METROSALUD_2019!$B$8:$BY$121</definedName>
    <definedName name="Z_29E154DC_D313_4922_8078_9300A29507BA_.wvu.Cols" localSheetId="6" hidden="1">PM_METROSALUD_2019!$C:$H,PM_METROSALUD_2019!$K:$K,PM_METROSALUD_2019!$P:$AP,PM_METROSALUD_2019!$AR:$AU,PM_METROSALUD_2019!$AW:$AW</definedName>
    <definedName name="Z_29E154DC_D313_4922_8078_9300A29507BA_.wvu.FilterData" localSheetId="6" hidden="1">PM_METROSALUD_2019!$A$8:$BY$121</definedName>
    <definedName name="Z_29E154DC_D313_4922_8078_9300A29507BA_.wvu.Rows" localSheetId="6" hidden="1">PM_METROSALUD_2019!$3:$4</definedName>
    <definedName name="Z_2C789F72_2800_481B_B455_C76E979ACAF5_.wvu.FilterData" localSheetId="6" hidden="1">PM_METROSALUD_2019!$B$8:$BY$121</definedName>
    <definedName name="Z_2C789F72_2800_481B_B455_C76E979ACAF5_.wvu.Rows" localSheetId="6" hidden="1">PM_METROSALUD_2019!$3:$4</definedName>
    <definedName name="Z_2CF4630D_31CA_46F1_8C4E_5D988EC38877_.wvu.FilterData" localSheetId="6" hidden="1">PM_METROSALUD_2019!$B$8:$BY$121</definedName>
    <definedName name="Z_3CAA6E63_AB3C_4297_A349_0AC3E8E4CCD9_.wvu.FilterData" localSheetId="6" hidden="1">PM_METROSALUD_2019!$A$8:$BY$121</definedName>
    <definedName name="Z_3D5C973A_7CCF_4A22_8E15_79ECCC715248_.wvu.FilterData" localSheetId="6" hidden="1">PM_METROSALUD_2019!$A$8:$BY$121</definedName>
    <definedName name="Z_471CA63E_7122_4629_967B_DFD50293D4CB_.wvu.FilterData" localSheetId="6" hidden="1">PM_METROSALUD_2019!$A$8:$BY$121</definedName>
    <definedName name="Z_4B83C9B4_5A6B_4CFB_8D7D_DB7D46EE4DE5_.wvu.FilterData" localSheetId="6" hidden="1">PM_METROSALUD_2019!$A$8:$BY$121</definedName>
    <definedName name="Z_4DB1794A_614D_4BA7_9906_B84AB8AE4444_.wvu.FilterData" localSheetId="6" hidden="1">PM_METROSALUD_2019!$B$8:$BY$121</definedName>
    <definedName name="Z_54EFB8C3_265D_4C9E_893C_32ED8FEA802D_.wvu.Cols" localSheetId="6" hidden="1">PM_METROSALUD_2019!$C:$E,PM_METROSALUD_2019!$BB:$BB,PM_METROSALUD_2019!$BG:$BG,PM_METROSALUD_2019!$BL:$BL,PM_METROSALUD_2019!$BQ:$BQ,PM_METROSALUD_2019!$BV:$BV</definedName>
    <definedName name="Z_54EFB8C3_265D_4C9E_893C_32ED8FEA802D_.wvu.FilterData" localSheetId="6" hidden="1">PM_METROSALUD_2019!$A$8:$BY$121</definedName>
    <definedName name="Z_54EFB8C3_265D_4C9E_893C_32ED8FEA802D_.wvu.Rows" localSheetId="6" hidden="1">PM_METROSALUD_2019!$3:$4</definedName>
    <definedName name="Z_5C9ED833_96F2_43C0_9013_41DF5EFAC449_.wvu.FilterData" localSheetId="6" hidden="1">PM_METROSALUD_2019!$A$8:$BY$121</definedName>
    <definedName name="Z_66E0B0A7_8FF2_4438_83FA_2A4E38AFD82B_.wvu.Cols" localSheetId="6" hidden="1">PM_METROSALUD_2019!$C:$E,PM_METROSALUD_2019!$BB:$BB,PM_METROSALUD_2019!$BG:$BG,PM_METROSALUD_2019!$BL:$BL,PM_METROSALUD_2019!$BQ:$BQ,PM_METROSALUD_2019!$BV:$BV</definedName>
    <definedName name="Z_66E0B0A7_8FF2_4438_83FA_2A4E38AFD82B_.wvu.FilterData" localSheetId="6" hidden="1">PM_METROSALUD_2019!$A$8:$BY$121</definedName>
    <definedName name="Z_66E0B0A7_8FF2_4438_83FA_2A4E38AFD82B_.wvu.Rows" localSheetId="6" hidden="1">PM_METROSALUD_2019!$3:$4</definedName>
    <definedName name="Z_67ADC500_1888_47AD_B458_BFFFE72E9FD4_.wvu.Cols" localSheetId="6" hidden="1">PM_METROSALUD_2019!$C:$E,PM_METROSALUD_2019!$K:$K,PM_METROSALUD_2019!$P:$T,PM_METROSALUD_2019!$W:$W,PM_METROSALUD_2019!#REF!,PM_METROSALUD_2019!$BY:$BY</definedName>
    <definedName name="Z_67ADC500_1888_47AD_B458_BFFFE72E9FD4_.wvu.FilterData" localSheetId="6" hidden="1">PM_METROSALUD_2019!$B$8:$X$122</definedName>
    <definedName name="Z_6F030102_FA91_4469_9AA9_37FCC1A7789E_.wvu.FilterData" localSheetId="6" hidden="1">PM_METROSALUD_2019!$A$8:$BY$121</definedName>
    <definedName name="Z_77AAAE3D_9A9A_4586_806F_BC52E663263F_.wvu.FilterData" localSheetId="6" hidden="1">PM_METROSALUD_2019!$A$8:$BY$121</definedName>
    <definedName name="Z_7AA123CE_F001_4DF4_BC6E_349B263000A6_.wvu.FilterData" localSheetId="6" hidden="1">PM_METROSALUD_2019!$B$8:$BY$121</definedName>
    <definedName name="Z_850EF7D7_D686_4427_95C9_73860A97116C_.wvu.Cols" localSheetId="6" hidden="1">PM_METROSALUD_2019!$C:$E,PM_METROSALUD_2019!$K:$K,PM_METROSALUD_2019!$P:$T,PM_METROSALUD_2019!$W:$W,PM_METROSALUD_2019!#REF!,PM_METROSALUD_2019!$BY:$BY</definedName>
    <definedName name="Z_850EF7D7_D686_4427_95C9_73860A97116C_.wvu.FilterData" localSheetId="6" hidden="1">PM_METROSALUD_2019!$B$8:$X$122</definedName>
    <definedName name="Z_85828729_C210_4778_B812_16B641BE72ED_.wvu.FilterData" localSheetId="6" hidden="1">PM_METROSALUD_2019!$B$8:$BY$121</definedName>
    <definedName name="Z_8BEF4824_FBEE_4BC7_98E9_393B030CFB00_.wvu.FilterData" localSheetId="6" hidden="1">PM_METROSALUD_2019!$A$8:$BY$121</definedName>
    <definedName name="Z_8D0283A8_9B5D_4A04_87F3_F4E975EA0592_.wvu.Cols" localSheetId="6" hidden="1">PM_METROSALUD_2019!$B:$E,PM_METROSALUD_2019!$K:$K,PM_METROSALUD_2019!$P:$T,PM_METROSALUD_2019!$W:$W,PM_METROSALUD_2019!#REF!,PM_METROSALUD_2019!$BY:$BY</definedName>
    <definedName name="Z_8D0283A8_9B5D_4A04_87F3_F4E975EA0592_.wvu.FilterData" localSheetId="6" hidden="1">PM_METROSALUD_2019!$B$8:$X$122</definedName>
    <definedName name="Z_8E005D92_B2D9_4C8E_996F_1ACBED780FA3_.wvu.FilterData" localSheetId="6" hidden="1">PM_METROSALUD_2019!$A$8:$BY$121</definedName>
    <definedName name="Z_8E005D92_B2D9_4C8E_996F_1ACBED780FA3_.wvu.Rows" localSheetId="6" hidden="1">PM_METROSALUD_2019!$3:$4</definedName>
    <definedName name="Z_970761FC_B839_4051_9BFE_288E883AC739_.wvu.Cols" localSheetId="6" hidden="1">PM_METROSALUD_2019!$B:$H,PM_METROSALUD_2019!$K:$K,PM_METROSALUD_2019!$AW:$AW,PM_METROSALUD_2019!$BB:$BB,PM_METROSALUD_2019!$BG:$BG</definedName>
    <definedName name="Z_970761FC_B839_4051_9BFE_288E883AC739_.wvu.FilterData" localSheetId="6" hidden="1">PM_METROSALUD_2019!$B$8:$BY$121</definedName>
    <definedName name="Z_970761FC_B839_4051_9BFE_288E883AC739_.wvu.Rows" localSheetId="6" hidden="1">PM_METROSALUD_2019!$3:$4</definedName>
    <definedName name="Z_981D7B1D_06AE_4AD0_926D_8659004D810A_.wvu.FilterData" localSheetId="6" hidden="1">PM_METROSALUD_2019!$B$8:$BY$121</definedName>
    <definedName name="Z_9C1230F1_F465_4A5D_95F8_5EB86CB36B65_.wvu.FilterData" localSheetId="6" hidden="1">PM_METROSALUD_2019!$A$8:$BY$121</definedName>
    <definedName name="Z_9D385377_9148_45EF_AB74_EE7FE30645A3_.wvu.Cols" localSheetId="6" hidden="1">PM_METROSALUD_2019!$BB:$BB</definedName>
    <definedName name="Z_9D385377_9148_45EF_AB74_EE7FE30645A3_.wvu.FilterData" localSheetId="6" hidden="1">PM_METROSALUD_2019!$B$8:$BY$121</definedName>
    <definedName name="Z_9D385377_9148_45EF_AB74_EE7FE30645A3_.wvu.Rows" localSheetId="6" hidden="1">PM_METROSALUD_2019!$3:$4</definedName>
    <definedName name="Z_A9D023C0_09AA_4852_B883_43B2BBB06928_.wvu.Cols" localSheetId="6" hidden="1">PM_METROSALUD_2019!$C:$E,PM_METROSALUD_2019!$K:$K,PM_METROSALUD_2019!$P:$X,PM_METROSALUD_2019!#REF!,PM_METROSALUD_2019!$AC:$AC,PM_METROSALUD_2019!$AE:$AE,PM_METROSALUD_2019!$AH:$AH</definedName>
    <definedName name="Z_A9D023C0_09AA_4852_B883_43B2BBB06928_.wvu.FilterData" localSheetId="6" hidden="1">PM_METROSALUD_2019!$A$8:$BY$121</definedName>
    <definedName name="Z_A9D023C0_09AA_4852_B883_43B2BBB06928_.wvu.Rows" localSheetId="6" hidden="1">PM_METROSALUD_2019!$3:$4</definedName>
    <definedName name="Z_B12C7029_CDD3_4EAE_9D79_ED1A3AF28C5A_.wvu.FilterData" localSheetId="6" hidden="1">PM_METROSALUD_2019!$B$8:$X$122</definedName>
    <definedName name="Z_BC868828_3546_407D_AA0D_8E9D5EFAF772_.wvu.FilterData" localSheetId="6" hidden="1">PM_METROSALUD_2019!$B$8:$BY$121</definedName>
    <definedName name="Z_BE93A7DB_733E_4478_AF28_D92788751758_.wvu.FilterData" localSheetId="6" hidden="1">PM_METROSALUD_2019!$A$8:$BY$121</definedName>
    <definedName name="Z_BE93A7DB_733E_4478_AF28_D92788751758_.wvu.Rows" localSheetId="6" hidden="1">PM_METROSALUD_2019!$3:$4</definedName>
    <definedName name="Z_C065A0A5_1ACD_40E9_9EB2_EB8A9CA1BCA7_.wvu.FilterData" localSheetId="6" hidden="1">PM_METROSALUD_2019!$B$8:$BY$121</definedName>
    <definedName name="Z_C33B8C91_03D6_4A45_B8C4_1BC23CBE794A_.wvu.FilterData" localSheetId="6" hidden="1">PM_METROSALUD_2019!$B$8:$BY$121</definedName>
    <definedName name="Z_CBC92C31_91E7_478D_A1EE_220CE1A24EB6_.wvu.Cols" localSheetId="6" hidden="1">PM_METROSALUD_2019!$AR:$AR</definedName>
    <definedName name="Z_CBC92C31_91E7_478D_A1EE_220CE1A24EB6_.wvu.FilterData" localSheetId="6" hidden="1">PM_METROSALUD_2019!$A$8:$BY$121</definedName>
    <definedName name="Z_CCA5C46D_8148_4725_A426_30FFD1D3BF5D_.wvu.FilterData" localSheetId="6" hidden="1">PM_METROSALUD_2019!$B$8:$BY$121</definedName>
    <definedName name="Z_CE03B544_6945_47D6_9B44_C652BA32C3AF_.wvu.FilterData" localSheetId="6" hidden="1">PM_METROSALUD_2019!$B$8:$BY$121</definedName>
    <definedName name="Z_D3A0F6BB_2DC8_41AB_A684_7CAE4E54782A_.wvu.FilterData" localSheetId="6" hidden="1">PM_METROSALUD_2019!$B$8:$BY$121</definedName>
    <definedName name="Z_D6D04306_0634_4F93_9679_8FA7DA837167_.wvu.Cols" localSheetId="6" hidden="1">PM_METROSALUD_2019!$C:$E,PM_METROSALUD_2019!$K:$K,PM_METROSALUD_2019!$P:$T,PM_METROSALUD_2019!$W:$W,PM_METROSALUD_2019!#REF!,PM_METROSALUD_2019!$BY:$BY</definedName>
    <definedName name="Z_D6D04306_0634_4F93_9679_8FA7DA837167_.wvu.FilterData" localSheetId="6" hidden="1">PM_METROSALUD_2019!$B$8:$X$122</definedName>
    <definedName name="Z_DE0F048F_3C24_4EA5_A05B_88F0300BA495_.wvu.FilterData" localSheetId="6" hidden="1">PM_METROSALUD_2019!$A$8:$BY$121</definedName>
    <definedName name="Z_F0184455_7B2F_41C2_B14A_25631F13F86C_.wvu.FilterData" localSheetId="6" hidden="1">PM_METROSALUD_2019!$B$8:$X$122</definedName>
    <definedName name="Z_F91F387C_BE1A_4E30_AA17_A5AB2BC972B4_.wvu.FilterData" localSheetId="6" hidden="1">PM_METROSALUD_2019!$A$8:$BY$121</definedName>
  </definedNames>
  <calcPr calcId="162913"/>
  <customWorkbookViews>
    <customWorkbookView name="CARLOS  TOBON MOLINA - Vista personalizada" guid="{54EFB8C3-265D-4C9E-893C-32ED8FEA802D}" mergeInterval="0" personalView="1" minimized="1" windowWidth="0" windowHeight="0" activeSheetId="3"/>
    <customWorkbookView name="Sala Juntas Gerencia 5 piso - Vista personalizada" guid="{970761FC-B839-4051-9BFE-288E883AC739}" mergeInterval="0" personalView="1" maximized="1" xWindow="-8" yWindow="-8" windowWidth="1382" windowHeight="744" activeSheetId="7"/>
    <customWorkbookView name="MARIA LETICIA ALVAREZ OSORIO - Vista personalizada" guid="{8E005D92-B2D9-4C8E-996F-1ACBED780FA3}" mergeInterval="0" personalView="1" maximized="1" xWindow="-9" yWindow="-9" windowWidth="1938" windowHeight="1050" activeSheetId="7"/>
    <customWorkbookView name="Francisco López - Vista personalizada" guid="{29E154DC-D313-4922-8078-9300A29507BA}" mergeInterval="0" personalView="1" maximized="1" xWindow="-8" yWindow="-8" windowWidth="1382" windowHeight="744" activeSheetId="7"/>
    <customWorkbookView name="ADRIANA MARIA CORDOBA ISAZA - Vista personalizada" guid="{BE93A7DB-733E-4478-AF28-D92788751758}" mergeInterval="0" personalView="1" maximized="1" xWindow="-8" yWindow="-8" windowWidth="1936" windowHeight="1056" activeSheetId="7"/>
    <customWorkbookView name="CARLOS ALEJANDRO MESA POSADA - Vista personalizada" guid="{A9D023C0-09AA-4852-B883-43B2BBB06928}" mergeInterval="0" personalView="1" maximized="1" showHorizontalScroll="0" showVerticalScroll="0" showSheetTabs="0" xWindow="-8" yWindow="-8" windowWidth="1696" windowHeight="1026" activeSheetId="7"/>
    <customWorkbookView name="CALIDADBELEN - Vista personalizada" guid="{67ADC500-1888-47AD-B458-BFFFE72E9FD4}" mergeInterval="0" personalView="1" maximized="1" xWindow="-8" yWindow="-8" windowWidth="1616" windowHeight="886" activeSheetId="7"/>
    <customWorkbookView name="JOHN ALEJANDRO OSORIO HENAO - Vista personalizada" guid="{8D0283A8-9B5D-4A04-87F3-F4E975EA0592}" mergeInterval="0" personalView="1" maximized="1" windowWidth="1276" windowHeight="503" activeSheetId="7"/>
    <customWorkbookView name="Windows User - Vista personalizada" guid="{D6D04306-0634-4F93-9679-8FA7DA837167}" mergeInterval="0" personalView="1" maximized="1" xWindow="-8" yWindow="-8" windowWidth="1616" windowHeight="876" activeSheetId="7"/>
    <customWorkbookView name="LILIANA MARIA WILCHES PEÑA - Vista personalizada" guid="{850EF7D7-D686-4427-95C9-73860A97116C}" mergeInterval="0" personalView="1" maximized="1" xWindow="-8" yWindow="-8" windowWidth="1936" windowHeight="1056" activeSheetId="7"/>
    <customWorkbookView name="DIANA MARIA RAMIREZ ACEVEDO - Vista personalizada" guid="{0AB265E9-F4E9-4188-BD0E-177CAE42049A}" mergeInterval="0" personalView="1" maximized="1" xWindow="-8" yWindow="-8" windowWidth="1936" windowHeight="1056" activeSheetId="7"/>
    <customWorkbookView name="Sala_de_juntas - Vista personalizada" guid="{CBC92C31-91E7-478D-A1EE-220CE1A24EB6}" mergeInterval="0" personalView="1" maximized="1" xWindow="-8" yWindow="-8" windowWidth="1936" windowHeight="1056" activeSheetId="7"/>
    <customWorkbookView name="OLGA CECILIA MEJIA JARAMILLO - Vista personalizada" guid="{9D385377-9148-45EF-AB74-EE7FE30645A3}" mergeInterval="0" personalView="1" xWindow="56" yWindow="10" windowWidth="1879" windowHeight="1040" activeSheetId="7"/>
    <customWorkbookView name="YOLANDA INES JARAMILLO MARIN - Vista personalizada" guid="{18309440-DC4E-41BC-876B-6ECBC1ACD21A}" mergeInterval="0" personalView="1" maximized="1" xWindow="-8" yWindow="-8" windowWidth="1936" windowHeight="1056" activeSheetId="7"/>
    <customWorkbookView name="ANGELA PATRICIA ESPINOSA PINEDA - Vista personalizada" guid="{2C789F72-2800-481B-B455-C76E979ACAF5}" mergeInterval="0" personalView="1" xWindow="784" windowWidth="1097" windowHeight="1040" activeSheetId="7"/>
    <customWorkbookView name="CLAUDIA REGINA GONZALEZ GONZALEZ - Vista personalizada" guid="{11344BAD-660A-4892-9A77-9D528F63666B}" mergeInterval="0" personalView="1" maximized="1" xWindow="-9" yWindow="-9" windowWidth="1938" windowHeight="1050" activeSheetId="1"/>
    <customWorkbookView name="metrosaluddosi - Vista personalizada" guid="{66E0B0A7-8FF2-4438-83FA-2A4E38AFD82B}" mergeInterval="0" personalView="1" maximized="1" xWindow="-8" yWindow="-8" windowWidth="1936" windowHeight="1056" activeSheetId="3"/>
  </customWorkbookViews>
  <pivotCaches>
    <pivotCache cacheId="0" r:id="rId10"/>
  </pivotCache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6" l="1"/>
  <c r="G105" i="6" s="1"/>
  <c r="F106" i="6"/>
  <c r="G106" i="6" s="1"/>
  <c r="F107" i="6"/>
  <c r="G107" i="6" s="1"/>
  <c r="F108" i="6"/>
  <c r="G108" i="6" s="1"/>
  <c r="F109" i="6"/>
  <c r="G109" i="6" s="1"/>
  <c r="F110" i="6"/>
  <c r="G110" i="6" s="1"/>
  <c r="C111" i="6"/>
  <c r="E111" i="6"/>
  <c r="D111" i="6"/>
  <c r="F104" i="6"/>
  <c r="G104" i="6" s="1"/>
  <c r="F111" i="6" l="1"/>
  <c r="G111" i="6" s="1"/>
  <c r="G65" i="6"/>
  <c r="G64" i="6"/>
  <c r="G63" i="6"/>
  <c r="G62" i="6"/>
  <c r="E11" i="6"/>
  <c r="D11" i="6"/>
  <c r="C11" i="6"/>
  <c r="F10" i="6"/>
  <c r="G10" i="6" s="1"/>
  <c r="F9" i="6"/>
  <c r="G9" i="6" s="1"/>
  <c r="F8" i="6"/>
  <c r="G8" i="6" s="1"/>
  <c r="F7" i="6"/>
  <c r="G7" i="6" s="1"/>
  <c r="F6" i="6"/>
  <c r="G6" i="6" s="1"/>
  <c r="F5" i="6"/>
  <c r="F11" i="6" l="1"/>
  <c r="G11" i="6" s="1"/>
  <c r="G5" i="6"/>
  <c r="G26" i="6" l="1"/>
  <c r="G32" i="6"/>
  <c r="G31" i="6"/>
  <c r="G30" i="6"/>
  <c r="G29" i="6"/>
  <c r="G28" i="6"/>
  <c r="G27" i="6"/>
  <c r="F31" i="5" l="1"/>
  <c r="F30" i="5"/>
  <c r="F29" i="5"/>
  <c r="F28" i="5"/>
  <c r="F27" i="5"/>
  <c r="F26" i="5"/>
  <c r="F25" i="5"/>
  <c r="D11" i="5"/>
  <c r="C11" i="5"/>
  <c r="B11" i="5"/>
  <c r="E10" i="5"/>
  <c r="F10" i="5" s="1"/>
  <c r="E9" i="5"/>
  <c r="F9" i="5" s="1"/>
  <c r="E8" i="5"/>
  <c r="F8" i="5" s="1"/>
  <c r="E7" i="5"/>
  <c r="F7" i="5" s="1"/>
  <c r="E6" i="5"/>
  <c r="E5" i="5"/>
  <c r="F5" i="5" s="1"/>
  <c r="E11" i="5" l="1"/>
  <c r="F11" i="5" s="1"/>
  <c r="F6" i="5"/>
  <c r="F67" i="4"/>
  <c r="F65" i="4"/>
  <c r="F66" i="4"/>
  <c r="F64" i="4"/>
  <c r="E5" i="4" l="1"/>
  <c r="F31" i="4"/>
  <c r="F30" i="4"/>
  <c r="F29" i="4"/>
  <c r="F28" i="4"/>
  <c r="F27" i="4"/>
  <c r="F26" i="4"/>
  <c r="F25" i="4"/>
  <c r="D11" i="4"/>
  <c r="C11" i="4"/>
  <c r="B11" i="4"/>
  <c r="E10" i="4"/>
  <c r="F10" i="4" s="1"/>
  <c r="E9" i="4"/>
  <c r="F9" i="4" s="1"/>
  <c r="E8" i="4"/>
  <c r="F8" i="4" s="1"/>
  <c r="E7" i="4"/>
  <c r="F7" i="4" s="1"/>
  <c r="E6" i="4"/>
  <c r="F6" i="4" s="1"/>
  <c r="E11" i="4" l="1"/>
  <c r="F11" i="4" s="1"/>
  <c r="F5" i="4"/>
  <c r="E5" i="3" l="1"/>
  <c r="E6" i="3" l="1"/>
  <c r="F6" i="3" s="1"/>
  <c r="E7" i="3"/>
  <c r="F7" i="3" s="1"/>
  <c r="E8" i="3"/>
  <c r="F8" i="3" s="1"/>
  <c r="E9" i="3"/>
  <c r="F9" i="3" s="1"/>
  <c r="E10" i="3"/>
  <c r="F10" i="3" s="1"/>
  <c r="F5" i="3"/>
  <c r="C11" i="3"/>
  <c r="D11" i="3"/>
  <c r="B11" i="3"/>
  <c r="F31" i="3"/>
  <c r="F30" i="3"/>
  <c r="F29" i="3"/>
  <c r="F28" i="3"/>
  <c r="F27" i="3"/>
  <c r="F26" i="3"/>
  <c r="F25" i="3"/>
  <c r="E11" i="3" l="1"/>
  <c r="F11" i="3" s="1"/>
  <c r="P5" i="1"/>
  <c r="Q5" i="1"/>
  <c r="N35" i="1"/>
  <c r="M35" i="1"/>
  <c r="L29" i="1"/>
  <c r="N29" i="1"/>
  <c r="K23" i="1"/>
  <c r="S11" i="1"/>
  <c r="M29" i="1"/>
  <c r="R23" i="1"/>
  <c r="L5" i="1"/>
  <c r="N23" i="1"/>
  <c r="N17" i="1"/>
  <c r="L11" i="1"/>
  <c r="S5" i="1"/>
  <c r="L23" i="1"/>
  <c r="K5" i="1"/>
  <c r="L17" i="1"/>
  <c r="N11" i="1"/>
  <c r="L35" i="1"/>
  <c r="N5" i="1"/>
  <c r="K29" i="1"/>
  <c r="P23" i="1"/>
  <c r="M17" i="1"/>
  <c r="R11" i="1"/>
  <c r="Q23" i="1"/>
  <c r="K11" i="1"/>
  <c r="M5" i="1"/>
  <c r="M23" i="1"/>
  <c r="S23" i="1"/>
  <c r="P11" i="1"/>
  <c r="K35" i="1"/>
  <c r="K17" i="1"/>
  <c r="Q11" i="1"/>
  <c r="R5" i="1"/>
  <c r="M11" i="1"/>
  <c r="R24" i="1" l="1"/>
  <c r="K12" i="1"/>
  <c r="M6" i="1"/>
  <c r="L30" i="1"/>
  <c r="M36" i="1"/>
  <c r="L24" i="1"/>
  <c r="L36" i="1"/>
  <c r="K18" i="1"/>
  <c r="K6" i="1"/>
  <c r="M12" i="1"/>
  <c r="M30" i="1"/>
  <c r="R6" i="1"/>
  <c r="L12" i="1"/>
  <c r="Q24" i="1"/>
  <c r="K24" i="1"/>
  <c r="K30" i="1"/>
  <c r="P6" i="1"/>
  <c r="Q6" i="1"/>
  <c r="M24" i="1"/>
  <c r="L18" i="1"/>
  <c r="P12" i="1"/>
  <c r="L6" i="1"/>
  <c r="M18" i="1"/>
  <c r="Q12" i="1"/>
  <c r="P24" i="1"/>
  <c r="K36" i="1"/>
  <c r="R12" i="1"/>
</calcChain>
</file>

<file path=xl/comments1.xml><?xml version="1.0" encoding="utf-8"?>
<comments xmlns="http://schemas.openxmlformats.org/spreadsheetml/2006/main">
  <authors>
    <author>jjaramillo</author>
    <author>metrosaluddosi</author>
  </authors>
  <commentList>
    <comment ref="R11" authorId="0" shapeId="0">
      <text>
        <r>
          <rPr>
            <sz val="9"/>
            <color indexed="81"/>
            <rFont val="Tahoma"/>
            <family val="2"/>
          </rPr>
          <t>Meta institucional ≥ 15 / 100</t>
        </r>
      </text>
    </comment>
    <comment ref="R12" authorId="1" shapeId="0">
      <text>
        <r>
          <rPr>
            <b/>
            <sz val="9"/>
            <color indexed="81"/>
            <rFont val="Tahoma"/>
            <family val="2"/>
          </rPr>
          <t>metrosaluddosi:</t>
        </r>
        <r>
          <rPr>
            <sz val="9"/>
            <color indexed="81"/>
            <rFont val="Tahoma"/>
            <family val="2"/>
          </rPr>
          <t xml:space="preserve">
Meta institucional 90%</t>
        </r>
      </text>
    </comment>
    <comment ref="R14" authorId="1" shapeId="0">
      <text>
        <r>
          <rPr>
            <b/>
            <sz val="9"/>
            <color indexed="81"/>
            <rFont val="Tahoma"/>
            <family val="2"/>
          </rPr>
          <t>metrosaluddosi:</t>
        </r>
        <r>
          <rPr>
            <sz val="9"/>
            <color indexed="81"/>
            <rFont val="Tahoma"/>
            <family val="2"/>
          </rPr>
          <t xml:space="preserve">
Meta institucional ≤ 3%</t>
        </r>
      </text>
    </comment>
    <comment ref="Q21" authorId="1" shapeId="0">
      <text>
        <r>
          <rPr>
            <b/>
            <sz val="9"/>
            <color indexed="81"/>
            <rFont val="Tahoma"/>
            <family val="2"/>
          </rPr>
          <t>metrosaluddosi:</t>
        </r>
        <r>
          <rPr>
            <sz val="9"/>
            <color indexed="81"/>
            <rFont val="Tahoma"/>
            <family val="2"/>
          </rPr>
          <t xml:space="preserve">
Resultado auditoría paciente trazador 2018</t>
        </r>
      </text>
    </comment>
    <comment ref="Q35" authorId="1" shapeId="0">
      <text>
        <r>
          <rPr>
            <b/>
            <sz val="9"/>
            <color indexed="81"/>
            <rFont val="Tahoma"/>
            <family val="2"/>
          </rPr>
          <t>metrosaluddosi:</t>
        </r>
        <r>
          <rPr>
            <sz val="9"/>
            <color indexed="81"/>
            <rFont val="Tahoma"/>
            <family val="2"/>
          </rPr>
          <t xml:space="preserve">
Resultado del criterio ¿Comprendieron la información dada por el médico sobre el procedimiento a realizar y los riesgos y alternativas del mismo?, en Auditoría Paciente Trazador 2018</t>
        </r>
      </text>
    </comment>
    <comment ref="Q37" authorId="1" shapeId="0">
      <text>
        <r>
          <rPr>
            <b/>
            <sz val="9"/>
            <color indexed="81"/>
            <rFont val="Tahoma"/>
            <family val="2"/>
          </rPr>
          <t>metrosaluddosi:</t>
        </r>
        <r>
          <rPr>
            <sz val="9"/>
            <color indexed="81"/>
            <rFont val="Tahoma"/>
            <family val="2"/>
          </rPr>
          <t xml:space="preserve">
Resultado del criterio ¿El equipo de salud tratante realizó la conciliación medicamentosa y se incorporaron al plan de tratamiento los medicamentos que venia recibiendo el paciente en casa?, en Auditoría Paciente Trazador 2018</t>
        </r>
      </text>
    </comment>
    <comment ref="R44" authorId="1" shapeId="0">
      <text>
        <r>
          <rPr>
            <b/>
            <sz val="9"/>
            <color indexed="81"/>
            <rFont val="Tahoma"/>
            <family val="2"/>
          </rPr>
          <t>metrosaluddosi:</t>
        </r>
        <r>
          <rPr>
            <sz val="9"/>
            <color indexed="81"/>
            <rFont val="Tahoma"/>
            <family val="2"/>
          </rPr>
          <t xml:space="preserve">
Meta del Ix 24hs</t>
        </r>
      </text>
    </comment>
    <comment ref="R53" authorId="1" shapeId="0">
      <text>
        <r>
          <rPr>
            <b/>
            <sz val="9"/>
            <color indexed="81"/>
            <rFont val="Tahoma"/>
            <family val="2"/>
          </rPr>
          <t>metrosaluddosi:</t>
        </r>
        <r>
          <rPr>
            <sz val="9"/>
            <color indexed="81"/>
            <rFont val="Tahoma"/>
            <family val="2"/>
          </rPr>
          <t xml:space="preserve">
Meta del Ix institucional 2%</t>
        </r>
      </text>
    </comment>
    <comment ref="R54" authorId="1" shapeId="0">
      <text>
        <r>
          <rPr>
            <b/>
            <sz val="9"/>
            <color indexed="81"/>
            <rFont val="Tahoma"/>
            <family val="2"/>
          </rPr>
          <t>metrosaluddosi:</t>
        </r>
        <r>
          <rPr>
            <sz val="9"/>
            <color indexed="81"/>
            <rFont val="Tahoma"/>
            <family val="2"/>
          </rPr>
          <t xml:space="preserve">
Meta del Ix 90%</t>
        </r>
      </text>
    </comment>
    <comment ref="R56" authorId="1" shapeId="0">
      <text>
        <r>
          <rPr>
            <b/>
            <sz val="9"/>
            <color indexed="81"/>
            <rFont val="Tahoma"/>
            <family val="2"/>
          </rPr>
          <t>metrosaluddosi:</t>
        </r>
        <r>
          <rPr>
            <sz val="9"/>
            <color indexed="81"/>
            <rFont val="Tahoma"/>
            <family val="2"/>
          </rPr>
          <t xml:space="preserve">
Estándar institucional 3hs</t>
        </r>
      </text>
    </comment>
    <comment ref="R65" authorId="1" shapeId="0">
      <text>
        <r>
          <rPr>
            <b/>
            <sz val="9"/>
            <color indexed="81"/>
            <rFont val="Tahoma"/>
            <family val="2"/>
          </rPr>
          <t>metrosaluddosi:</t>
        </r>
        <r>
          <rPr>
            <sz val="9"/>
            <color indexed="81"/>
            <rFont val="Tahoma"/>
            <family val="2"/>
          </rPr>
          <t xml:space="preserve">
Meta institucional 95%</t>
        </r>
      </text>
    </comment>
    <comment ref="R66" authorId="1" shapeId="0">
      <text>
        <r>
          <rPr>
            <b/>
            <sz val="9"/>
            <color indexed="81"/>
            <rFont val="Tahoma"/>
            <family val="2"/>
          </rPr>
          <t>metrosaluddosi:</t>
        </r>
        <r>
          <rPr>
            <sz val="9"/>
            <color indexed="81"/>
            <rFont val="Tahoma"/>
            <family val="2"/>
          </rPr>
          <t xml:space="preserve">
Meta institucional 95%</t>
        </r>
      </text>
    </comment>
    <comment ref="R68" authorId="1" shapeId="0">
      <text>
        <r>
          <rPr>
            <b/>
            <sz val="9"/>
            <color indexed="81"/>
            <rFont val="Tahoma"/>
            <family val="2"/>
          </rPr>
          <t>metrosaluddosi:</t>
        </r>
        <r>
          <rPr>
            <sz val="9"/>
            <color indexed="81"/>
            <rFont val="Tahoma"/>
            <family val="2"/>
          </rPr>
          <t xml:space="preserve">
Meta institucional 100%</t>
        </r>
      </text>
    </comment>
    <comment ref="R69" authorId="1" shapeId="0">
      <text>
        <r>
          <rPr>
            <b/>
            <sz val="9"/>
            <color indexed="81"/>
            <rFont val="Tahoma"/>
            <family val="2"/>
          </rPr>
          <t>metrosaluddosi:</t>
        </r>
        <r>
          <rPr>
            <sz val="9"/>
            <color indexed="81"/>
            <rFont val="Tahoma"/>
            <family val="2"/>
          </rPr>
          <t xml:space="preserve">
Meta institucional 85%</t>
        </r>
      </text>
    </comment>
    <comment ref="Q87" authorId="1" shapeId="0">
      <text>
        <r>
          <rPr>
            <b/>
            <sz val="9"/>
            <color indexed="81"/>
            <rFont val="Tahoma"/>
            <family val="2"/>
          </rPr>
          <t>metrosaluddosi:</t>
        </r>
        <r>
          <rPr>
            <sz val="9"/>
            <color indexed="81"/>
            <rFont val="Tahoma"/>
            <family val="2"/>
          </rPr>
          <t xml:space="preserve">
Resultado acumulado año 2018, fuente Alphasig
</t>
        </r>
        <r>
          <rPr>
            <b/>
            <sz val="9"/>
            <color indexed="81"/>
            <rFont val="Tahoma"/>
            <family val="2"/>
          </rPr>
          <t>Ix:</t>
        </r>
        <r>
          <rPr>
            <sz val="9"/>
            <color indexed="81"/>
            <rFont val="Tahoma"/>
            <family val="2"/>
          </rPr>
          <t xml:space="preserve"> EA por Eq Biomd / Total EA prioritarios</t>
        </r>
      </text>
    </comment>
    <comment ref="R87" authorId="1" shapeId="0">
      <text>
        <r>
          <rPr>
            <b/>
            <sz val="9"/>
            <color indexed="81"/>
            <rFont val="Tahoma"/>
            <family val="2"/>
          </rPr>
          <t>metrosaluddosi:</t>
        </r>
        <r>
          <rPr>
            <sz val="9"/>
            <color indexed="81"/>
            <rFont val="Tahoma"/>
            <family val="2"/>
          </rPr>
          <t xml:space="preserve">
Meta institucional &lt;2%</t>
        </r>
      </text>
    </comment>
    <comment ref="R89" authorId="1" shapeId="0">
      <text>
        <r>
          <rPr>
            <b/>
            <sz val="9"/>
            <color indexed="81"/>
            <rFont val="Tahoma"/>
            <family val="2"/>
          </rPr>
          <t>metrosaluddosi:</t>
        </r>
        <r>
          <rPr>
            <sz val="9"/>
            <color indexed="81"/>
            <rFont val="Tahoma"/>
            <family val="2"/>
          </rPr>
          <t xml:space="preserve">
Meta Ix cl insternos satisfechos con SI 85%
Meta Ix % de solicitudes de SI atendidas en primeras 3hs 90%</t>
        </r>
      </text>
    </comment>
    <comment ref="R91" authorId="1" shapeId="0">
      <text>
        <r>
          <rPr>
            <b/>
            <sz val="9"/>
            <color indexed="81"/>
            <rFont val="Tahoma"/>
            <family val="2"/>
          </rPr>
          <t>metrosaluddosi:</t>
        </r>
        <r>
          <rPr>
            <sz val="9"/>
            <color indexed="81"/>
            <rFont val="Tahoma"/>
            <family val="2"/>
          </rPr>
          <t xml:space="preserve">
Meta institucional 90%</t>
        </r>
      </text>
    </comment>
    <comment ref="L105" authorId="1" shapeId="0">
      <text>
        <r>
          <rPr>
            <b/>
            <sz val="9"/>
            <color indexed="81"/>
            <rFont val="Tahoma"/>
            <family val="2"/>
          </rPr>
          <t>metrosaluddosi:</t>
        </r>
        <r>
          <rPr>
            <sz val="9"/>
            <color indexed="81"/>
            <rFont val="Tahoma"/>
            <family val="2"/>
          </rPr>
          <t xml:space="preserve">
Acción de mejora de acreditación</t>
        </r>
      </text>
    </comment>
    <comment ref="L106" authorId="1" shapeId="0">
      <text>
        <r>
          <rPr>
            <b/>
            <sz val="9"/>
            <color indexed="81"/>
            <rFont val="Tahoma"/>
            <family val="2"/>
          </rPr>
          <t>metrosaluddosi:</t>
        </r>
        <r>
          <rPr>
            <sz val="9"/>
            <color indexed="81"/>
            <rFont val="Tahoma"/>
            <family val="2"/>
          </rPr>
          <t xml:space="preserve">
Acción de mejora de acreditación</t>
        </r>
      </text>
    </comment>
    <comment ref="R106" authorId="1" shapeId="0">
      <text>
        <r>
          <rPr>
            <b/>
            <sz val="9"/>
            <color indexed="81"/>
            <rFont val="Tahoma"/>
            <family val="2"/>
          </rPr>
          <t>metrosaluddosi:</t>
        </r>
        <r>
          <rPr>
            <sz val="9"/>
            <color indexed="81"/>
            <rFont val="Tahoma"/>
            <family val="2"/>
          </rPr>
          <t xml:space="preserve">
Meta institucional 90%</t>
        </r>
      </text>
    </comment>
  </commentList>
</comments>
</file>

<file path=xl/sharedStrings.xml><?xml version="1.0" encoding="utf-8"?>
<sst xmlns="http://schemas.openxmlformats.org/spreadsheetml/2006/main" count="3258" uniqueCount="1591">
  <si>
    <t>Código:</t>
  </si>
  <si>
    <t>PLAN DE MEJORAMIENTO</t>
  </si>
  <si>
    <t>Versión:</t>
  </si>
  <si>
    <t>Vigente a partir de:</t>
  </si>
  <si>
    <t>Página:</t>
  </si>
  <si>
    <t>1 de 1</t>
  </si>
  <si>
    <t>FORMULACIÓN</t>
  </si>
  <si>
    <t>OPORTUNIDAD DE MEJORAMIENTO / RIESGO DEL PROCESO, PLAN O PROYECTO</t>
  </si>
  <si>
    <t>PROCESO CON EL QUE SE RELACIONA LA OM O RIESGO</t>
  </si>
  <si>
    <t>Código de la Acción de Mejora</t>
  </si>
  <si>
    <t>Tipo de Acción de Mejora</t>
  </si>
  <si>
    <t>ACCIÓN DE MEJORAMIENTO / ACCIÓN DE INTERVENCIÓN DE RIESGOS</t>
  </si>
  <si>
    <t>ACTIVIDAD(ES) O PRODUCTO ESPERADO
(Evidencia a mostrar)</t>
  </si>
  <si>
    <t>INDICADOR</t>
  </si>
  <si>
    <t>LÍNEA DE BASE DEL INDICADOR</t>
  </si>
  <si>
    <t>META DEL INDICADOR</t>
  </si>
  <si>
    <t>BARRERAS PARA LA EJECUCIÓN DE LA ACCIÓN DE MEJORA
(Solo aplica para plan de mejora - NO APLICA para PIR)</t>
  </si>
  <si>
    <t>ACCIONES A EJECUTAR PARA BLOQUEAR LA BARRERAS IDENFICADAS PARA EL MEJORAMIENTO
(Solo aplica para plan de mejora - NO APLICA para PIR)</t>
  </si>
  <si>
    <t>ESTADO
DE LA ACCIÓN</t>
  </si>
  <si>
    <t>RESULTADO DEL INDICADOR</t>
  </si>
  <si>
    <t>COMENTARIOS</t>
  </si>
  <si>
    <t>F0201020918</t>
  </si>
  <si>
    <t>DIRECCIONAMIENTO ESTRATÉGICO</t>
  </si>
  <si>
    <t>DIRECCIONAMIENTO Y GERENCIA</t>
  </si>
  <si>
    <t>PLANEACIÓN INSTITUCIONAL</t>
  </si>
  <si>
    <t>MEJORAMIENTO</t>
  </si>
  <si>
    <t>CLIENTE ASISTENCIAL</t>
  </si>
  <si>
    <t>COMUNICACIÓN ORGANIZACIONAL</t>
  </si>
  <si>
    <t>GESTIÓN COMERCIAL</t>
  </si>
  <si>
    <t>GERENCIA DE LA INFORMACIÓN</t>
  </si>
  <si>
    <t>GESTIÓN JURÍDICA</t>
  </si>
  <si>
    <t>GESTIÓN DE BIENES Y SERVICIOS</t>
  </si>
  <si>
    <t>GESTIÓN DEL TALENTO HUMANO</t>
  </si>
  <si>
    <t>GESTIÓN DE LA INFORMACIÓN</t>
  </si>
  <si>
    <t>GESTIÓN FINANCIERA</t>
  </si>
  <si>
    <t>GESTIÓN DEL CONTROL INTERNO DISCIPLINARIO</t>
  </si>
  <si>
    <t>INGRESO DEL USUARIO</t>
  </si>
  <si>
    <t>ATENCIÓN EN SALUD</t>
  </si>
  <si>
    <t>EGRESO DEL USUARIO</t>
  </si>
  <si>
    <t>GESTIÓN DE LA PARTICIPACIÓN SOCIAL</t>
  </si>
  <si>
    <t>GESTIÓN DE LA RED DE SERVICIOS</t>
  </si>
  <si>
    <t>GESTIÓN DEL CONTROL Y EVALUACIÓN</t>
  </si>
  <si>
    <t>GESTIÓN DE LA MEJORA</t>
  </si>
  <si>
    <t>AUTOEVALUACIÓN DE ACREDITACIÓN 2018</t>
  </si>
  <si>
    <t>El programa de despliegue de los derechos y deberes no incluye la estrategia de la "ruta de derechos y deberes", la cual ha demostrado ser una iniciativa costo-efectiva para el fortalecimiento de la apropiación de este tema.</t>
  </si>
  <si>
    <t>No se cuenta con un programa que permita integrar a los terceros en el proceso institucional de mejoramiento con estándares de acreditación. Adicionalmente, los términos de referencia y minutas para la contratación de terceros asistenciales y de apoyo no son explícitos con respecto al cumplimiento de estándares de acreditación y a su participación activa en los procesos institucionales de mejoramiento continuo de la calidad.</t>
  </si>
  <si>
    <t>Se está actualizando el aplicativo para la gestión de eventos adversos, el cual debe implementarse durante 2019.</t>
  </si>
  <si>
    <t>En algunas de las 11 prácticas seguras obligatorias no se han adaptado y aplicado los paquetes instruccionales completos, y en algunas de ellas no se han alcanzado los niveles de adherencia esperados.
(Durante la reunión se decide que por ahora es preferible para la institución afianzar las prácticas seguras obligatorias antes de empezar a abordar las voluntarias).</t>
  </si>
  <si>
    <t>El método para la identificación de riesgos y necesidades del usuario al momento del ingreso se encuentra en proceso de despliegue.</t>
  </si>
  <si>
    <t>Si bien se tiene una guía de programación de actividades asistenciales, esta no incorpora en su operación la información disponible actualmente a partir de los cubos de datos.</t>
  </si>
  <si>
    <t>La actualización de los procesos y procedimientos, y los acuerdos entre procesos no ha concluido.</t>
  </si>
  <si>
    <t>No ha concluido la medición de los tiempos quirúrgicos para las intervenciones más frecuentes.</t>
  </si>
  <si>
    <t>Aunque se cuenta con un manual de estándares de oportunidad, este aún no ha sido implementado.</t>
  </si>
  <si>
    <t>El instructivo de negación de servicios se encuentra documentado pero solo se desplegó mediante cápsulas.</t>
  </si>
  <si>
    <t>No se cuenta con un enfoque documentado que permita orientar la gestión de inconvenientes frecuentes.</t>
  </si>
  <si>
    <t>No se está aplicando la actividad de "corte de cuentas", entendida como la información periódica al usuario internado sobre el monto aproximado del copago que deberá cancelar al momento del egreso.</t>
  </si>
  <si>
    <t>Aunque se dispone de instrucciones documentadas y estandarizadas para la preparación de ayudas diagnósticas, estas no han sido completamente implementadas.</t>
  </si>
  <si>
    <t>No están estandarizados los métodos para brindar información a los usuarios internados sobre aspectos pertinentes de su hospitalización acorde a los estándares de acreditación.</t>
  </si>
  <si>
    <t xml:space="preserve">Aunque el instrumento de auditoría de la historia clínica cuenta con un criterio para evaluar si se están identificando las necesidades educativas, no se están generando y analizando los resultados respectivos. </t>
  </si>
  <si>
    <t>No se ha avanzado significativamente en la articulación del procedimiento de orientación a servicios sociales y de salud (ruta interna).</t>
  </si>
  <si>
    <t>Se tiene documentado el protocolo de higiene respiratoria pero se identifican posibles barreras financieras para su implementación.</t>
  </si>
  <si>
    <t>Se evidencian limitaciones en la adopción, implementación y monitoreo de la adherencia a GPC.</t>
  </si>
  <si>
    <t>Las guías de reacción inmediata están desactualizadas.</t>
  </si>
  <si>
    <t>El procedimiento actualizado de atención en salud bucal está pendiente de despliegue e implementación.</t>
  </si>
  <si>
    <t>Se evidencian brechas significativas en la documentación y operación de los servicios de imágenes diagnósticas en la institución.</t>
  </si>
  <si>
    <t>Es posible que en la tabla de resultados críticos de laboratorio clínico y laboratorio de patología no incluya algunos exámenes que deban ser reportados de forma inmediata para su oportuna intervención.</t>
  </si>
  <si>
    <t>No se cuenta con la totalidad de guías, procedimientos y protocolos previstos en el estándar 28 de acreditación.</t>
  </si>
  <si>
    <t>El instructivo de criterios de ingreso y egreso no ha sido desplegado e implementado.</t>
  </si>
  <si>
    <t>El manual de criterios para la prescripción de apoyos terapéuticos (psicología, trabajo social, nutrición, terapias, etc.) no ha sido completamente desplegado e implementado.</t>
  </si>
  <si>
    <t>Aunque se tienen diferentes fuentes de evaluación de la comprensión del consentimiento informado, los datos no se están consolidando en un indicador institucional.</t>
  </si>
  <si>
    <t>No se cuenta con un instructivo que defina claramente los mecanismos para la prescripción de medicamentos No-PBS para pacientes tanto del régimen subsidiado como del contributivo.</t>
  </si>
  <si>
    <t>Aunque se está avanzando en el desarrollo de una solución informática para facilitar la conciliación medicamentosa, este no ha sido terminado.</t>
  </si>
  <si>
    <t>El programa de uso racional de antimicrobianos se encuentra en proceso de despliegue y aún no ha sido evaluado.</t>
  </si>
  <si>
    <t>No está claro el conjunto de exámenes de laboratorio que pueden ser ordenados por personal de enfermería.</t>
  </si>
  <si>
    <t>Se evidencia que aproximadamente el 40% de las muestras hospitalarias están llegando al laboratorio sin la orden en el sistema ni en físico lo cual afecta la eficiencia del laboratorio y contribuye a prolongar la estancia hospitalaria, entre otras consecuencias.</t>
  </si>
  <si>
    <t>No es claro si se cuenta o no con directrices explícitas para el rechazo de imágenes diagnósticas.</t>
  </si>
  <si>
    <t>El instructivo de reporte de resultados sensibles y el método para su aplicación se encuentran diseñados y aprobados, pero no han sido implementados ni evaluados.</t>
  </si>
  <si>
    <t>Está diseñado el método para que los profesionales tratantes califiquen la correlación entre las ayudas diagnósticas y la clínica del paciente, pero este no ha sido desplegado, implementado ni evaluado.</t>
  </si>
  <si>
    <t xml:space="preserve">No se está evaluando la oportunidad de las interconsultas y valoraciones realizadas tanto por los médicos especialistas como por otras profesiones. </t>
  </si>
  <si>
    <t xml:space="preserve">Se evidencian dificultades para el manejo de pacientes habitantes de calle una vez que termina su proceso de atención, principalmente por falta de oportunidad de respuesta en los centros día. </t>
  </si>
  <si>
    <t>El instrumento para evaluación de comprensión sobre la información brindada a los usuarios se encuentra en prueba piloto.</t>
  </si>
  <si>
    <t>No se ha desplegado e implementado el protocolo de atención integral a víctimas de crímenes con ácido, expedido por el MSPS.</t>
  </si>
  <si>
    <t>Aunque se tienen 5 indicadores para la evaluación del programa educativo, estos no han sido implementados.</t>
  </si>
  <si>
    <t>No está claro el conjunto de indicadores de resultados clínicos que deben compararse, como parte de su análisis, con referentes nacionales y/o internacionales.</t>
  </si>
  <si>
    <t>No se está garantizando la asignación de citas de control para la totalidad de los pacientes egresados de servicios hospitalarios de la institución que lo requieren.</t>
  </si>
  <si>
    <t>Aunque se cuenta con un instructivo y una herramienta para el seguimiento post-venta o post-egreso, este no ha sido implementado por falta de disponibilidad del personal para ejecutar estas actividades.</t>
  </si>
  <si>
    <t>Aunque se cuenta con una metodología documentada para la monitorización del consultador frecuente, esta aún no ha sido implementada.</t>
  </si>
  <si>
    <t>La entrega de planes de cuidado al egreso no es una actividad estandarizada porque no se cuenta con planes de cuidado para algunas patologías o condiciones clínicas frecuentes y la impresión y entrega de dichos planes no es sistemática, en parte porque no se está utilizando una lista de chequeo que actúe como ayuda de memoria y evidencia de lo entregado al usuario.</t>
  </si>
  <si>
    <t>Aunque se está midiendo la pertinencia de las remisiones no son claros los criterios para esta evaluación ni la sistematicidad en el análisis e intervención de los resultados.</t>
  </si>
  <si>
    <t>No se cuenta con un proceso documentado de atención en fisioterapia.</t>
  </si>
  <si>
    <t>La información para la generación del indicador de tiempos de egreso no es confiable por cuanto depende de la actualización de estados por parte del personal involucrado.</t>
  </si>
  <si>
    <t xml:space="preserve">Se evidencian deficiencias para el traslado interno de pacientes entre unidades hospitalarias de Metrosalud, en parte por dificultades para el traslado pero también por fallas de comunicación y coordinación entre dichas unidades y el centro regulador. </t>
  </si>
  <si>
    <t>Aunque se cuenta con un manual de imagen corporativa actualizado, este no ha sido desplegado ni se ha evaluado su adherencia.</t>
  </si>
  <si>
    <t>Aunque se tienen suficientes indicadores para evaluar los programas o modelos que desarrollan los ejes de acreditación, estos no se encuentran organizados de una manera sistemática para que la alta dirección (Junta Directiva y Gerencia) pueda monitorizar y evaluar el desarrollo y avance de cada uno de estos ejes.</t>
  </si>
  <si>
    <t>Aunque se tiene un programa de humanización actualizado, su grado de despliegue e implementación es incipiente.</t>
  </si>
  <si>
    <t>No es claro el grado de desarrollo y ejecución actual del modelo de prestación de servicios en sus diferentes esferas y ámbitos.</t>
  </si>
  <si>
    <t>Es posible que existan ciertas "zonas grises" en relación con las responsabilidades y atribuciones de los Directores de UPSS, Coordinadores Administrativos, Coordinadores Asistenciales, Coordinadores de Centros de Salud y Comités Técnicos de UPSS.</t>
  </si>
  <si>
    <t>Es posible que culturalmente se tengan percepciones equivocadas del personal sobre el respeto de sus derechos por parte de la organización.</t>
  </si>
  <si>
    <t>Se evidencian fallas en la consolidación y presupuestación de las necesidades de las diferentes áreas y procesos, por cuanto se presentan dificultades para armonizar las necesidades con la planeación, la gestión del presupuesto y la respuesta a dichas necesidades.</t>
  </si>
  <si>
    <t>Se evidencian algunas brechas de despliegue e implementación de la mesa de ayuda de talento humano como plataforma para la gestión integral y sistémica de las necesidades del personal.</t>
  </si>
  <si>
    <t>Aunque se cuenta con un procedimiento de planeación del talento humano, que está parcialmente implementado, en su ejecución puede presentar variabilidad en las diferentes áreas de la organización.</t>
  </si>
  <si>
    <t>Aunque la revisión de hojas de vida del personal asistencial ha evidenciado algunas brechas en cumplimiento de requisitos de entrenamiento certificado, no se cuenta con un plan específico de intervención encaminado al cierre de dichas brechas.</t>
  </si>
  <si>
    <t>Persisten dificultades en cuanto a la disponibilidad de hojas de vida únicas por colaborador en la organización.</t>
  </si>
  <si>
    <t>Si bien se cuenta con un procedimiento de formación y capacitación y con un modelo de formación y aprendizaje que define el enfoque andragógico y de evaluación, estos no han sido implementados conforme a los ajustes realizados durante 2018.</t>
  </si>
  <si>
    <t>Aunque se tiene un formato diseñado para el entrenamiento en el puesto de trabajo, se considera que este no es lo sufcientemente específico.</t>
  </si>
  <si>
    <t>Aunque se cuenta con un manual sobre cuadros de turnos aprobado por la subgerencia de red, este no ha sido desplegado ni implementado.</t>
  </si>
  <si>
    <t>El 30 de noviembre de 2018 concluyó la aplicación del Estudio de Percepción y Satisfacción del Cliente Interno (EPSCI). Está pendiente su consolidación, divulgación y formulación del plan de intervención.</t>
  </si>
  <si>
    <t>Aunque se cuenta con una autoevaluación actualizada de la relación docencia servicio, acorde a los factores y criterios del modelo adoptado por acuerdo 003 de 2003, no se ha formulado un plan integral de intervención de las brechas identificadas.</t>
  </si>
  <si>
    <t>Si bien se tiene un instructivo inicial para la estimación de la relación costo beneficio de la relación docencia - servicio, este no se ha implementado.</t>
  </si>
  <si>
    <t>Aunque se cuenta con un instructivo de supervisión del personal en prácticas formativas que se convertirá en uno de los procedimientos del proceso de gestión de docencia servicio, este se encuentra solo parcialmente desplegado e implementado.</t>
  </si>
  <si>
    <t>En las unidades hospitalarias (UH) se cuenta con personal de apoyo para mantenimiento que puede estar destinando parte de su tiempo a labores diferentes. Se considera que este personal podría contribuir a la labor proactiva de identificación de necesidades de mantenimiento en dichas unidades y en los centros de salud a su cargo.</t>
  </si>
  <si>
    <t>Aunque se tiene documentado y desplegado el programa 5S, no es claro el análisis e intervención de los resultados con miras al cierre de brechas.</t>
  </si>
  <si>
    <t>El análisis de los eventos adversos no está incluyendo la clasificación de los mismos según causalidad (acciones inseguras o condiciones inseguras).</t>
  </si>
  <si>
    <t>Se evidencian brechas en la segregación de los residuos en la fuente.</t>
  </si>
  <si>
    <t>Aunque se tienen planeadas las acciones de preparación para emergencias en cada una de las UPSS y los líderes designados para ello, en la práctica no se está cumpliendo con estas acciones porque no se está aplicando la directriz de asignar 8 horas mensuales para estas actividades.</t>
  </si>
  <si>
    <t>El manual de vigilancia y seguridad ha sido parcialmente desplegado y no se ha evaluado conocimiento y adherencia a sus directrices.</t>
  </si>
  <si>
    <t>Se cuenta con una versión avanzada del programa de gestión de las tecnologías en salud, pero este no ha sido concluido y tiene pendiente desarrollar parte de los procedimientos y/o instructivos para algunos de los componentes de la gestión tecnológica, principalmente en lo relacionado con equipos (biomédicos, industriales y TIC).</t>
  </si>
  <si>
    <t>El programa de hemovigilancia no se ha terminado de documentar.</t>
  </si>
  <si>
    <t>Se evidencian brechas en la documentación, despliegue, implementación y aplicación de los planes de contingencia asociados a las tecnologías en salud.</t>
  </si>
  <si>
    <t>Aunque se cuenta con un Protocolo para la socialización, manejo y seguridad de las tecnologías existentes en la Institución (Resolución 2003 de 2014), este no incluye la totalidad de las tecnologías en salud y contiene elementos por fuera del uso.</t>
  </si>
  <si>
    <t>El componente de monitorización y control para equipos críticos está considerado en el programa de gestión de las tecnologías en salud pero no ha sido desarrollado en la práctica.</t>
  </si>
  <si>
    <t>Durante las auditorías internas de paciente trazador y otras, se evidencian brechas de conocimiento y acceso a las hojas de vida de los equipos y sus soportes en las unidades hospitalarias.</t>
  </si>
  <si>
    <t>Aunque se tiene un instructivo de gestión de necesidades de información, este no es exhaustivo con respecto a algunas necesidades específicas y la forma de responder a las mismas.</t>
  </si>
  <si>
    <t>Se evidencian deficiencias estructurales en el gobierno de datos, de manera transversal en la institución.</t>
  </si>
  <si>
    <t>No se cuenta con un documento que permita describir de manera sistémica el enfoque institucional con respecto a minería de datos.</t>
  </si>
  <si>
    <t>Aunque el procedimiento de entrega de historias clínicas se encuentra actualizado, aún no ha sido debidamente desplegado a la red.</t>
  </si>
  <si>
    <t>No es claro si la institución cumple satisfactoriamente con la totalidad de los registros requeridos en relación con los procedimientos de transfusión de sangre y componentes sanguíneos.</t>
  </si>
  <si>
    <t>El plan de contingencia no se encuentra debidamente normalizado y no ha sido suficientemente desplegado e implementado.</t>
  </si>
  <si>
    <t>Durante el mes de noviembre de 2018 se presentó una contingencia importante del SI, que no se encuentra suficientemente documentada y analizada con miras al aprendizaje organizacional.</t>
  </si>
  <si>
    <t>Aunque se está evaluando la adherencia al no uso de siglas en la historia clínica, no se cuenta con datos consolidados al respecto.</t>
  </si>
  <si>
    <t>Si bien se cuenta con un modelo de comunicación, este no ha sido desplegado e implementado.</t>
  </si>
  <si>
    <t>CA01</t>
  </si>
  <si>
    <t>CA02</t>
  </si>
  <si>
    <t>CA03</t>
  </si>
  <si>
    <t>CA04</t>
  </si>
  <si>
    <t>CA05</t>
  </si>
  <si>
    <t>CA06</t>
  </si>
  <si>
    <t>CA07</t>
  </si>
  <si>
    <t>CA08</t>
  </si>
  <si>
    <t>CA09</t>
  </si>
  <si>
    <t>CA10</t>
  </si>
  <si>
    <t>CA11</t>
  </si>
  <si>
    <t>CA12</t>
  </si>
  <si>
    <t>CA13</t>
  </si>
  <si>
    <t>CA14</t>
  </si>
  <si>
    <t>CA15</t>
  </si>
  <si>
    <t>CA16</t>
  </si>
  <si>
    <t>CA17</t>
  </si>
  <si>
    <t>CA18</t>
  </si>
  <si>
    <t>CA19</t>
  </si>
  <si>
    <t>CA20</t>
  </si>
  <si>
    <t>CA21</t>
  </si>
  <si>
    <t>CA22</t>
  </si>
  <si>
    <t>CA23</t>
  </si>
  <si>
    <t>CA24</t>
  </si>
  <si>
    <t>CA25</t>
  </si>
  <si>
    <t>CA26</t>
  </si>
  <si>
    <t>CA27</t>
  </si>
  <si>
    <t>CA28</t>
  </si>
  <si>
    <t>CA29</t>
  </si>
  <si>
    <t>CA30</t>
  </si>
  <si>
    <t>CA31</t>
  </si>
  <si>
    <t>CA32</t>
  </si>
  <si>
    <t>CA33</t>
  </si>
  <si>
    <t>CA34</t>
  </si>
  <si>
    <t>CA35</t>
  </si>
  <si>
    <t>CA36</t>
  </si>
  <si>
    <t>CA37</t>
  </si>
  <si>
    <t>CA38</t>
  </si>
  <si>
    <t>CA39</t>
  </si>
  <si>
    <t>CA40</t>
  </si>
  <si>
    <t>CA41</t>
  </si>
  <si>
    <t>CA42</t>
  </si>
  <si>
    <t>CA43</t>
  </si>
  <si>
    <t>CA44</t>
  </si>
  <si>
    <t>CA45</t>
  </si>
  <si>
    <t>CA46</t>
  </si>
  <si>
    <t>CA47</t>
  </si>
  <si>
    <t>CA48</t>
  </si>
  <si>
    <t>CA49</t>
  </si>
  <si>
    <t>CA50</t>
  </si>
  <si>
    <t>DG01</t>
  </si>
  <si>
    <t>DG02</t>
  </si>
  <si>
    <t>DG03</t>
  </si>
  <si>
    <t>DG04</t>
  </si>
  <si>
    <t>DG05</t>
  </si>
  <si>
    <t>DG06</t>
  </si>
  <si>
    <t>TH01</t>
  </si>
  <si>
    <t>TH02</t>
  </si>
  <si>
    <t>TH03</t>
  </si>
  <si>
    <t>TH04</t>
  </si>
  <si>
    <t>TH05</t>
  </si>
  <si>
    <t>TH06</t>
  </si>
  <si>
    <t>TH07</t>
  </si>
  <si>
    <t>TH08</t>
  </si>
  <si>
    <t>TH09</t>
  </si>
  <si>
    <t>TH10</t>
  </si>
  <si>
    <t>TH11</t>
  </si>
  <si>
    <t>AF01</t>
  </si>
  <si>
    <t>AF02</t>
  </si>
  <si>
    <t>AF03</t>
  </si>
  <si>
    <t>AF04</t>
  </si>
  <si>
    <t>AF05</t>
  </si>
  <si>
    <t>AF06</t>
  </si>
  <si>
    <t>AF07</t>
  </si>
  <si>
    <t>GT01</t>
  </si>
  <si>
    <t>GT02</t>
  </si>
  <si>
    <t>GT03</t>
  </si>
  <si>
    <t>GT04</t>
  </si>
  <si>
    <t>GT05</t>
  </si>
  <si>
    <t>GT06</t>
  </si>
  <si>
    <t>GI01</t>
  </si>
  <si>
    <t>GI02</t>
  </si>
  <si>
    <t>GI03</t>
  </si>
  <si>
    <t>GI04</t>
  </si>
  <si>
    <t>GI05</t>
  </si>
  <si>
    <t>GI06</t>
  </si>
  <si>
    <t>GI07</t>
  </si>
  <si>
    <t>GI08</t>
  </si>
  <si>
    <t>GI09</t>
  </si>
  <si>
    <t>GESTIÓN DE LA TECNOLOGÍA</t>
  </si>
  <si>
    <t>GERENCIA DEL AMBIENTE FÍSICO</t>
  </si>
  <si>
    <t>Revisar y fortalecer el programa de despliegue de los derechos y deberes para incorporar la iniciativa "ruta de derechos y deberes", desplegar y ejecutar las estrategias actualizadas, evaluar sus resultados e intervenir con miras al cierre de brechas.</t>
  </si>
  <si>
    <t>Diseñar e implementar un programa, o mecanismo equivalente, que permita involucrar a los terceros asistenciales y de apoyo en el proceso de mejoramiento de la calidad con estándares de acreditación, acorde a lo establecido en los estándares 4 y 100 de acreditación. Este programa incluye revisar y fortalecer los procesos de contratación e interventoría (manual de supervisión), así como las minutas contractuales y modelos de términos de referencia para incluir anexos técnicos contractuales en los cuales se fijen los niveles de calidad esperada, además de incluir obligaciones claras de los terceros contratados con respecto al cumplimiento de estándares de acreditación, la concertación y seguimiento a planes de mejora (cuando aplique), la participación activa de los contratistas en los procesos institucionales de mejoramiento continuo de la calidad y el seguimiento a su adherencia; monitorizar y evaluar los resultados del programa e intervenir con miras al cierre de brechas.</t>
  </si>
  <si>
    <t>Documentar, ejecutar y evaluar el plan de implementación del nuevo aplicativo de eventos adversos, analizar los resultados obtenidos e intervenir con miras al cierre de brechas.</t>
  </si>
  <si>
    <t>Revisar, complementar y adaptar las prácticas seguras obligatorias que se vienen aplicando en la institución en concordancia con los paquetes instruccionales, dentro de lo aplicable; desplegar gradualmente estas prácticas, evaluar la adherencia a las mismas y su impacto sobre la incidencia de los eventos adversos que se pretende evitar, e intervenir con miras al cierre de brechas.</t>
  </si>
  <si>
    <t>Revisar y fortalecer las fichas técnicas de los indicadores de demanda no atendida, inasistencia e inatención, monitorizar y analizar sus resultados e intervenir con miras al cierre de brechas.</t>
  </si>
  <si>
    <t>Revisar, y de ser pertinente, actualizar la guía de programación de actividades asistenciales, para afinar sus herramientas de planificación con base en la información disponible actualmente a partir de los cubos de datos. A partir de este ajuste, revisar y actualizar la programación, ejecutar los ajustes necesarios en la distribución de la oferta de servicios y monitorizar el impacto de los mismos sobre el acceso y la oportunidad de los servicios.</t>
  </si>
  <si>
    <t>Concluir la medición de los tiempos de duración de los procedimientos quirúrgicos más frecuentes con el fin de adoptar y difundir estándares de referencia, monitorizar la adherencia a estos estándares de duración y su impacto sobre la productividad del servicio de cirugía, e intervenir con miras al cierre de brechas.</t>
  </si>
  <si>
    <t xml:space="preserve">Desplegar e implementar los indicadores previstos en el manual de estándares de oportunidad y puntualidad, analizar los resultados obtenidos e intervenir con miras al cierre de brechas. </t>
  </si>
  <si>
    <t>Fortalecer el despliegue del instructivo de negación de servicios a los responsables de su aplicación, incluyendo la solicitud a los mismos de socializar entre el personal asistencial el alcance del concepto de negación, su correcta utilización y los recursos que se deben agotar antes de su diligenciamiento; monitorizar la negación de servicios para verificar la pertinencia de las mismas e intervenir con miras al cierre de brechas.</t>
  </si>
  <si>
    <t>Documentar un manual para la prevención e identificación de inconvenientes frecuentes, desplegarlo e implementarlo, evaluar la adherencia e impacto de su aplicación sobre las inatenciones e intervenir con miras al cierre de brechas.</t>
  </si>
  <si>
    <t>Fortalecer el despliegue a los auxiliares administrativos de hospitalización sobre su responsabilidad de mantener informados a los usuarios internados acerca del monto aproximado del copago que deberá cancelar al momento del egreso, evaluar la adherencia a esta directriz (en términos de los usuarios que manifiestan haber sido informados), e intervenir con miras al cierre de brechas.</t>
  </si>
  <si>
    <t>Describir claramente, en los procedimientos asistenciales, los mecanismos para la información a los usuarios sobre la preparación para ayudas diagnósticas y la posterior verificación de dicha preparación, desplegar las directrices impartidas, evaluar la adherencia a las mismas e intervenir con miras al cierre de brechas.</t>
  </si>
  <si>
    <t>Estandarizar los métodos para brindar información a los usuarios internados sobre aspectos pertinentes de su hospitalización acorde a los estándares 16 y 17 de acreditación, desplegar las directrices impartidas, monitorizar la adherencia a las mismas e intervenir con miras al cierre de brechas.</t>
  </si>
  <si>
    <t>Evaluar la adherencia del personal de enfermería a la identificación de necesidades educativas y a las respectivas intervenciones desde el PAE, analizar los resultados obtenidos e intervenir con miras al cierre de brechas.</t>
  </si>
  <si>
    <t>Identificar las brechas de diseño, comunicación y/o coordinación que dificultan que la ruta interna de atención de los usuarios en el modelo de prestación opere de una manera fluida (orientación a servicios sociales y de salud); proponer e implementar los ajustes necesarios, evaluar el impacto de los mismos e intervenir con miras al cierre de brechas.</t>
  </si>
  <si>
    <t>Realizar un estimativo de necesidades y el respectivo costeo para la implementación satisfactoria del protocolo de higiene respiratoria, de manera que se disponga de los elementos de juicio necesarios para decidir sobre su implementación.</t>
  </si>
  <si>
    <t>Formular un cronograma de trabajo para la adopción, implementación y monitorización de la adherencia a las GPC priorizadas, ejecutar el cronograma de trabajo, evaluar los resultados obtenidos e intervenir con miras al cierre de brechas.</t>
  </si>
  <si>
    <t>Revisar y actualizar las Guías de Reacción Inmediata, desplegarlas, monitorizar el conocimiento de las mismas mediante simulaciones y simulacros e intervenir con miras al cierre de brechas.</t>
  </si>
  <si>
    <t>Desplegar e implementar el procedimiento actualizado de atención en salud bucal, alineado con los programas de PyP y con metas nacionales; evaluar la adherencia al mismo e intervenir con miras al cierre de brechas.</t>
  </si>
  <si>
    <t xml:space="preserve">Formular un plan de intervención integral que, a partir de un diagnóstico del proceso atención en imágenes diagnósticas, permita su fortalecimiento desde el punto de vista de su estructura, documentación, operación y evaluación de su desempeño. </t>
  </si>
  <si>
    <t>Revisar y, de ser necesario, complementar la tabla de resultados críticos de laboratorio clínico y laboratorio de patología, para garantizar la inclusión de todos los que requieren intervención inmediata en caso de resultados críticos, desplegar los ajustes realizados, continuar monitorizando la adherencia a este instructivo e intervenir con miras al cierre de brechas.</t>
  </si>
  <si>
    <t>Complementar la documentación institucional para garantizar la disponibilidad de la totalidad de las guías, procedimientos y protocolos previstos en el estándar 28 de acreditación, formular y ejecutar los planes de implementación pertinentes, evaluar la adherencia a los mismos y proceder según resultados.</t>
  </si>
  <si>
    <t>Desplegar e implementar el instructivo de criterios de ingreso y egreso. Una vez desplegado, evaluar la adherencia al mismo mediante auditoría de historias clínicas, analizar los resultados obtenidos e intervenir con miras al cierre de brechas.</t>
  </si>
  <si>
    <t>Desplegar e implementar el instructivo de criterios para la prescripción de apoyos terapéuticos (psicología, trabajo social, nutrición, terapias, etc.). Una vez desplegado, evaluar la adherencia al mismo mediante auditoría de historias clínicas, analizar los resultados obtenidos e intervenir con miras al cierre de brechas.</t>
  </si>
  <si>
    <t>Formular la ficha técnica del indicador "Proporción de pacientes que comprenden los riesgos, beneficios y alternativas de los procedimientos intervencionistas propuestos" (global y desagregado por UH), evaluar y analizar los resultados obtenidos e intervenir con miras al cierre de brechas.</t>
  </si>
  <si>
    <t>Documentar un instructivo que defina claramente los mecanismos para la prescripción de medicamentos No-PBS, tanto para pacientes del régimen subsidiado como del contributivo, desplegar e implementar el instructivo documentado, evaluar la adherencia al mismo e intervenir con miras al cierre de brechas.</t>
  </si>
  <si>
    <t>Concluir el desarrollo informático para la conciliación medicamentosa, desplegarlo e implementarlo, evaluar la adherencia a la conciliación medicamentosa e intervenir con miras al cierre de brechas.</t>
  </si>
  <si>
    <t>Concluir el despliegue e implementación del programa de uso racional de antimicrobianos, evaluar la adherencia al mismo e intervenir con miras al cierre de brechas.</t>
  </si>
  <si>
    <t>Documentar un instructivo o documento equivalente que permita impartir directrices claras sobre los exámenes de laboratorio que pueden ser ordenados por personal de enfermería, desplegar el instructivo aprobado, evaluar la adherencia al mismo e intervenir con miras al cierre de brechas.</t>
  </si>
  <si>
    <t>Caracterizar la problemática de las muestras que llegan sin orden al laboratorio clínico, con el fin de identificar los responsables de este fenómeno, reforzar el entrenamiento sobre la forma correcta de registrar en el sistema las muestras tomadas, evaluar el impacto de las medidas adoptadas e intervenir con miras al cierre de brechas.</t>
  </si>
  <si>
    <t>Revisar la documentación del proceso de atención en imagenología para determinar la existencia o no de directrices explícitas para el rechazo de imágenes diagnósticas. En caso de no tenerlas, documentarlas, desplegarlas, evaluar la adherencia a las mismas y la frecuencia del rechazo de imágenes diagnósticas, e intervenir según hallazgos.</t>
  </si>
  <si>
    <t>Desplegar e implementar el método para el reporte de resultados sensibles (rama en la HCE) a todo el personal responsable de su aplicación, evaluar la adherencia al mismo e intervenir con miras al cierre de brechas.</t>
  </si>
  <si>
    <t>Desplegar e implementar el método para que los profesionales tratantes califiquen la correlación entre las ayudas diagnósticas y la clínica del paciente, evaluar la adherencia al mismo e intervenir con miras al cierre de brechas.</t>
  </si>
  <si>
    <t>Formular e implementar la ficha técnica del indicador "Promedio de tiempo de espera para respuesta a interconsultas y valoraciones (desagregado por disciplina y especialidad)"; analizar los resultados obtenidos e intervenir con miras al cierre de brechas.</t>
  </si>
  <si>
    <t>Revisar los procedimientos de egreso de los pacientes habitantes de calle, incluyendo posible referenciación con otras IPS, con miras a reducir las estancias inapropiadas, pero garantizando que no se presenten riesgos para estos usuarios; desplegar las directrices adoptadas, analizar la adherencia e impacto de las mismas e intervenir con miras al cierre de brechas.</t>
  </si>
  <si>
    <t>Ejecutar la prueba piloto de la encuesta de comprensión sobre la información brindada a los usuarios; a partir de los resultados obtenidos, determinar el método definitivo de evaluación, implementarlo, analizar los resultados obtenidos e intervenir con miras al cierre de brechas.</t>
  </si>
  <si>
    <t>Adoptar, desplegar e implementar el protocolo de atención integral a víctimas de crímenes con ácido, expedido por el MSPS, incluyendo la dotación de los 10 servicios de urgencias con el kit descrito en dicho protocolo.</t>
  </si>
  <si>
    <t>Implementar los indicadores diseñados para la evaluación del programa educativo, analizar los resultados obtenidos e intervenir con miras al cierre de brechas.</t>
  </si>
  <si>
    <t>Identificar el conjunto de indicadores de resultados clínicos que deben compararse, como parte de su análisis, con referentes nacionales y/o internacionales; seleccionar los referentes para cada indicador, desplegar e implementar el método de análisis para estos indicadores con inclusión de la comparación con los referentes establecidos, e intervenir con miras al cierre de brechas.</t>
  </si>
  <si>
    <t>Identificar el conjunto de patologías o condiciones clínicas que ameritan revisión post-egreso, con el fin de implementar un mecanismo que garantice el acceso de los usuarios a estos controles; implementar el método diseñado, evaluar la adherencia al mismo e intervenir con miras al cierre de brechas.</t>
  </si>
  <si>
    <t>Seleccionar las personas responsables del seguimiento post-egreso en cada una de las unidades hospitalarias, entrenar a este personal en la ejecución del instructivo respectivo y uso de las herramientas correspondientes, consolidar y analizar los resultados obtenidos con miras al cierre de brechas.</t>
  </si>
  <si>
    <t>Revisar la metodología documentada para la monitorización del consultador frecuente, de manera que incluya estrategias y herramientas de intervención, ejecutar una prueba piloto de la metodología adoptada y, a partir de los resultados obtenidos, desplegar la metodología a toda la red, analizar los resultados obtenidos e intervenir con miras al cierre de brechas.</t>
  </si>
  <si>
    <t xml:space="preserve">Revisar y actualizar los planes de cuidado o planes de egreso y la lista de chequeo de egreso, de manera que su implementación contribuya a un egreso estandarizado. Evaluar la adherencia al procedimiento de egreso, incluyendo la entrega informada de los planes de cuidados, y su impacto en términos de la reducción de los reingresos evitables, e intervenir según los resultados obtenidos, con miras al cierre de brechas. </t>
  </si>
  <si>
    <t>Revisar y analizar los criterios con base en los cuales se está midiendo la pertinencia de las remisiones, y la sistematicidad en el análisis e intervención de sus resultados, implementar los ajustes necesarios, continuar monitorizando e intervenir con miras al cierre de brechas.</t>
  </si>
  <si>
    <t>Documentar y desplegar el proceso de atención en fisioterapia, alineado con los estándares de acreditación aplicables (Considerar como referente el manual de estándares de habilitación - rehabilitación anexo a la resolución 1445 de 2006), formular e implementar los indicadores propios del proceso, medir la calidad del mismo e intervenir según sus resultados con miras al cierre de ciclos.</t>
  </si>
  <si>
    <t xml:space="preserve">Revisar y mejorar la metodología de cálculo del indicador de tiempos de egreso para tratar de volverlo más transaccional y, por consiguiente, más confiable; continuar monitorizando los resultados obtenidos e intervenir con miras al cierre de brechas. </t>
  </si>
  <si>
    <t>Ejecutar y documentar un análisis causal, sustentado con hechos y datos, con respecto a las fallas en el flujo de pacientes entre las unidades hospitalarias. A partir de este análisis causal, formular una acción de mejora integral que permita intervenir los factores causales identificados, ejecutar las acciones definidas y monitorizar su impacto con miras al cierre de brechas.</t>
  </si>
  <si>
    <t>Desplegar e implementar el manual de imagen corporativa, evaluar la adherencia a las directrices del manual de imagen corporativa e intervenir con base en los resultados obtenidos, con miras al cierre de brechas.</t>
  </si>
  <si>
    <t>Estructurar una matriz de indicadores por cada uno de los ejes de acreditación, que permita generar un indicador resumen por eje, obtenido a partir de la ponderación de los componentes o dimensiones de cada uno de ellos para ser sustentados y analizados periódicamente en la junta directiva. Generar las evidencias de análisis y toma de decisiones en la Junta Directiva y monitorizar el mejoramiento logrado con miras al cierre de ciclos.</t>
  </si>
  <si>
    <t>Continuar desplegando e implementando el programa de humanización, evaluar los resultados obtenidos mediante los indicadores que se determinen para el mismo e intervenir con miras al cierre de brechas.</t>
  </si>
  <si>
    <t>Formular una representación simplificada del modelo de prestación de servicios con enfoque sistémico, que permita sintetizar el deber ser del mismo, de manera que se pueda avanzar hacia la evaluación sistemática de su desarrollo y ejecución actual con el fin de introducir las mejoras necesarias para alcanzar los resultados esperados.</t>
  </si>
  <si>
    <t>A partir de un diagnóstico sobre los principales problemas en la gestión de las UPSS, relacionados con falta de claridad en las competencias y atribuciones de sus directivos, formular una propuesta de directrices para la delimitación de las responsabilidades y atribuciones de los Directores de UPSS, Coordinadores Administrativos, Coordinadores Asistenciales, Coordinadores de Centros de Salud y Comités Técnicos de UPSS (Considerar una revisión de las resoluciones internas 285 de 2012, 505 de 2013, el acuerdo de Junta Directiva 341 de 2018 y su alineación con la metodología para la gestión por procesos y el Modelo Integrado de Planeación y Gestión - MIPG).</t>
  </si>
  <si>
    <t>Socializar, a través de la estrategia "Talento humano a tu mano" o de otros canales, los beneficios que reciben los colaboradores de la institución y presentarlos como parte del respeto de sus derechos, hasta alcanzar una amplia cobertura. (Considerar como posible denominación: "Beneficios que son bendiciones").</t>
  </si>
  <si>
    <t>Revisar y armonizar los procesos de direccionamiento y planeación, gestión presupuestal y gestión de bienes y servicios, de manera que se pueda garantizar una respuesta oportuna y pertinente a las necesidades relacionadas con áreas de atención y puestos de trabajo dignos; desplegar los ajustes realizados y monitorizar el impacto de los mismos en términos de la solución de las fallas identificadas.</t>
  </si>
  <si>
    <t>Monitorizar la gestión de necesidades de talento humano con el fin de mejorar de manera continua la cobertura, oportunidad y satisfacción del cliente interno con la gestión de sus necesidades, analizar los resultados obtenidos e intervenir con miras al cierre de brechas.</t>
  </si>
  <si>
    <t>Desplegar e implementar el procedimiento de planeación del talento humano, alineado con las directrices del MIPG, e incluyendo el componente contingencial, para que opere de manera unificada en las diferentes áreas de la organización; monitorizar sus resultados e intervenir con miras al cierre de brechas.</t>
  </si>
  <si>
    <t>Formular, ejecutar y monitorizar un plan de intervención, alineado con el plan institucional de capacitación (PIC) que permita corregir las brechas identificadas en cuanto al cumplimiento de requisitos de entrenamiento certificado del personal asistencial, independientemente de la modalidad de vinculación de dicho personal, evaluar los resultados de la ejecución del plan e intervenir con miras al cierre de brechas.</t>
  </si>
  <si>
    <t>Formular, ejecutar y monitorizar un plan de intervención encaminado a garantizar la disponibilidad de una única hoja de vida por colaborador, con todos los soportes de ley, y en lo posible digital, accesible tanto en el nivel central como en los puntos de atención; analizar los resultados obtenidos e intervenir con miras al cierre de brechas.</t>
  </si>
  <si>
    <t>Desplegar e implementar el procedimiento de formación y capacitación y el modelo de formación y aprendizaje; evaluar los resultados obtenidos e intervenir con miras al cierre de brechas.</t>
  </si>
  <si>
    <t>Revisar y fortalecer el formato de entrenamiento al puesto de trabajo para mejorar su especificidad en relación con las competencias propias de cada cargo; desplegar e implementar el formato aprobado, evaluar la adherencia al mismo e intervenir con miras al cierre de brechas.</t>
  </si>
  <si>
    <t>Desplegar e implementar el manual de cuadros de turnos, monitorizar la adherencia a sus directrices e intervenir con base en los resultados obtenidos con miras al cierre de brechas.</t>
  </si>
  <si>
    <t>Consolidar los resultados del EPSCI, sustentar el informe en el comité ampliado de gerencia, comité de bienestar y equipo de mejoramiento de segundo nivel de gestión humana. A partir de estos resultados, formular un plan de mejora, ejecutar y monitorizar sus logros e intervenir con miras al cierre de brechas.</t>
  </si>
  <si>
    <t>A partir de la autoevaluación actualizada con respecto al modelo de la relación docencia-servicio, formular y ejecutar un plan integral de intervención, que permita abordar las brechas identificadas; monitorizar los resultados obtenidos e intervenir con miras al cierre de brechas.</t>
  </si>
  <si>
    <t>Desarrollar e implementar el instructivo de evaluación del costo-beneficio de la relación docencia-servicio, en lo posible con apoyo de una entidad educativa, de manera que se disponga de información útil para la toma de decisiones.</t>
  </si>
  <si>
    <t>Fortalecer el despliegue e implementación del procedimiento de supervisión del personal en prácticas formativas con participación de la subgerencia de red de servicios y compromiso explícito de los directores de UPSS, coordinadores asistenciales y de centros de salud, de manera que se garantice una aplicación consistente del modelo de supervisión en los campos de práctica de las unidades, generar los datos e indicadores derivados de la supervisión, analizar los resultados obtenidos e intervenir con miras al cierre de brechas.</t>
  </si>
  <si>
    <t>Revisar y ajustar las directrices y coordinación del personal de mantenimiento asignado a las UH, de manera que, aplicando sistemáticamente listas de chequeo, bajo la coordinación de la dirección administrativa, contribuyan a mantener las instalaciones en óptimas condiciones; implementar las directrices adoptadas, evaluar el impacto de esta medida en la identificación de necesidades de AF e intervenir con miras al cierre de brechas.</t>
  </si>
  <si>
    <t>Garantizar la continuidad del programa 5S como herramienta de transformación cultural en relación con orden, seguridad, limpieza y aseo, y reportar bimestralmente las acciones realizadas y los resultados obtenidos.</t>
  </si>
  <si>
    <t>Adoptar, como parte del análisis de causalidad de los eventos adversos, la clasificación de los mismos en relación con los factores determinantes principales (acciones inseguras vs. Condiciones inseguras, cuando aplique); reportar a la Dirección Administrativa la información consolidada de estos análisis con el fin de conocer y monitorizar la participación de la gestión del ambiente físico en la causalidad de los eventos adversos.</t>
  </si>
  <si>
    <t>Fortalecer el despliegue de las directrices sobre segregación de residuos en la fuente; evaluar la adherencia a estas directrices mediante inspecciones frecuentes en los diferentes puntos de atención; analizar los resultados alcanzados e intervenir con miras al cierre de brechas.</t>
  </si>
  <si>
    <t>Garantizar la reactivación de las acciones propias del plan de emergencias asignadas a líderes específicos en las UPSS, monitorizar el cumplimiento de dichas acciones e intervenir con miras al cierre de brechas.</t>
  </si>
  <si>
    <t>Fortalecer el despliegue e implementación del manual de vigilancia y seguridad, evaluar el conocimiento y adherencia a sus directrices en los diferentes puntos de atención, e intervenir con base en los resultados obtenidos con miras al cierre de brechas.</t>
  </si>
  <si>
    <t>Concluir la documentación del programa de gestión de las tecnologías en salud y desarrollar los procedimientos, instructivos y listas de chequeo necesarias para su exitosa operacionalización en concordancia con los estándares 130 y 131; desplegar e implementar el programa de GT y la documentación que lo desarrolla, evaluar los resultados obtenidos e intervenir con miras al cierre de brechas.</t>
  </si>
  <si>
    <t>Documentar, desplegar e implementar el programa de hemovigilancia, evaluar los resultados del mismo e intervenir con miras al cierre de brechas.</t>
  </si>
  <si>
    <t>Terminar de documentar los planes de contingencia pendientes, desplegarlos e implementarlos, evaluar conocimiento y adherencia a los mismos mediante simulaciones o simulacros, analizar los resultados obtenidos e intervenir con miras al cierre de brechas.</t>
  </si>
  <si>
    <t>Revisar y actualizar el protocolo para la socialización, manejo y seguridad de las tecnologías existentes en la Institución (Resolución 2003 de 2014), desplegarlo e implementarlo, evaluar los resultados del mismo e intervenir con miras al cierre de brechas.</t>
  </si>
  <si>
    <t>Identificar los equipos críticos en los cuales se deben llevar a cabo controles al inicio de los turnos (desfibriladores, máquinas de anestesia, incubadoras y cilindros de aire u oxígeno para contingencia), documentar y desplegar las listas de chequeo o revisiones que se deben llevar a cabo sobre estos equipos, evaluar la adherencia a las mismas e intervenir con miras al cierre de brechas.</t>
  </si>
  <si>
    <t>Realizar un análisis causal que permita identificar los factores por los cuales se presentan deficiencias para soportar debidamente las hojas de vida de los equipos durante las auditorías; a partir del análisis realizado formular una acción de mejora integral, ejecutarla y monitorizar sus resultados con miras al cierre de brechas.</t>
  </si>
  <si>
    <t>Revisar y actualizar el instructivo de gestión de necesidades para darle un enfoque más sistémico, que incluya la respuesta a necesidades de información por parte de áreas ajenas a gerencia de la información que deben asumir la entrega de datos e información de los cuales son responsables; desplegar e implementar los ajustes realizados, evaluar la adherencia a estas directrices e intervenir con miras al cierre de brechas.</t>
  </si>
  <si>
    <t>Realizar un análisis causal que permita identificar los factores determinantes de las deficiencias en el gobierno de datos, formular y ejecutar una acción de mejora integral que permita intervenir los factores determinantes identificados.</t>
  </si>
  <si>
    <t>Documentar un manual, modelo o documento equivalente que permita describir de manera sistémica el enfoque institucional con respecto a minería de datos; desplegar e implementar el enfoque documentado, evaluar sus resultados e intervenir con miras al cierre de brechas.</t>
  </si>
  <si>
    <t>Desplegar e implementar el procedimiento de entrega de historias clínicas en todos los puntos de la red, evaluar la adherencia al mismo e intervenir con base en hallazgos, con miras al cierre de brechas.</t>
  </si>
  <si>
    <t>Evaluar el grado de cumplimiento de las directrices normativas sobre la trazabilidad de los procedimientos de transfusión. A partir de este diagnóstico adoptar las directrices institucionales necesarias, desplegar e implementar dichas directrices, evaluar la adherencia a las mismas e intervenir con miras al cierre de brechas.</t>
  </si>
  <si>
    <t>Normalizar el plan de contingencia conforme al formato institucional respectivo, incluyendo las herramientas y métodos para analizar las contingencias ocurridas; desplegar e implementar el plan de contingencia, evaluar la apropiación del mismo mediante simulaciones y/o simulacros, e intervenir con miras al cierre de brechas.</t>
  </si>
  <si>
    <t>Realizar un análisis causal sobre la contingencia del SI ocurrida el 2 de noviembre de 2018 que incluya acciones concretas a ejecutar para evitar la recurrencia de un evento similar por la misma causa, ejecutar las acciones derivadas de este aprendizaje organizacional y monitorizar su impacto.</t>
  </si>
  <si>
    <t>Consolidar la información relacionada con la adherencia al no uso de siglas, acrónimos y abreviaturas, analizar sus resultados e intervenir con miras al cierre de brechas.</t>
  </si>
  <si>
    <t>Desplegar e implementar el modelo de comunicación organizacional, de manera que tenga en cuenta los estándares 69 (Sedes integradas en red), 111 (Gestión del Talento Humano) y 152 (Gerencia de la Información), evaluar la adherencia al mismo e intervenir con miras al cierre de brechas.</t>
  </si>
  <si>
    <t>Dioselina Vergara</t>
  </si>
  <si>
    <t>Jorge Mejía
Referentes de Seguridad del Paciente</t>
  </si>
  <si>
    <t>Héctor Vallejo
John William López
Guillermo Bustamante
Gloria Muñoz
Gloria Arango
Jaime Henao
Francisco López</t>
  </si>
  <si>
    <t>Gustavo Hernández
Líderes Asistenciales</t>
  </si>
  <si>
    <t>SEG.1:
Francisco López 
Jaime Henao
SEG 2 y siguientes:
Directores de UPSS</t>
  </si>
  <si>
    <t>Consuelo Giraldo
Gloria Muñoz
Guillermo Bustamante</t>
  </si>
  <si>
    <t>María Elena Jiménez
Juliana Herrera</t>
  </si>
  <si>
    <t>Juliana Herrera
Carlos Mesa</t>
  </si>
  <si>
    <t>Francisco López</t>
  </si>
  <si>
    <t>Consuelo Giraldo</t>
  </si>
  <si>
    <t>Wilson Martínez
Héctor Vallejo</t>
  </si>
  <si>
    <t>Juan Carlos Rodríguez
Dioselina Vergara
John William López</t>
  </si>
  <si>
    <t>Jorge Mejía
John William López</t>
  </si>
  <si>
    <t>Virginia Yepes
Gloria Muñoz</t>
  </si>
  <si>
    <t>Juliana Herrera
Virginia Yepes</t>
  </si>
  <si>
    <t>María Elena Jiménez
Wilson Martínez
Juliana Herrera</t>
  </si>
  <si>
    <t>Consuelo Giraldo
María Elena Jiménez</t>
  </si>
  <si>
    <t>Juan Carlos Rodríguez
Juliana Herrera</t>
  </si>
  <si>
    <t>Juliana Herrera</t>
  </si>
  <si>
    <t>John William López (Ficha Técnica y Prueba Piloto).
Comités Técnicos de UPSS (Análisis, Intervención y Mejoramiento de los Resultados)</t>
  </si>
  <si>
    <t>Dioselina Vergara
María Elena Jiménez</t>
  </si>
  <si>
    <t>Gustavo Hernández
Adriana Córdoba
Grupo de Humanización</t>
  </si>
  <si>
    <t>Francisco López Bernal
Gustavo Hernández
Olga Mejía
Olga Mery López
Adriana Córdoba</t>
  </si>
  <si>
    <t>Adriana Córdoba
Leopoldo Giraldo</t>
  </si>
  <si>
    <t>Gustavo Hernández
Olga Mejía
Olga Mery López</t>
  </si>
  <si>
    <t>Adriana Córdoba</t>
  </si>
  <si>
    <t>Adriana Córdoba
Francisco López
Olga Mejía</t>
  </si>
  <si>
    <t>Adriana Córdoba
Ruth Miriam Londoño
Jaime Henao</t>
  </si>
  <si>
    <t>Luz Amparo Montoya</t>
  </si>
  <si>
    <t>Valentina Sosa
Luz Amparo Montoya</t>
  </si>
  <si>
    <t>Rosa Elena Betancur</t>
  </si>
  <si>
    <t>Francisco López
Rosa Elena Betancur</t>
  </si>
  <si>
    <t>Olga Mejía
Jorge Romero</t>
  </si>
  <si>
    <t>Silvia Echeverri
Olga Mejía</t>
  </si>
  <si>
    <t>SEG1: 
Leopoldo Giraldo
Directores de UPSS
SEG2 y siguientes:
Silvia Echeverri
Directores de UPSS</t>
  </si>
  <si>
    <t>Olga Mejía
María Elena Jiménez</t>
  </si>
  <si>
    <t>Comité de Gestión de la Tecnología</t>
  </si>
  <si>
    <t>Aura Gutiérrez
Natalia Arcila
Beatriz Guarín
Jorge Romero</t>
  </si>
  <si>
    <t>Natalia Arcila</t>
  </si>
  <si>
    <t>Natalia Arcila
Olga Mejía</t>
  </si>
  <si>
    <t>Jaime Henao
Juan Esteban Franco
Dora Cecilia Giraldo</t>
  </si>
  <si>
    <t>Gustavo Hernández
Jaime Henao
Comité Ampliado de Gerencia</t>
  </si>
  <si>
    <t>Jaime Henao</t>
  </si>
  <si>
    <t>Jaime Henao
Juan Esteban Franco</t>
  </si>
  <si>
    <t>E1</t>
  </si>
  <si>
    <t>E5</t>
  </si>
  <si>
    <t>E7</t>
  </si>
  <si>
    <t>E9</t>
  </si>
  <si>
    <t>E10</t>
  </si>
  <si>
    <t>E12</t>
  </si>
  <si>
    <t>E13</t>
  </si>
  <si>
    <t>E14</t>
  </si>
  <si>
    <t>E16</t>
  </si>
  <si>
    <t>E19</t>
  </si>
  <si>
    <t>E20</t>
  </si>
  <si>
    <t>E21</t>
  </si>
  <si>
    <t>E23</t>
  </si>
  <si>
    <t>E24</t>
  </si>
  <si>
    <t>E26</t>
  </si>
  <si>
    <t>E27</t>
  </si>
  <si>
    <t>E28</t>
  </si>
  <si>
    <t>E33</t>
  </si>
  <si>
    <t>E34</t>
  </si>
  <si>
    <t>E36</t>
  </si>
  <si>
    <t>E37</t>
  </si>
  <si>
    <t>E41</t>
  </si>
  <si>
    <t>E43</t>
  </si>
  <si>
    <t>E45</t>
  </si>
  <si>
    <t>E46</t>
  </si>
  <si>
    <t>E48</t>
  </si>
  <si>
    <t>E56</t>
  </si>
  <si>
    <t>E57</t>
  </si>
  <si>
    <t>E60</t>
  </si>
  <si>
    <t>E71</t>
  </si>
  <si>
    <t>E78</t>
  </si>
  <si>
    <t>E79</t>
  </si>
  <si>
    <t>E95</t>
  </si>
  <si>
    <t>E96</t>
  </si>
  <si>
    <t>E98</t>
  </si>
  <si>
    <t>E103</t>
  </si>
  <si>
    <t>E104</t>
  </si>
  <si>
    <t>E106</t>
  </si>
  <si>
    <t>E110</t>
  </si>
  <si>
    <t>E113</t>
  </si>
  <si>
    <t>E114</t>
  </si>
  <si>
    <t>E115</t>
  </si>
  <si>
    <t>E116</t>
  </si>
  <si>
    <t>E119</t>
  </si>
  <si>
    <t>E120</t>
  </si>
  <si>
    <t>E121</t>
  </si>
  <si>
    <t>E122</t>
  </si>
  <si>
    <t>E123</t>
  </si>
  <si>
    <t>E130</t>
  </si>
  <si>
    <t>E133</t>
  </si>
  <si>
    <t>E134</t>
  </si>
  <si>
    <t>E148</t>
  </si>
  <si>
    <t>E149</t>
  </si>
  <si>
    <t>E150</t>
  </si>
  <si>
    <t>E152</t>
  </si>
  <si>
    <t>PAMEC E80</t>
  </si>
  <si>
    <t>E4 (Relacionado PAMEC E100)</t>
  </si>
  <si>
    <t>PAMEC E8</t>
  </si>
  <si>
    <t>PAMEC E17</t>
  </si>
  <si>
    <t>PAMEC E31</t>
  </si>
  <si>
    <t>PAMEC E40</t>
  </si>
  <si>
    <t>PAMEC E50</t>
  </si>
  <si>
    <t>PAMEC E52</t>
  </si>
  <si>
    <t>PAMEC E140</t>
  </si>
  <si>
    <t>E142 (Relacionado PAMEC E141)</t>
  </si>
  <si>
    <t>E146 (Relacionado PAMEC E141)</t>
  </si>
  <si>
    <t>PAMEC E125</t>
  </si>
  <si>
    <t>PAMEC E132</t>
  </si>
  <si>
    <t>PAMEC E107</t>
  </si>
  <si>
    <t>PAMEC E108</t>
  </si>
  <si>
    <t>Proporción de usuarios que conocen y comprenden sus Derechos y Deberes</t>
  </si>
  <si>
    <t>Cultura de reporte de eventos adversos</t>
  </si>
  <si>
    <t>Proporción de adherencia a las prácticas seguras</t>
  </si>
  <si>
    <t>Proporción de demanda no atendida</t>
  </si>
  <si>
    <t>Proporción de usuarios satisfechos con la información brindada durante el proceso de atención</t>
  </si>
  <si>
    <t>Proporción de pacientes que comprenden la información dada por el médico sobre el procedimiento a realizar y los riesgos y alternativas del mismo</t>
  </si>
  <si>
    <t>Proporción de pacientes a los que se realizó la conciliación medicamentosa y se incorporaron al plan de tratamiento los medicamentos que venia recibiendo</t>
  </si>
  <si>
    <t>Promedio de tiempo de espera para respuesta a interconsultas y valoraciones</t>
  </si>
  <si>
    <t>NLB</t>
  </si>
  <si>
    <t>36 hs</t>
  </si>
  <si>
    <t>Proporción de reingresos hospitalarios evitables, antes de 15 días</t>
  </si>
  <si>
    <t>Tiempo promedio para el egreso hospitalario</t>
  </si>
  <si>
    <t>6 hs</t>
  </si>
  <si>
    <t>Proporción de clientes internos satisfechos con la respuesta dada a su necesidad</t>
  </si>
  <si>
    <t>Proporción de ocupación de la planta de cargos</t>
  </si>
  <si>
    <t>Proporción de servidores vinculados, con verificación de antecedentes</t>
  </si>
  <si>
    <t>Proporción de cumplimiento de criterios de infraestructura en el SUH</t>
  </si>
  <si>
    <t>Proporción de eventos adversos relacionados con equipos biomédicos</t>
  </si>
  <si>
    <t>Proporción de clientes internos satisfechos con el sistema de información
Proporción de solicitudes relativas al sistema de información, atendidas en las primeras 3 horas</t>
  </si>
  <si>
    <t>80%
80%</t>
  </si>
  <si>
    <t xml:space="preserve">Proporción de usuarios informados durante la hospitalización, de cuánto deben cancelar al egreso </t>
  </si>
  <si>
    <t>Múltiples temas a desplegar y el tiempo del personal para despliegues es limitado</t>
  </si>
  <si>
    <t>Establecer listado de temas a desplegar
Definir cronograma según prioridades
Evaluar diferentes estrategias de despliegue buscando facilidad y las mayores coberturas posibles</t>
  </si>
  <si>
    <t>No se identifican barreras</t>
  </si>
  <si>
    <t>NA</t>
  </si>
  <si>
    <t>Terminar la revisión y ajuste de los indicadores por proceso y el desarrollo y ajuste de los procedimientos asociados a los procesos misionales, incluyendo la generación de los acuerdos entre procesos, según aplique; desplegar e implementar los procesos y procedimientos desarrollados, evaluar el desempeño de los mismos mediante los indicadores adoptados e intervenir con miras al cierre de brechas.</t>
  </si>
  <si>
    <t>Asignar recurso humano por punto de atención, para la orientación de usuarios y la gestión de inconvenientes</t>
  </si>
  <si>
    <t>Múltiples temas a desplegar y el tiempo del personal para despliegues es limitado.
Falta de recurso humano (auditor) para la evaluación de adherencia a criterios de prescripción de apoyos terapéuticos</t>
  </si>
  <si>
    <t>Establecer listado de temas a desplegar
Definir cronograma según prioridades
Evaluar diferentes estrategias de despliegue buscando facilidad y las mayores coberturas posibles
Definir metodología para evaluar adherencia a criterios de prescripción de apoyos terapéuticos (puede ser: ajuste instrumentos actuales de evaluación adh a HC, evaluación a pequeña muestra de HC por personal de la red - coord asistencial u otro)</t>
  </si>
  <si>
    <t>Falta de recurso humano asistencial o auditor para la evaluación pacientes que comprenden los riesgos, beneficios y alternativas de los procedimientos intervencionistas</t>
  </si>
  <si>
    <t>Revisar y listar los temas a evaluar en pacientes y definir estrategia de evaluación eficaz y de fácil aplicación</t>
  </si>
  <si>
    <t>Falta de documentación de los programas por eje, con objetivos y estrategias</t>
  </si>
  <si>
    <t>Gestionar con los líderes por eje, la documentación de los programas faltantes y la definición de indicadores de resultado</t>
  </si>
  <si>
    <t>Falta de recurso humano (auditor) para la evaluación de adherencia a criterios de prescripción de apoyos terapéuticos</t>
  </si>
  <si>
    <t>Definir metodología para evaluar adherencia a criterios de prescripción de apoyos terapéuticos (puede ser: ajuste instrumentos actuales de evaluación adh a HC, evaluación a pequeña muestra de HC por personal de la red - coord asistencial u otro)</t>
  </si>
  <si>
    <t>Falta de acuerdos interinstitucionales para el manejo de pacientes habitantes de calle, con definición clara de alcances y responsabilidades (falta de redes de apoyo)
Falta de apoyo de la Sría de Inclusión Social</t>
  </si>
  <si>
    <t>Realizar reuniones de concertación (mesas de diálogo) para establecer redes de asistencia al habitante de calle, con delimitación de responsabilidades</t>
  </si>
  <si>
    <t>Resistencia del personal ante multiplicidad de tareas a cumplir</t>
  </si>
  <si>
    <t>Falta de recurso humano (auditor) para la evaluación de adherencia al PAE</t>
  </si>
  <si>
    <t>Falta de acceso del personal en la red, al aplicativo de eventos adversos
Falta de entrenamiento del personal en el uso del aplicativo</t>
  </si>
  <si>
    <t>Validar funcionalidad del aplicativo de eventos adversos en la red
Entrenar líderes o formadores en el uso del aplicativo (navegación) que puedan replicar el conocimiento al resto de compañeros</t>
  </si>
  <si>
    <t>No oportunidad en el despliegue de la guía para el ingreso hospitalario al personal aux de enfermería y médico
No se tiene acceso a las estrategias de comunicación (Cuidadito pues y Rotafolio)
No se ha implementado en el aplicativo el módulo específico para esta actividad</t>
  </si>
  <si>
    <t>Definir cronograma de despliegue para personal médico y de enfermería
Evaluar diferentes estrategias de despliegue buscando facilidad y las mayores coberturas posibles
Realizar entrega, dejando evidencia, de las piezas publicitarias en la red
Instalar videos en la intranet o en los PC del personal asistencial
Validar funcionalidad del aplicativo previo a la implementación</t>
  </si>
  <si>
    <t>Falta de recursos financieros para dar cumplimeinto a las necesidades identificadas</t>
  </si>
  <si>
    <t>Hacer gestiones para contar con los recursos y lograr la meta trazada
Gestionar para que las unidades hospitalarias cuenten con algunos recursos y/o materiales para reparaciones menores</t>
  </si>
  <si>
    <t>No se realiza el nombramiento del ingeniero ambiental</t>
  </si>
  <si>
    <t>Gestionar el nombramiento del ingeniero ambiental, profesional clave en el liderazgo del PIGA</t>
  </si>
  <si>
    <t>Falta de recurso humano asistencial o auditor para la evaluación de la adherencia a Manual de vigilancia y seguridad</t>
  </si>
  <si>
    <t>Falta de recurso humano asistencial o auditor para la evaluación la adherencia al procedimiento de segregación en el 100% de los puntos de atención</t>
  </si>
  <si>
    <t>Buscar estrategia de evaluación eficaz y de fácil aplicación, que permita cobertura de todos los puntos de la red</t>
  </si>
  <si>
    <t>Falta de programación de líderes y brigadistas, por cuadro de turnos, para las actividades del plan de emergencias</t>
  </si>
  <si>
    <t>Verificar el cumplimiento del lineamiento institucional de asignación de tiempos a líderes y brigadistas, para las actividades del plan de emergencias (verificación por comité de emergencias central)</t>
  </si>
  <si>
    <t>Múltiples temas a desplegar y el tiempo del personal para despliegues es limitado
No nombramiento de PE Planeación para liderar el sistema de información</t>
  </si>
  <si>
    <t>Establecer listado de temas a desplegar
Definir cronograma según prioridades
Evaluar diferentes estrategias de despliegue buscando facilidad y las mayores coberturas posibles
Nombramiento del PE GESI en la Oficina Asesora de Planeación y DO</t>
  </si>
  <si>
    <t>Falta de implementado en el aplicativo SAFIX, del módulo para la gestión de la DNA</t>
  </si>
  <si>
    <t>Validar funcionalidad del aplicativo de DNA, previo a la implementación</t>
  </si>
  <si>
    <t>Falta de implementado en el aplicativo SAFIX, del módulo para la gestión de la DNA, que permita obtener los datos y generar los indicadores</t>
  </si>
  <si>
    <t>No disponibilidad, en la red, de personal para la orientación a usuarios</t>
  </si>
  <si>
    <t>Múltiples temas a desplegar y el tiempo del personal para despliegues es limitado
Limitación de recursos financieros para la implementación en la institución</t>
  </si>
  <si>
    <t>Establecer listado de temas a desplegar
Definir cronograma según prioridades
Evaluar diferentes estrategias de despliegue buscando facilidad y las mayores coberturas posibles
Gestionar los recursos necesarios para la implementación de las 11 práctivas seguras en la institución</t>
  </si>
  <si>
    <t>Proporción de clientes internos con apropiacion de conocimiento de las actividades del PIC</t>
  </si>
  <si>
    <t>EN ROJO: OM QUE CORRESPONDEN A ESTÁNDARES PRIORIZADOS PAMEC</t>
  </si>
  <si>
    <t>EN AZUL: OM QUE CORRESPONDEN A ESTÁNDARES CORRELACIONADOS CON ESTÁNDARES PRIORIZADOS PAMEC</t>
  </si>
  <si>
    <t>Proporción de solicitudes de referencia electiva pertinentes
Proporción de solicitudes de referencia urgente pertinentes</t>
  </si>
  <si>
    <t>86,2%
92,1%</t>
  </si>
  <si>
    <t>Proporción de cumplimiento del análisis de información (indicadores) en los comités</t>
  </si>
  <si>
    <t>≥ 24 / 100</t>
  </si>
  <si>
    <t>No se identifican barreras para el diagnóstico
No asignación de recurso humano y/o equipos (PC, red, teléfono) para la gestión del proceso</t>
  </si>
  <si>
    <t>Definición de estrategias de bajo costo que faciliten la implementación
Costear las actividades para implementación del procedimiento de orientación a servicios sociales y de salud
Gestionar los recusros para la implementación del procedimiento</t>
  </si>
  <si>
    <t>Establecer listado de temas a desplegar
Definir cronograma según prioridades
Evaluar diferentes estrategias de despliegue buscando facilidad y las mayores coberturas posibles
Definir metodología para evaluación del modelo de humanización</t>
  </si>
  <si>
    <t>Proporción de adherencia al criterio de identificación de necesidades educativas del paciente (evaluado en el PAE)
Proporción de adherencia al criterio de evaluación de la apropiación de conocimientos del paciente en los temas de educación identificadas (evaluado en el PAE)</t>
  </si>
  <si>
    <t>60%
4,4%</t>
  </si>
  <si>
    <t>70%
15%</t>
  </si>
  <si>
    <t>No se identifican barreras para la documentación</t>
  </si>
  <si>
    <t>No se identifican barreras para el diagnóstico</t>
  </si>
  <si>
    <t>No se identifican barreras para la identificación de planes de cuidado al egreso faltantes y su documentación</t>
  </si>
  <si>
    <t>Definir metodología para evaluar adherencia al PAE
Definir persona responsable, por UH, para la realizar el seguimiento (evaluación)
Revisar instrumento de evaluación para mirar si es posible facilitar su aplicación y consolidación</t>
  </si>
  <si>
    <t>Revisar y listar los temas que requieren evaluación de la adherencia y definir estrategia de evaluación eficaz y de fácil aplicación
Evaluar la posibilidad de incluir en cronograma institucional de simulacros y simulaciones el de pérdida de usuarios</t>
  </si>
  <si>
    <t>Fortalecer los derechos de los pacientes a los clientes internos
Implemtar el modelo de humanización
Empoderar a los referentes de seguridad para fomentar la comunicación del equipo de salud y el monitoreo de la información dada al usuario durante la hospitalización
Implementar los videos de "cuidadito pues"</t>
  </si>
  <si>
    <t>No se tiene el método y el responsable de realizar la evaluación de la adherencia a la guía de uso racional de antibióticos</t>
  </si>
  <si>
    <t>Establecer el método y responsables de la evaluación de la guía de uso racional de abs, previo a su implementación</t>
  </si>
  <si>
    <t>No se puede acceder a información de otras IPS de la ciudad
La información de ciudad, departamento, país, no disponible o no actualizada</t>
  </si>
  <si>
    <t>Contactarnos con líderes de información de otras IPS para contar con información de Ix de calidad</t>
  </si>
  <si>
    <t>Dificultades para acceder a la sede por barreras de orden público
En la sede no pueden recibir la visita (no programados)</t>
  </si>
  <si>
    <t>Reprogramar la fecha de visita</t>
  </si>
  <si>
    <t>Falta de recurso humano (auditor) para la evaluación de adherencia a GPC</t>
  </si>
  <si>
    <t>Definir personas responsables para la ejecución de la auditoría(evaluación)
Revisar instrumento de evaluación para mirar si es posible facilitar su aplicación y consolidación</t>
  </si>
  <si>
    <t>No se identifican barreras para la documentación de las guías de reacción inmediata</t>
  </si>
  <si>
    <t>Múltiples temas a desplegar y el tiempo del personal para despliegues es limitado.</t>
  </si>
  <si>
    <t>No se identifican barreras para la actualización de la tabla de resultados críticos.
El despliegue puede estar limitado por los múltiples temas a desplegar y el tiempo del personal para despliegues es limitado.</t>
  </si>
  <si>
    <r>
      <t xml:space="preserve">FECHA DE LA AUDITORÍA O DE LA ACTIVIDAD
</t>
    </r>
    <r>
      <rPr>
        <sz val="8"/>
        <color theme="0"/>
        <rFont val="Calibri"/>
        <family val="2"/>
        <scheme val="minor"/>
      </rPr>
      <t>(DD/MM/AA)</t>
    </r>
  </si>
  <si>
    <r>
      <t xml:space="preserve">FECHA DE RECIBO DEL INFORME FINAL DE AUDITORÍA
</t>
    </r>
    <r>
      <rPr>
        <sz val="8"/>
        <color theme="0"/>
        <rFont val="Calibri"/>
        <family val="2"/>
        <scheme val="minor"/>
      </rPr>
      <t>(DD/MM/AA)</t>
    </r>
  </si>
  <si>
    <r>
      <t xml:space="preserve">FECHA DE FORMULACIÓN DE LA ACCIÓN DE MEJORA
</t>
    </r>
    <r>
      <rPr>
        <sz val="8"/>
        <color theme="0"/>
        <rFont val="Calibri"/>
        <family val="2"/>
        <scheme val="minor"/>
      </rPr>
      <t>(DD/MM/AA)</t>
    </r>
  </si>
  <si>
    <t>ESTÁNDAR CON EL QUE SE RELACIONA LA OM</t>
  </si>
  <si>
    <t>RESPONSABLE DE LA ACCIÓN DE MEJORA O DE INTERVENCIÓN DE RIESGOS</t>
  </si>
  <si>
    <t>R/TADO DEL INDICADOR</t>
  </si>
  <si>
    <t>EQUIPO DE MEJORAM/TO</t>
  </si>
  <si>
    <t>Se realizó reunión con adtores, se hicieron lista de chequeo semanal
a la fecha no ha llegado listas de chequeo diligenciadas a la Dir Adtiva
Persisten situaciones de daños, pero no se reporta y desde la Dir Adtiva no se conoce dicha situación</t>
  </si>
  <si>
    <t>EN PROCESO</t>
  </si>
  <si>
    <t>SIN AVANCE</t>
  </si>
  <si>
    <t>Gerente. Revisar con Dr Gustavo incluir en aplicativo los factores contributivos
Dr Gustavo. Está en revisión la taxonomía. Se espera este mes finiquitar el aplicativo. Se requiere plan de trabajo de DOSI para desarrollos del sistema</t>
  </si>
  <si>
    <t>Existe lista de elegibles.</t>
  </si>
  <si>
    <t>En primer comité amb se definirá plan de trabajo para cumplir con esta tarea</t>
  </si>
  <si>
    <t>Gerente: revisar asignación de tareas de emergencias al Admor de las UPSS para cumplir con tareas y con cronograma de simulacros y simulaciones</t>
  </si>
  <si>
    <t>Hacer despliegue utilizando la conectividad
JL: revisar documentos con miras a impactar criterios solicitados en el estándar</t>
  </si>
  <si>
    <t>Se han enviado correos dic y feb para complementar la información (en el cómo y el cuándo)
Hoy el documento plantea lo que hacemos, pero se debe revisar si hay cosas nuevas que se puedan plantear para avanzar
Medicamentos: pendiente que Dra Beatriz valide códigos y alguna terminología.
Pendiente plantilla (lista de chequeo) para aplicar al ingresar un mdto nuevo
Pendiente ajustes de apartes en TIC
Esta semana Dr Gustavo y Aura, revisan y cierran la tarea
Lo relativo a procedimientos e instrumentos, Aura hará inventario de faltante para operar el Programa y Natalia Arcila debe hacer cronograma de trabajo en abril para cumplir con la tarea</t>
  </si>
  <si>
    <t>Aura ha realizado referenciaciones con otras instituciones. Algunas tienen protocolo, otras lo incluyen en el programa de gestión de la tecnología. Se debe definir dónde dejarlo
Aura enviará hoy la propuesta al resto del equipo para revisión y propuestas de ajuste. Plazo para validación 8 días (13 feb)</t>
  </si>
  <si>
    <t>Se envió documento, se revisó por Aura y se enviaron sugerencias de ajuste
Pendiente dotación de algunas áreas en los lab. Y se requiere certificación del personal (Md, enfermera, aux enferm) en transfusión sanguínea
Programar reunión con Consuelo para revisar exigencias y qué implementar nosotros o qué contratar con terceros
Revisar lo relativo a comité de transfusiones, operativizarlo</t>
  </si>
  <si>
    <t>La tarea debe incluir consolidar en un solo documento todos los planes de contingencia (incluidos los de ambiente físico) para facilitar su despliegue, consulta, aplicación y evaluación</t>
  </si>
  <si>
    <t>Natalia ha revisado las lista para máq de anestesia, incubadora, electrobisturí, y desfibriladores
En la tarea se debe incluir el procedimiento (quién las aplica, cada cuánto, etc); esta tarea la apoya Aura y Jlópez</t>
  </si>
  <si>
    <t>Los admon tienen las hojas de vida. Se está trabajando en software para tener todos las hojas de vida. Hoy en AM están todos los eq biomédicos
Se considera que no es necesario hacer análisis causal porq la causa ppal está detectada y se viene trabajando en nuestro ppio software</t>
  </si>
  <si>
    <t>Programar reunión con Dr Javier López el 14 o 15 de febrero para que oriente el análisis de causalidad</t>
  </si>
  <si>
    <t>Se visita sede por sede, por servidor, de todas las disciplinas. Además se trabaja el no uso siglas, consentimiento informado y plan de contingencia ante caídas del sistema.
Dificultades encontradas: responsables del archivo los tienen además en funciones de facturación. No alcanzan a hacer sus tareas de archivo (visitadas Sn Javier y Castilla)
Además el personal de archivo está hasta las 3pm y hay pacientes que requieren copia de HC después de esa hora. Qué hacer en este caso?</t>
  </si>
  <si>
    <t>Se reallizó reunión con Consuelo y Nora (bact de Belén). Se está en revisión de formatos que tiene la institución, está en revisión de estos documentos por Consuelo
Dr Gustavo: revisar qué otros registros pide la norma y si no están se deben implementar</t>
  </si>
  <si>
    <t>Carlos Mesa apoyará la documentación</t>
  </si>
  <si>
    <t>Hoy se tiene una persona (DBA) de Xenco en UNE para revisar los fallos del servidor</t>
  </si>
  <si>
    <t>Se está consolidando lo evaluado por evaluación concurrente. Pendiente lo de paciente trazador y otras fuentes</t>
  </si>
  <si>
    <t>Se tiene programado taller, plan padrino en estrategias de comunicación, a dictar por el doctor Javier López
Este taller está en POA con alcance a 400 servidores</t>
  </si>
  <si>
    <t>Se priorizaron certificados en soporte vital básico y avanzado, cód fucsia, toma de muestras
PIC 2019. Prioridad a SUH donde se cubre mayor número de personal, salud ocupacional
Se actualizó curso de inducción virtual y es obligatorio violencia sexual y seguridad del paciente</t>
  </si>
  <si>
    <t>Se presentará plan de despliegue en el comité de capacitación para su aprobación</t>
  </si>
  <si>
    <t>Se ajustó formato con Dres Valentina y Gustavo Hdez. Pendiente codificación</t>
  </si>
  <si>
    <t>Informe consolidado. Pendiente evidencia</t>
  </si>
  <si>
    <r>
      <t xml:space="preserve">Ya se realizó autoevaluación. El plan se formulará con las universidades en el 1er comité a realiza en Marzo. </t>
    </r>
    <r>
      <rPr>
        <sz val="9"/>
        <color rgb="FFFF0000"/>
        <rFont val="Calibri"/>
        <family val="2"/>
        <scheme val="minor"/>
      </rPr>
      <t>Reprogramar actividad para 2SEG</t>
    </r>
  </si>
  <si>
    <t>Se va ha realizar medición de gastos de los estudiantes con SENA para luego realizar medición del costo
Rosa considera difícil rastrear las actividades de docentes bimestralmente, sugiere hacerlo semestralmente
Revisar con la Subg de Red de Servicios la posibilidad de cumplir esta tarea o pensar en replantear la misma</t>
  </si>
  <si>
    <t>Se pretende construir un instrumento que facilite a los supervisores consolidar la información obtenida de la supervisión
En POA 2019 los Directores deben evidenciar la supervisión a estudiantes. Pendiente definir el método para la supervisión</t>
  </si>
  <si>
    <t>Se tiene programación. Pendiente evidencia en carpeta compartida</t>
  </si>
  <si>
    <t>No se ha trabajado el tema. No se ha podido programar reunión con Planeación para avanzar en el tema
Considerar ajuste al proceso de consulta ambulatoria</t>
  </si>
  <si>
    <t>Se revisó este problema y es multicausal
Está pendiente documentar el análisis causal estructurado y documentar el plan de intervención. Se revisará el tema con el Dr Fco López</t>
  </si>
  <si>
    <t>Se revisaron referentes y se está en la identificación de las causas de inatención del paciente. Está pendiente su caracterización y revisión contra los procedimientos de la institución</t>
  </si>
  <si>
    <t>CERRADA</t>
  </si>
  <si>
    <r>
      <t xml:space="preserve">Se realizó análisis causal estructurado
Se tiene lista de chequeo la cual está en revisión
</t>
    </r>
    <r>
      <rPr>
        <sz val="9"/>
        <color rgb="FFFF0000"/>
        <rFont val="Calibri"/>
        <family val="2"/>
        <scheme val="minor"/>
      </rPr>
      <t>Dr Gustavo: complementar el análisis causal con el personal que opera el proceso (enfermeras, médicos, etc)</t>
    </r>
  </si>
  <si>
    <t>Se avanza en revisión de instrumentos de monitoreo y actualización del documento con la metodología. Se trabajó con referentes del Ministerio y el viejo ISS</t>
  </si>
  <si>
    <t>Se tiene Circ 019 de 2015, actualmente en revisión por profesionales de Subg Red
Para contributivo opera el MIPRES y a partir de abril 2019 aplica para Subsidiado. Ante esta novedad se sugiere esperar y no documentar instructivo diferente.
Dr Gustavo: se tiene o trabaja guía donde se tenga definido los mdtos que el médico puede prescribir como No PBS?
Revisar la posibilidad de hacer capacitación a Md de la formulación por MIPRES</t>
  </si>
  <si>
    <t>Aplicativo en diseño. Se definió taxonomía de eventos a reportar. Esta semana se presentará en comité de calidad y seguridad
En POA aparece esta tarea y debe tenerse el plan de implementación en el 1BIM</t>
  </si>
  <si>
    <t>Se trabajó procedimiento escrito. Pendiente la guía para reporte en Safix pero pendiente su desarrollo. Se decide para 28 feb entregar documento quedando pendiente el anexo de registro en el sistema</t>
  </si>
  <si>
    <t>El doctor Carlos Mesa está realizando actualmente diseminación en la red del instructivo de negación de servicios
Juliana presenta informe ejecutivo con resultados de seguimiento preliminar a las negaciones realizada entre 15 y 31 de enero de 2019</t>
  </si>
  <si>
    <t>68000 orientaciones. 5% efectivas
Principal causa: no se cuenta con la persona para la gestión de la información
Esta tarea igualmente está en plan de acción 2019, revisar que se complementen</t>
  </si>
  <si>
    <r>
      <t xml:space="preserve">No se ha iniciado trabajo pero se espera tener el primer entregable para 28 feb
</t>
    </r>
    <r>
      <rPr>
        <sz val="9"/>
        <color rgb="FFFF0000"/>
        <rFont val="Calibri"/>
        <family val="2"/>
        <scheme val="minor"/>
      </rPr>
      <t>Pendiente definir el equipo para adopción e implementación. Llevar esta tarea a comité de gerencia. Considerar igualmente que es exigencia del SUH</t>
    </r>
  </si>
  <si>
    <t>Se está revisando contra normatividad y MIAS. La resolución define los exámenes a ordenar por enfermería.
Hay dificultades con Savia porque glosa la orden, situación que se viene revisando con doctor Yury Rpo</t>
  </si>
  <si>
    <t>Solicitar a Dr Javier López ejemplos de rutas
En el programa se viene trabajando la estrategia del voz a voz por los usuarios. Dificultad: la medición del impacto de la estrategia</t>
  </si>
  <si>
    <t>Se cuenta con Instructivo Prealta Hospitalario IN1301010116 desde 2016 que cumple con requerimientos solicitados
Se debe evaluar adherencia y resultados sobre indicadores de estancia hospitalaria</t>
  </si>
  <si>
    <t>En reunión con tr social el 18 de enero y en acta quedó lo solicitado en la tarea</t>
  </si>
  <si>
    <t>Dr Gustavo: revisar una minuta para validar que estén las exigencias con terceros</t>
  </si>
  <si>
    <t>Está pendiente resultado final a enviar desde Belén</t>
  </si>
  <si>
    <r>
      <t xml:space="preserve">Aún no se ha avanzado, no se tiene claro si se nombra radiólogo en planta o se cancela cargo y se contrata
Se definió hace 15, coordinación por Dr Iván Ochoa, pero aún no se ha comunicado formalmente.
</t>
    </r>
    <r>
      <rPr>
        <sz val="9"/>
        <color rgb="FFFF0000"/>
        <rFont val="Calibri"/>
        <family val="2"/>
        <scheme val="minor"/>
      </rPr>
      <t>Revisar en equipo de gerencia</t>
    </r>
  </si>
  <si>
    <t>Pendiente validar con doctor Bustamante</t>
  </si>
  <si>
    <t>Se tiene el costeo de consumos, se presenta archivo excel. Se decide realizar prueba piloto para definir finalmente cómo implementarlo en la organización
Se hará prueba piloto en UH Belén</t>
  </si>
  <si>
    <t>Está en revisión y se tienen ident los exámenes a incluir y/o retirar
Hay exámenes que no salen en el informe, situación que se viene revisando con MyM</t>
  </si>
  <si>
    <t>Se sube evidencia de monitoreo a plan de egreso</t>
  </si>
  <si>
    <t>Se tiene instrumento de evaluación y este cumple con lo requerido. La debilidad está en el tamaño de la muestra pero el recurso auditor no permite ampliar la misma
Se entrega informe a Directores, se analiza en comités
Pendiente evidencias</t>
  </si>
  <si>
    <r>
      <t xml:space="preserve">Está pendiente terminar la documentación de la planeación del TH en lo contingencial. Este se tendrá para feb 28
</t>
    </r>
    <r>
      <rPr>
        <sz val="9"/>
        <color rgb="FFFF0000"/>
        <rFont val="Calibri"/>
        <family val="2"/>
        <scheme val="minor"/>
      </rPr>
      <t>Se debe reprogramar el cumplimiento del despliegue para SEG2</t>
    </r>
  </si>
  <si>
    <t>Se desarrolló en Safix lista chequeo para evaluar cumplimiento de requisitos de HV de servidores
Se inicia con personal clínico asistencial digitalizando HV. A la fecha van 55 HV
Se está desarrollando en Safix, la generación de informes de avance de este proceso</t>
  </si>
  <si>
    <t>No se ha podido iniciar despliegue. Aún pendiente ajuste del documento inical elaborado desde la Dir de Th, con participación de la Subgerencia de Red</t>
  </si>
  <si>
    <t>Se trabaja en la parametrización del informe en Safix; se han presentado avances pero aún con algunos fallos que están en revisión y corrección por la DOSI</t>
  </si>
  <si>
    <r>
      <t xml:space="preserve">Se adjunta evidencia: acta con lineamiento de monitoreo semanal a infraestructura con reporte de necesidades, y lista de chequeo excel a registrar semanalmente
Todas las necesidades se ingresan a mesa de ayuda
Los funcionarios no realizan reparación inmediata porque en las UPSS no tienen caja menor para conseguir insumos.
</t>
    </r>
    <r>
      <rPr>
        <sz val="9"/>
        <color rgb="FF0070C0"/>
        <rFont val="Calibri"/>
        <family val="2"/>
        <scheme val="minor"/>
      </rPr>
      <t>Para próximo seguimiento: revisar si es posible ajustar caja menor de la Dir Adtiva para entrega a las UPSS de manera que puedan conseguir algunos insumos. Revisar el AM si permite control de las actividades de mantenimiento y evaluar su efectividad  (tickets montados, pendientes)
Igualmente, revisar y ajustar en lo pertinente el procedimiento incluyendo cómo se identifican necesidades de mantenimiento, mediante qué acción se identificaron las mismas, quién controla el mantenimiento y cómo se realiza la verificación en los servicios del cumplimiento del mantenimiento. Dar clave al Admor de UPSS en mesa de ayuda
Considerar ajuste de lista de chequeo para que sean más explícitas (Dr Javier López enviará ejemplos)</t>
    </r>
  </si>
  <si>
    <r>
      <t xml:space="preserve">Se adjunta en evidencias acta de nombramiento del Ing Wilfred Aristizábal
</t>
    </r>
    <r>
      <rPr>
        <sz val="9"/>
        <color rgb="FF0070C0"/>
        <rFont val="Calibri"/>
        <family val="2"/>
        <scheme val="minor"/>
      </rPr>
      <t>Incluir al ing en el equipo de mejoramiento de Gestión Ambiental</t>
    </r>
  </si>
  <si>
    <t>Se realizó reunión con líderes de emergencias de las UPSS. La gerencia dio directriz y actualmente acta en revisión
Actualmente activos los comités de emregencia en cada UPSS, con cronograma de reuniones</t>
  </si>
  <si>
    <t>Se presenta archivo Excel con 10 planes de contingencia. Pendiente lo de alimentación y sistema de información</t>
  </si>
  <si>
    <r>
      <t xml:space="preserve">Se realiza ajuste del programa de gestión de la tecnología en lo relativo a uso seguro de medicamentos, con base en referencia documental con HGM y Cl del Rosario
</t>
    </r>
    <r>
      <rPr>
        <sz val="9"/>
        <color rgb="FFFF0000"/>
        <rFont val="Calibri"/>
        <family val="2"/>
        <scheme val="minor"/>
      </rPr>
      <t>El equipo de mejoramiento aprovecha la reunión para revisar y ajustar de manera definitiva el documento
Esta tarea asume la GT04 (PAMEC) por lo que se resalta en rojo (pasa a darle cumplimiento al estándar priorizado E132)</t>
    </r>
  </si>
  <si>
    <t>Se presenta AM con forma de cargue de HV de equipo. Esto solucionaría el problema de hoy a futuro
En el AM carga mantenimientos y documentos anexos como Invima, instrucciones de uso, capacitación, etc</t>
  </si>
  <si>
    <r>
      <t xml:space="preserve">Se presenta análisis causal realizado y las acciones de mejoramiento propuestas
</t>
    </r>
    <r>
      <rPr>
        <sz val="9"/>
        <color rgb="FFFF0000"/>
        <rFont val="Calibri"/>
        <family val="2"/>
        <scheme val="minor"/>
      </rPr>
      <t>Pendiente validar y priorizar acciones, con fechas y responsables</t>
    </r>
  </si>
  <si>
    <r>
      <t xml:space="preserve">Desde 2018 se tiene borrador inicial. No se ha avanzado en el tema
</t>
    </r>
    <r>
      <rPr>
        <sz val="9"/>
        <color rgb="FF0070C0"/>
        <rFont val="Calibri"/>
        <family val="2"/>
        <scheme val="minor"/>
      </rPr>
      <t>Para abril contar con enfoque simplificado de hasta dónde puede llegar Metrosalud con minería de datos</t>
    </r>
  </si>
  <si>
    <r>
      <t xml:space="preserve">Se envió plan de contingencia de HC a Planeación luego de realizar ajustes sugeridos
</t>
    </r>
    <r>
      <rPr>
        <sz val="9"/>
        <color rgb="FF0070C0"/>
        <rFont val="Calibri"/>
        <family val="2"/>
        <scheme val="minor"/>
      </rPr>
      <t>Pendiente lo relativo a SI</t>
    </r>
  </si>
  <si>
    <r>
      <t xml:space="preserve">TIGO UNE envió informe ejecutivo con causas y acciones correctivas
</t>
    </r>
    <r>
      <rPr>
        <sz val="9"/>
        <color rgb="FF0070C0"/>
        <rFont val="Calibri"/>
        <family val="2"/>
        <scheme val="minor"/>
      </rPr>
      <t>Se modifica tarea: Realizar evaluación de las consecuencias del evento en la institución y efectividad del plan de contingencia, con definición de acciones de mejora que preparen la institución ante eventos iguales o similares</t>
    </r>
  </si>
  <si>
    <t>Se presenta informe en Excel
Se viene ejecutando capacitación personalizada al personal de todos los servicios sobre no uso de siglas</t>
  </si>
  <si>
    <r>
      <t xml:space="preserve">Francisco López
Olga Mejía
Adriana Córdoba
</t>
    </r>
    <r>
      <rPr>
        <sz val="9"/>
        <color rgb="FF0070C0"/>
        <rFont val="Calibri"/>
        <family val="2"/>
        <scheme val="minor"/>
      </rPr>
      <t>Gustavo Hernández</t>
    </r>
    <r>
      <rPr>
        <sz val="9"/>
        <color theme="1"/>
        <rFont val="Calibri"/>
        <family val="2"/>
        <scheme val="minor"/>
      </rPr>
      <t xml:space="preserve">
Apoyo Metodológico: 
Diego Cossio</t>
    </r>
  </si>
  <si>
    <r>
      <t xml:space="preserve">Se tiene documento con la trazabilidad del trabajo que se viene adelantando. Desarrollo por sistemas con validación de equipo de Planeación. Actualmente está en aprox 80% de avance
</t>
    </r>
    <r>
      <rPr>
        <sz val="9"/>
        <color rgb="FFFF0000"/>
        <rFont val="Calibri"/>
        <family val="2"/>
        <scheme val="minor"/>
      </rPr>
      <t>Se inicia el 01 abril prueba piloto (Directriz de Gerencia)</t>
    </r>
  </si>
  <si>
    <r>
      <t xml:space="preserve">Se está trabajando en Instrumentos de prácticas seguras, se tienen la gran mayoría
</t>
    </r>
    <r>
      <rPr>
        <sz val="9"/>
        <color rgb="FF0070C0"/>
        <rFont val="Calibri"/>
        <family val="2"/>
        <scheme val="minor"/>
      </rPr>
      <t>Pendiente entre 2 o 3 y ajustes a los ya enviados por referentes, y para próximo seguimiento debe tenerse el plan de despliegue (liderado por referentes)</t>
    </r>
  </si>
  <si>
    <r>
      <t xml:space="preserve">Se presenta documento guía programación y archivo Excel que carga automáticamente la información de los cubos
</t>
    </r>
    <r>
      <rPr>
        <sz val="9"/>
        <color rgb="FF0070C0"/>
        <rFont val="Calibri"/>
        <family val="2"/>
        <scheme val="minor"/>
      </rPr>
      <t>Pendiente analizar qué tanto, la información de los cubos afectó la programación de actividades vs años anteriores y en qué medida se están cumpliendo las actividades programadas</t>
    </r>
  </si>
  <si>
    <t>No evidencia en carpeta compartida</t>
  </si>
  <si>
    <r>
      <t xml:space="preserve">No evidencia en carpeta compartida
</t>
    </r>
    <r>
      <rPr>
        <sz val="9"/>
        <color rgb="FF0070C0"/>
        <rFont val="Calibri"/>
        <family val="2"/>
        <scheme val="minor"/>
      </rPr>
      <t>Dr. Gustavo: reunión con Ángela Espinosa para definir Ix que salen desde la transacción e implementar el cubo pertinente</t>
    </r>
  </si>
  <si>
    <r>
      <t xml:space="preserve">Se realiza diseminación con "cápsulitas" y diseminación personalizada en la red
Se presenta "cápsulita" enviada vía WP y se está realizando despliegue por Dr Carlos Mesa
</t>
    </r>
    <r>
      <rPr>
        <sz val="9"/>
        <color rgb="FFFF0000"/>
        <rFont val="Calibri"/>
        <family val="2"/>
        <scheme val="minor"/>
      </rPr>
      <t>No tenemos información de avance en despliegue y quién continuará diseminación ya que Dr Mesa pasa a la Dirección de UPSS</t>
    </r>
  </si>
  <si>
    <r>
      <t xml:space="preserve">Se adelanta revisión de documentos referentes y documentación institucional
Se realizó listado de causas principales de inatenciones con el fin de documentar las acciones para su manejo
</t>
    </r>
    <r>
      <rPr>
        <sz val="9"/>
        <color rgb="FFFF0000"/>
        <rFont val="Calibri"/>
        <family val="2"/>
        <scheme val="minor"/>
      </rPr>
      <t>Se debe buscar que el documento tenga estrategias a ejecutar en el momento buscando solución para el paciente y PREVENIR la inatención</t>
    </r>
  </si>
  <si>
    <r>
      <t xml:space="preserve">Ver CA 52
Se tienen videos y rotafolio pero pendiente diseminación. Hoy en Youtobe
</t>
    </r>
    <r>
      <rPr>
        <sz val="9"/>
        <color rgb="FFFF0000"/>
        <rFont val="Calibri"/>
        <family val="2"/>
        <scheme val="minor"/>
      </rPr>
      <t>Se realiza despliegue total al personal de enfermería (a todas), pero no hay despliegue institucional (Safix, Cuidadito pues)</t>
    </r>
    <r>
      <rPr>
        <sz val="9"/>
        <rFont val="Calibri"/>
        <family val="2"/>
        <scheme val="minor"/>
      </rPr>
      <t xml:space="preserve">
</t>
    </r>
    <r>
      <rPr>
        <sz val="9"/>
        <color rgb="FF0070C0"/>
        <rFont val="Calibri"/>
        <family val="2"/>
        <scheme val="minor"/>
      </rPr>
      <t>Para próximo seguimiento: Finalizar despliegue en la institución y presentar informe de adherencia a la identificación de necesidades educativas del usuario y al cumplimiento en su ejecución</t>
    </r>
  </si>
  <si>
    <r>
      <t xml:space="preserve">Se presenta análisis causal y acciones de mejoramiento propuestas
</t>
    </r>
    <r>
      <rPr>
        <sz val="9"/>
        <color rgb="FF0070C0"/>
        <rFont val="Calibri"/>
        <family val="2"/>
        <scheme val="minor"/>
      </rPr>
      <t>Para próximo seguimiento presentar avances en las tareas propuestas</t>
    </r>
  </si>
  <si>
    <r>
      <t xml:space="preserve">Se presenta costos de implementación. Se está en prueba piloto en UH Belén
</t>
    </r>
    <r>
      <rPr>
        <sz val="9"/>
        <color rgb="FF0070C0"/>
        <rFont val="Calibri"/>
        <family val="2"/>
        <scheme val="minor"/>
      </rPr>
      <t>Para próximo seguimiento: resultado de prueba piloto</t>
    </r>
  </si>
  <si>
    <t>Se realizó diagnóstico de GPC necesarias con base en morbilidad 2018
Se requieren 32 GPC, para 17 no se tiene GPC adoptada
Adopción + formulación plan de despliegue teminaría en Agosto 2019. Para esto se requiere equipo de implementación de guías compuesto por 7 profesionales en promedio 20 días por guía</t>
  </si>
  <si>
    <t>El 68% del personal de Salud Oral se cambia con la convocatoria de la CNSC
Se definió aplazar el despliegue de Modelo para hacerlo al personal que entra nuevo</t>
  </si>
  <si>
    <t>No se conocen avances</t>
  </si>
  <si>
    <r>
      <t xml:space="preserve">Se realizó revisión y actualización (pendiente evidencia en carpeta)
Se ajustaron valores para 8 pruebas con base en sugerencia de especialistas. Ya se comunicó a Bacteriólogas de la red
Con MyM se revisa para que en informes salieran todas las pruebas
</t>
    </r>
    <r>
      <rPr>
        <sz val="9"/>
        <color rgb="FF0070C0"/>
        <rFont val="Calibri"/>
        <family val="2"/>
        <scheme val="minor"/>
      </rPr>
      <t>Para próximo seguimiento: avances en implementación, incluido ajustes en sistema Omega y MyM</t>
    </r>
  </si>
  <si>
    <t>JL: se elabora FT del Ix Proporción de pacientes que conocen y comprenden la información del CI, revisada con Jorge Mejía y Ángela Espinosa (PE Planeación)
Se ajusta meta a mayor o igual 90%</t>
  </si>
  <si>
    <t>Se elabora DT que incluye las instrucciones para ingreso a MIPRES, revisado y aprobado por COFYTE el 06/03/2019</t>
  </si>
  <si>
    <r>
      <t xml:space="preserve">Se presenta informe. A la fecha han ingresado 56 médicos (no se tiene Ix de cobertura)
</t>
    </r>
    <r>
      <rPr>
        <sz val="9"/>
        <color rgb="FF0070C0"/>
        <rFont val="Calibri"/>
        <family val="2"/>
        <scheme val="minor"/>
      </rPr>
      <t>Para próximo seguimiento: presentar nuevo avance del despliegue</t>
    </r>
  </si>
  <si>
    <r>
      <t xml:space="preserve">Se realizó análisis causal con apoyo del Dr Javier López, se plantea plan de intervención el cual está en revisión con Subg de Red
</t>
    </r>
    <r>
      <rPr>
        <sz val="9"/>
        <color rgb="FF0070C0"/>
        <rFont val="Calibri"/>
        <family val="2"/>
        <scheme val="minor"/>
      </rPr>
      <t>Para próximo seguimiento: Presentar avances en ejecución del plan de intervención</t>
    </r>
  </si>
  <si>
    <t>No se conocen avances en esta tarea</t>
  </si>
  <si>
    <r>
      <t xml:space="preserve">Se presenta acta de reunión de TS con recomendaciones de ajuste a la encuesta
</t>
    </r>
    <r>
      <rPr>
        <sz val="9"/>
        <color rgb="FF0070C0"/>
        <rFont val="Calibri"/>
        <family val="2"/>
        <scheme val="minor"/>
      </rPr>
      <t>Pendiente presentar resultados consolidados para decidir paso a seguir</t>
    </r>
    <r>
      <rPr>
        <sz val="9"/>
        <rFont val="Calibri"/>
        <family val="2"/>
        <scheme val="minor"/>
      </rPr>
      <t xml:space="preserve">
Cerrar prueba piloto
</t>
    </r>
    <r>
      <rPr>
        <sz val="9"/>
        <color rgb="FF0070C0"/>
        <rFont val="Calibri"/>
        <family val="2"/>
        <scheme val="minor"/>
      </rPr>
      <t>Revisar instrumento (lista) y si se repiten preguntas con lista chequeo Postventa, retirarlas (evaluar en un solo instrumento)</t>
    </r>
  </si>
  <si>
    <r>
      <t xml:space="preserve">Se tiene propuesta inicial de indicadores a referenciar. Pendiente revisión con responsables de procesos
Dr Javier López enviará algunos referentes posibles
</t>
    </r>
    <r>
      <rPr>
        <sz val="9"/>
        <color rgb="FFFF0000"/>
        <rFont val="Calibri"/>
        <family val="2"/>
        <scheme val="minor"/>
      </rPr>
      <t>Revisar con Dr Gustavo (pensar en Ix de Seguridad y Eficacia)</t>
    </r>
  </si>
  <si>
    <t>Se avanza revisión y ajustes de enfoque e instrumento de evaluación, previo a implementación</t>
  </si>
  <si>
    <t>Se trabaja instrumento Excel para evaluar causas de hiperconsultador. Se ajustó metodología
Pendiente inicio de prueba piloto (DOSI no ha enviado lista de paciente para sacar muestra)</t>
  </si>
  <si>
    <t>Se presenta informe Excel con resultados satisfactorios en diligenciamiento y calidad del mismo</t>
  </si>
  <si>
    <t>En los procedimientos mostrados no se evidencia las acciones o flujo de atención en fisioterapia, no se definen indicadores específicos</t>
  </si>
  <si>
    <t>N/A</t>
  </si>
  <si>
    <r>
      <t xml:space="preserve">En el equipo se expone que el resultado es automático y no habría pertinencia de la tarea
</t>
    </r>
    <r>
      <rPr>
        <sz val="9"/>
        <color rgb="FFFF0000"/>
        <rFont val="Calibri"/>
        <family val="2"/>
        <scheme val="minor"/>
      </rPr>
      <t>Aclarar con personas que aplican el proceso (Revisar cómo obtener el dato y mostrar el indicador)</t>
    </r>
  </si>
  <si>
    <r>
      <t xml:space="preserve">Se trabajó análisis causal, factores contributivos y se proponen acciones de intervención.
Ppal causa: oferta insuficiente de camas; demoras administrativas desde las EPS; recurso limitado de ambulancias para traslado de pacientes; demoras administrativas en sede que remite
</t>
    </r>
    <r>
      <rPr>
        <sz val="9"/>
        <color rgb="FFFF0000"/>
        <rFont val="Calibri"/>
        <family val="2"/>
        <scheme val="minor"/>
      </rPr>
      <t xml:space="preserve">Pendiente subir evidencia
</t>
    </r>
    <r>
      <rPr>
        <sz val="9"/>
        <color rgb="FF0070C0"/>
        <rFont val="Calibri"/>
        <family val="2"/>
        <scheme val="minor"/>
      </rPr>
      <t>Complementar informe de abril con: Gestión de pacientes (día estancia no adecuada)</t>
    </r>
  </si>
  <si>
    <t>No se conoce avance de esta tarea</t>
  </si>
  <si>
    <t>Se presenta informe con resultados 2018 y actas (2) reuniones del equipo de TH donde se analiza la información
Estos resultados se presentan en POA
Pendiente resutltados 2019 donde se evidencie participación de otras áreas</t>
  </si>
  <si>
    <r>
      <t xml:space="preserve">Se presenta archivo Excel con forma de realizar o planear el plan de contingencia, y archivo Excel para registro de horas de ausencia del personal y el tiempo real reemplazado por la persona capacitada (competente) que muestra indicador de hs reemplazadas
</t>
    </r>
    <r>
      <rPr>
        <sz val="9"/>
        <color rgb="FF0070C0"/>
        <rFont val="Calibri"/>
        <family val="2"/>
        <scheme val="minor"/>
      </rPr>
      <t>Para próximo seguimiento debe presentarse informe ejecutivo con avances y pendientes en el despliegue e implementación en la Red de el procedimiento de planeación del TH y estandarización de los instrumentos (Resultados de prueba piloto)
Igualmente, explorar si desde Safix, cuadro de turnos, puedo obtener la información requerida</t>
    </r>
  </si>
  <si>
    <t>Se vienen haciendo ajustes al enfoque para dar cumplimiento a la Estructura Documental
No se ha iniciado despliegue del mismo
Dr Javier López ofrece su apoyo con documentación</t>
  </si>
  <si>
    <r>
      <t xml:space="preserve">Se presenta formato ajustado con información a transmitir como parte de entrenamiento al puesto de trabajo
</t>
    </r>
    <r>
      <rPr>
        <sz val="9"/>
        <color rgb="FF0070C0"/>
        <rFont val="Calibri"/>
        <family val="2"/>
        <scheme val="minor"/>
      </rPr>
      <t>Ajustar con el fin de que sea visible el entrenamiento del contratista
Para próximo seguimiento: informe de despliegue e implmentación</t>
    </r>
  </si>
  <si>
    <r>
      <t xml:space="preserve">Adriana Córdoba
Sandra Báez
</t>
    </r>
    <r>
      <rPr>
        <sz val="9"/>
        <color rgb="FF0070C0"/>
        <rFont val="Calibri"/>
        <family val="2"/>
        <scheme val="minor"/>
      </rPr>
      <t>Responsables por componente</t>
    </r>
  </si>
  <si>
    <r>
      <t xml:space="preserve">Se presentan resultados consolidados.
</t>
    </r>
    <r>
      <rPr>
        <sz val="9"/>
        <color rgb="FFFF0000"/>
        <rFont val="Calibri"/>
        <family val="2"/>
        <scheme val="minor"/>
      </rPr>
      <t>Remitir a líderes por grupo de estándares lo que les corresponden para formulación del PM</t>
    </r>
    <r>
      <rPr>
        <sz val="9"/>
        <rFont val="Calibri"/>
        <family val="2"/>
        <scheme val="minor"/>
      </rPr>
      <t xml:space="preserve">
</t>
    </r>
    <r>
      <rPr>
        <sz val="9"/>
        <color rgb="FF0070C0"/>
        <rFont val="Calibri"/>
        <family val="2"/>
        <scheme val="minor"/>
      </rPr>
      <t>Para próximo seguimiento: Responsables de cada componente, tiene tarea de formular el plan de trabajo (plan de mejora) para cierre de brechas</t>
    </r>
  </si>
  <si>
    <r>
      <t xml:space="preserve">Se actualizó autoevaluación y se presentaron resultados a Universidades
</t>
    </r>
    <r>
      <rPr>
        <sz val="9"/>
        <color rgb="FFFF0000"/>
        <rFont val="Calibri"/>
        <family val="2"/>
        <scheme val="minor"/>
      </rPr>
      <t xml:space="preserve">Pendiente subir evidencias en carpeta compartida
</t>
    </r>
    <r>
      <rPr>
        <sz val="9"/>
        <color rgb="FF0070C0"/>
        <rFont val="Calibri"/>
        <family val="2"/>
        <scheme val="minor"/>
      </rPr>
      <t xml:space="preserve">Para próximo seguimiento presentar plan de intervención para cierre de brechas
</t>
    </r>
    <r>
      <rPr>
        <sz val="9"/>
        <color rgb="FFFF0000"/>
        <rFont val="Calibri"/>
        <family val="2"/>
        <scheme val="minor"/>
      </rPr>
      <t>Programar sesión de trabajo con Dr Javier López para revisar notas realizadas por las U a la autoevaluación</t>
    </r>
  </si>
  <si>
    <t>Se presenta plan general de implementación. Se viene implementando parte del Programa por Dra Sandra Báez pero en otros pilares se evidencian debilidades
En POA se presentan algunos resultados pero igual, varios de sus componentes no tienen resultados
Se evidencia falta de un equipo de personas de la red que lideren la implementación en las UPSS</t>
  </si>
  <si>
    <t>Se han realizado reuniones de equipo lider con revisión de los cómos e indicadores
Se vincula a la tarea como corresponsable, a la Subgerencia de Red de Servicios</t>
  </si>
  <si>
    <t>Se está revisando manual de funciones y requisitos con fecha a mayo 2019
Gerencia da instrucción de revisar con responsables los cargos de Director, Asistencial, Administrativo y Coord CS (esta tarea debe presentarse a JD en abril 2019)
En plan de mejora se hará seguimiento en SEG3</t>
  </si>
  <si>
    <r>
      <t xml:space="preserve">Desde 2018, la estrategia Talento Humano a tu mano realiza la feria de beneficios mensual en las UH, se informa sobre temas de interés de la Dirección, novedades en la organización, y se entrega volante con información variada
En inducción, reinducción, colillas de pago, mailmaster, se informa igualmente beneficios qure ofrece la organización a sus colaboradores
</t>
    </r>
    <r>
      <rPr>
        <sz val="9"/>
        <color rgb="FF0070C0"/>
        <rFont val="Calibri"/>
        <family val="2"/>
        <scheme val="minor"/>
      </rPr>
      <t>Para próximo seguimiento considerar el diseño de listado de beneficios brindados por la institución a sus colaboradores, y diseñar plan de despliegue en la red</t>
    </r>
  </si>
  <si>
    <r>
      <t xml:space="preserve">Se realizó reunión y se revisaron procedimientos. Se acordaron compromisos para dar mayor fluidez al proceso. Ej se encuentra solicitud de elementos en visitas de ergonomía, se revisaría cuáles pueden repararse, definiendo posterormente los que requieren reponerse
</t>
    </r>
    <r>
      <rPr>
        <sz val="9"/>
        <color rgb="FFFF0000"/>
        <rFont val="Calibri"/>
        <family val="2"/>
        <scheme val="minor"/>
      </rPr>
      <t xml:space="preserve">Dr Nicolás solicita revisar el procedimiento para que a todas las unidades adtivas, independiente de si son ejecutoras del gasto o no, se envíe formato de identificación de necesidades
Revisar el despliegue (canales suficientes) del procedimiento de id de necesidades
</t>
    </r>
    <r>
      <rPr>
        <sz val="9"/>
        <color rgb="FF0070C0"/>
        <rFont val="Calibri"/>
        <family val="2"/>
        <scheme val="minor"/>
      </rPr>
      <t>Para próximo seguimiento presentar revisión y ajuste de procedimientos y/o instructivos que den claridad en flujo del proceso</t>
    </r>
  </si>
  <si>
    <r>
      <t xml:space="preserve">Luis Fernando Giraldo
Francisco López
</t>
    </r>
    <r>
      <rPr>
        <sz val="9"/>
        <color rgb="FF0070C0"/>
        <rFont val="Calibri"/>
        <family val="2"/>
        <scheme val="minor"/>
      </rPr>
      <t>Gustavo Hernández</t>
    </r>
  </si>
  <si>
    <r>
      <t xml:space="preserve">Desde 2018 se documentó manual pero no ha sido adoptado porque está pendiente ajustes con Subg de Red de Servicios
No se ha iniciado despliegue
</t>
    </r>
    <r>
      <rPr>
        <sz val="9"/>
        <color rgb="FFFF0000"/>
        <rFont val="Calibri"/>
        <family val="2"/>
        <scheme val="minor"/>
      </rPr>
      <t xml:space="preserve">Escalar al equipo de DIRECCIONAMIENTO Y GERENCIA
</t>
    </r>
    <r>
      <rPr>
        <sz val="9"/>
        <color rgb="FF0070C0"/>
        <rFont val="Calibri"/>
        <family val="2"/>
        <scheme val="minor"/>
      </rPr>
      <t>Se revisa esta tarea en equipo de Direcc y Gerencia. El Dr Gustavo asume el compromiso con la misma</t>
    </r>
  </si>
  <si>
    <t>Por compromisos prioritarios se aplaza el seguimiento</t>
  </si>
  <si>
    <t>Tarea que el equipo decide retirar del plan de mejoramiento ya que las instituciones educativas, por cambio de personal motivado en concurso de CNSC, no tienen posibilidades de apoyar la ejecución de la misma</t>
  </si>
  <si>
    <t>Aud. a la Calidad de los Servicios de Salud para la PPNA_PAMEC - SSM 2018</t>
  </si>
  <si>
    <t>Definir cronograma y responsables de evaluación y aplicar lista de chequeo para evaluar  la adherencia al procedimiento de escucha activa vigente</t>
  </si>
  <si>
    <t>Dioselina Vergara - PU Participación Social
PU Trabajo Social UPSS</t>
  </si>
  <si>
    <t>30/06/2019
31/12/2019</t>
  </si>
  <si>
    <t>PROPORCIÓN DE USUARIOS SATISFECHOS  CON LA RESPUESTA RECIBIDA A SU QUEJA Y/O RECLAMO</t>
  </si>
  <si>
    <t>Ausencia del servidor encargado de Escucha Activa en el momento de la visita.
No se puede acceder a la carpeta fisica del procedimiento  en el punto de atencion</t>
  </si>
  <si>
    <t>Remitir oportunamente cronograma de visitas
Validar en cronograma institucional, que fechas de evaluación del procedimiento de EA, no se crucen con otras reuniones institucionales programadas
Consultar  con anterioridad las novedades laborares en la sede, para la fecha de la visita</t>
  </si>
  <si>
    <t>Documentar la gestión de los casos y la respuesta a las partes interesadas en el programa para la intervención de la violencia en el lugar de trabajo</t>
  </si>
  <si>
    <t>Disponer de la documentación relacionada con la gestión de casos de violencia en el lugar de trabajo al momento de la auditoría</t>
  </si>
  <si>
    <t>Silvia Echeverri - Coordinadora Salud Ocupacional</t>
  </si>
  <si>
    <t>Continuar con el proceso de socialización del programa institucional para la intervención de la violencia en el lugar de trabajo al personal</t>
  </si>
  <si>
    <t>Terminar de socializar el manual de referencia y contrareferencia en el ámbito de urgencias, Hospitalario y Ambulatorio al personal de la red</t>
  </si>
  <si>
    <t>Revisar la cobertura alcanzada por sede en 2018 en la socialización del Manual de referencia y contrarreferencia. Pobalación objeto: todos los médicos, todas las enfermeras profesionales, y los auxiliares administrativos de urgencia y hospital</t>
  </si>
  <si>
    <t>Cambio de responsable por nombramiento en cargo de la persona que pasa el concurso de la CNSC</t>
  </si>
  <si>
    <t>Entrega del puesto de trabajo, incluidos los compromisos de planes de mejoramiento definidos por la institución</t>
  </si>
  <si>
    <t>Analizar bimestralmente, los indicadores PAMEC relativos a referencia y contrarreferencia del paciente, en el comité técnico de la UPSS y actuar según resultados</t>
  </si>
  <si>
    <t>Director de UPSS</t>
  </si>
  <si>
    <t>30/04/2019
30/06/2019
31/08/2019
31/10/2019</t>
  </si>
  <si>
    <t>No disponer de la información (resultados de Ix) previo al comité</t>
  </si>
  <si>
    <t>Validar si se cuenta con la información y en caso negativo, gestionar su envío por parte de la central de referencia</t>
  </si>
  <si>
    <t>Socializar bimestralmente, con el personal de urgencias y hospitalización, en reuniones focales y/o en carteleras, los resultados de los indicadores PAMEC relativos a referencia y contrarreferencia del paciente y las acciones a implementar para el cierre de brechas</t>
  </si>
  <si>
    <t>Revisar y fortalecer el programa de despliegue de los derechos y deberes para incorporar la iniciativa "ruta de derechos y deberes", desplegar y ejecutar las estrategias actualizadas, y evaluar sus resultados</t>
  </si>
  <si>
    <t>PROPORCIÓN DE USUARIOS QUE RECIBEN INFORMACIÓN PARA LA REMISIÓN URGENTE</t>
  </si>
  <si>
    <t>Revisar y analizar los criterios con base en los cuales se está midiendo la pertinencia de las remisiones, y la sistematicidad en el análisis e intervención de sus resultados, implementar los ajustes necesarios, continuar monitorizando e intervenir con miras al cierre de brechas</t>
  </si>
  <si>
    <t>PROPORCIÓN DE SOLICITUDES DE REFERENCIA ELECTIVA PERTINENTES
PROPORCIIÓN DE SOLICITUDES DE REFERENCIA URGENTE PERTINENTES</t>
  </si>
  <si>
    <t>Falta de recurso humano asistencial o auditor para la evaluación de la pertinencia de las remisiones</t>
  </si>
  <si>
    <t>Revisar y listar los procedimientos o guías que requieren evaluación de adh y establecer metodología eficaz y práctica</t>
  </si>
  <si>
    <t>Ajustar y publicar el documento de triage V3 de acuerdo con la estructura documental institucional</t>
  </si>
  <si>
    <t>Francisco López - Subg de Red</t>
  </si>
  <si>
    <t>Capacitación al personal de triage en metodología ESI</t>
  </si>
  <si>
    <t>Realizar la retroalimentación de la medición de la adherencia del triage al personal, analizar el comportamiento de este</t>
  </si>
  <si>
    <t>Retroalimentar trimestralmente, al personal de triage con los resultados de la evaluación de adherencia al procedimiento</t>
  </si>
  <si>
    <t>Coordinador asistencial de cada UH y CS Santo Domingo Savio</t>
  </si>
  <si>
    <t>15/04/2019
15/07/2019
15/10/2019</t>
  </si>
  <si>
    <t>Realizar informe ejecutivo trimestral de auditoria de adherencia a triage donde se evidencie el análisis de los resultados obtenidos y definición de acciones para el cierre de brechas</t>
  </si>
  <si>
    <t>Desplegar el procedimiento Asignación de citas ajustado al nuevo mapa de procesos a auxiliares administrativos que ejecutan el proceso en la UPSS (UH y CS)</t>
  </si>
  <si>
    <t>Adminitrador de la UPSS</t>
  </si>
  <si>
    <t>Realizar análisis y seguimiento correspondiente al Indicador de Oportunidad en la asignación de cama hospitalaria (cuando este se altere)</t>
  </si>
  <si>
    <t>Implementar y analizar el indicador de proproción de camas asignadas oportunamente (en las primeras 2 horas), alineado con el plan de acción 2019</t>
  </si>
  <si>
    <t>Francisco López - Subg de Red
Director de UPSS</t>
  </si>
  <si>
    <t>Definir, documentar y socializar el proceso estructurado que defina el o los mecanismos para crear alertas en caso de afectación de la oportunidad de la asignación de citas en los servicios ambulatorios y que mencione cómo se garantiza el acceso de los usuarios a los diferentes servicios ambulatorios</t>
  </si>
  <si>
    <t>Analizar los indicadores de oportunidad de consulta y establecer acciones para mejorar los resultados</t>
  </si>
  <si>
    <t>Fortalecer las acciones que permitan evidenciar cómo se debe realizar la capacitación y reentrenamiento al personal responsable de los procesos mejorados (del central hacia UH y CS)</t>
  </si>
  <si>
    <t>Terminar la revisión y ajuste de los procedimientos asociados a los procesos misionales; desplegar e implementar los procesos y procedimientos desarrollados</t>
  </si>
  <si>
    <t>Gustavo Hernández - Jefe Oficina Planeación y D.O.
Líderes de Proceso y Directores UPSS</t>
  </si>
  <si>
    <t>Tener en cuenta para el ciclo actual en el resumen del mejoramiento logrado del cierre se logre evidenciar cuál era el problema, cómo se analizó, las diferentes causas y su intervención y el seguimiento respectivo de su indicador</t>
  </si>
  <si>
    <t>Incluir en el documento PAMEC 2018, de aprendizaje organizacional, el problema identificado y mejora alcanzada (acción realizada)</t>
  </si>
  <si>
    <t>John William López - PE Planeación y D.O.</t>
  </si>
  <si>
    <t>Medir indicadores PAMEC según periodicidad definida en FT</t>
  </si>
  <si>
    <t>Responsables de medir los Ix PAMEC en Nivel Central, UH, y CS</t>
  </si>
  <si>
    <t>Analizar lor resultados de los indicadores PAMEC</t>
  </si>
  <si>
    <t>Director de UPSS
Coordinador CS
John William López - PE Planeación y D.O.</t>
  </si>
  <si>
    <t>Indicadores no parametrizados correctamente en Alphasig</t>
  </si>
  <si>
    <t>Validar parametrización de los indicadores PAMEC 2019, en Alphasig antes de su implementación</t>
  </si>
  <si>
    <t>Realizar seguimiento a los planes de mejoramiento de paciente trazador y de la SSM (auditoría PAMEC 2018) de cada UH</t>
  </si>
  <si>
    <t>Director de UPSS
John William López - PE Planeación y D.O.</t>
  </si>
  <si>
    <t>PROPORCIÓN DE CUMPLIMIENTO DEL PLAN DE MEJORA</t>
  </si>
  <si>
    <t>Hacer seguimiento a las estrategias implementadas del programa de autocontrol</t>
  </si>
  <si>
    <t xml:space="preserve">Documentar y hacer seguimiento al programa de autocontrol </t>
  </si>
  <si>
    <t>Dar cumplimiento a todas las auditorías internas en el cronograma definido por la institución</t>
  </si>
  <si>
    <t>Realizar monitoreo al cumplimiento de las auditorías internas programadas por la institución para el año 2019</t>
  </si>
  <si>
    <t>Fortalecer los mecanismos de comunicación de los resultados del proceso auditado a los funcionarios de la institución</t>
  </si>
  <si>
    <t>CA51</t>
  </si>
  <si>
    <t>CA52</t>
  </si>
  <si>
    <t>CA53</t>
  </si>
  <si>
    <t>CA54</t>
  </si>
  <si>
    <t>CA55</t>
  </si>
  <si>
    <t>CA56</t>
  </si>
  <si>
    <t>CA57</t>
  </si>
  <si>
    <t>CA58</t>
  </si>
  <si>
    <t>CA59</t>
  </si>
  <si>
    <t>CA60</t>
  </si>
  <si>
    <t>CA61</t>
  </si>
  <si>
    <t>CA62</t>
  </si>
  <si>
    <t>CA63</t>
  </si>
  <si>
    <t>CA64</t>
  </si>
  <si>
    <t>DG07</t>
  </si>
  <si>
    <t>DG08</t>
  </si>
  <si>
    <t>DG09</t>
  </si>
  <si>
    <t>DG10</t>
  </si>
  <si>
    <t>DG11</t>
  </si>
  <si>
    <t>DG12</t>
  </si>
  <si>
    <t>DG13</t>
  </si>
  <si>
    <t>DG14</t>
  </si>
  <si>
    <t>DG15</t>
  </si>
  <si>
    <t>MC01</t>
  </si>
  <si>
    <t>Etiquetas de fila</t>
  </si>
  <si>
    <t>(en blanco)</t>
  </si>
  <si>
    <t>Total general</t>
  </si>
  <si>
    <t>Etiquetas de columna</t>
  </si>
  <si>
    <t>Cuenta de ESTADO
DE LA ACCIÓN2</t>
  </si>
  <si>
    <t>(Varios elementos)</t>
  </si>
  <si>
    <t>RESULTADO PM PAMEC - POR EQ DE MEJORAMIENTO</t>
  </si>
  <si>
    <t>RESULTADO POR FUENTE</t>
  </si>
  <si>
    <t>Total</t>
  </si>
  <si>
    <t>RESULTADO PM PAMEC</t>
  </si>
  <si>
    <t>RESULTADO PM ACREDITACIÓN</t>
  </si>
  <si>
    <t>RESULTADO PM CALIDAD SERVICIOS PPNA - SSM</t>
  </si>
  <si>
    <t>RESULTADO GENERAL DEL PM INSTITUCIONAL</t>
  </si>
  <si>
    <t>CL. ASISTENCIAL</t>
  </si>
  <si>
    <t>DIRECC. Y GERENCIA</t>
  </si>
  <si>
    <t>G. DE LA INFO</t>
  </si>
  <si>
    <t>G. DEL AMB. FÍS.</t>
  </si>
  <si>
    <t>G. DE LA TECN.</t>
  </si>
  <si>
    <t>G. DEL T. H.</t>
  </si>
  <si>
    <t>SEG 1 (Cumplimiento a Enero)</t>
  </si>
  <si>
    <t>SEG 3 (Cumplimiento a Marzo)</t>
  </si>
  <si>
    <t>SEG 4 (Cumplimiento a Abril)</t>
  </si>
  <si>
    <t>SEG 5 (Cumplimiento a Mayo)</t>
  </si>
  <si>
    <t>SEG 6 (Cumplimiento a Junio)</t>
  </si>
  <si>
    <t>SEG 7 (Cumplimiento a Julio)</t>
  </si>
  <si>
    <t>SEG 8 (Cumplimiento a Agosto)</t>
  </si>
  <si>
    <t>SEG 9 (Cumplimiento a Septiembre)</t>
  </si>
  <si>
    <t>SEG 10 (Cumplimiento a Octubre)</t>
  </si>
  <si>
    <t>SEG 11 (Cumplimiento a Noviembre)</t>
  </si>
  <si>
    <t>SEG 12 (Cumplimiento a Diciembre)</t>
  </si>
  <si>
    <t>SEG.2.: Plan para la adaptación, despliegue e implementación gradual de los componentes pendientes en los paquetes instruccionales aplicables en la institución, como parte de las prácticas seguras obligatorias.
SEG.4: Informes bimestrales sobre los avances y logros en la ejecución del plan, que incluyan los análisis de los resultados de los indicadores de adherencia a las prácticas seguras y de incidencia de los eventos adversos específicos.</t>
  </si>
  <si>
    <t>SEG.2: Programa de despliegue actualizado con inclusión de la ruta de derechos y deberes y plan de implementación de la estrategia adoptada.
SEG.4, SEG.6, SEG.8, SEG.10 y SEG.12: Informes bimestrales sobre los avances y logros del despliegue de los derechos y deberes, que incluyan indicadores de cobertura y apropiación en clientes internos, usuarios y familias.</t>
  </si>
  <si>
    <t>SEG.2: Programa o Manual de relacionamiento con terceros, alineado con los estándares 4 y 100 de acreditación, documentado y listo para implementación y manual de contratación e interventoría alineados con el manual de relacionamiento y listos para implementación.
SEG.4, SEG.6, SEG.8, SEG.10 y SEG.12: Informes ejecutivos bimestrales sobre los avances y logros en la implementación y ejecución del programa de relacionamiento con terceros, que incluya evidencias de análisis, intervención y mejoramiento de los indicadores del programa.</t>
  </si>
  <si>
    <t>SEG.2: Plan de implementación del nuevo aplicativo de eventos adversos.
SEG.4, SEG.6, SEG.8, SEG.10 y SEG.12: Informes ejecutivos bimestrales sobre los avances y logros en la implementación del nuevo aplicativo.</t>
  </si>
  <si>
    <t>SEG.4: Informe de medición piloto de la adherencia al método de identificación de riesgos y necesidades.
SEG.6, SEG.8, SEG.10 y SEG.12: Informes ejecutivos bimestrales de avances y logros en la implementación y ejecución del método.</t>
  </si>
  <si>
    <t>SEG.2.: Guía operativa para la identificación y registro de los problemas de acceso, y fichas técnicas de los indicadores de demanda no atendida, inasistencia e inatención.
SEG.6: Informe ejecutivo de medición piloto de los indicadores.
SEG.8, SEG.10 y SEG.12: Informes ejecutivos bimestrales de análisis de los resultados de los indicadores.</t>
  </si>
  <si>
    <t>SEG.2: Guía y programación de actividades asistenciales 2019 actualizada y aprobada.
SEG.4: Informe ejecutivo de análisis de indicadores de oferta, demanda y utilización de los servicios.
SEG.6, SEG.8, SEG.10 y SEG.12: Informes ejecutivos de avances y logros en la redistribución de recursos de la red de servicios e impacto sobre los indicadores de acceso y oportunidad.</t>
  </si>
  <si>
    <t xml:space="preserve">SEG.4: Caracterizaciones, procedimientos e indicadores de desempeño de los procesos misionales documentados e incorporados en la Intranet.
SEG.6, SEG.8, SEG.10 y SEG.12: Informes ejecutivos bimestrales sobre los avances y logros del proceso de despliegue e implementación de los nuevos procesos. </t>
  </si>
  <si>
    <t>SEG.2. Informe final de duraciones de los procedimientos quirúrgicos más frecuentes y propuesta de estándares por cada intervención prioritaria evaluada.
SEG.4. Evidencias de adopción y difusión de los estándares adoptados.
SEG.6, SEG.8, SEG.10 y SEG.12: Informes ejecutivos bimestrales sobre la adherencia a las duraciones establecidas y el impacto sobre la productividad de los servicios de cirugía.</t>
  </si>
  <si>
    <t>SEG.2: Informe ejecutivo sobre los avances y logros de la implementación de los indicadores y estándares de oportunidad y puntualidad.
SEG.4, SEG.6, SEG.8, SEG.10 y SEG.12: Informes ejecutivos bimestrales sobre los resultados de los indicadores por puntos de atención.</t>
  </si>
  <si>
    <t>SEG.2: Informe ejecutivo sobre avances y logros en el despliegue del instructivo.
SEG.4, SEG.6, SEG.8, SEG.10 y SEG.12: Informes Bimestrales sobre la pertinencia de las negaciones.</t>
  </si>
  <si>
    <t>SEG.2: Manual para la prevención e intervención de inconvenientes frecuentes, o documento equivalente, aprobado.
SEG.6: Informe ejecutivo sobre los logros y avances del despliegue e implementación.
SEG.8, SEG.10 y SEG.12: Informes ejecutivos bimestrales sobre la gestión de inconvenientes e inatenciones.</t>
  </si>
  <si>
    <t>SEG.4: Informe ejecutivo sobre el despliegue de esta actividad a los auxiliares administrativos de todas las UH.
SEG.6, SEG.8, SEG.10 y SEG.12: Informes ejecutivos bimestrales sobre la adherencia a esta disposición (proporción de usuarios que manifestan haber sido informados sobre el monto a cancelar al egreso) y sobre las acciones a emprender para cerrar las posibles brechas identificadas.</t>
  </si>
  <si>
    <t>SEG.4: Procedimientos asistenciales con actividades claras en las cuales se asignen explícitamente las responsabilidades de información a los usuarios sobre su preparación para ayudas diagnósticas y de verificación de dicha preparación.
SEG.6: Informe ejecutivo sobre el despliegue e implementación de estas directrices.
SEG.8, SEG.10 y SEG.12: Informe ejecutivo sobre la adherencia a las directrices impartidas.</t>
  </si>
  <si>
    <t>SEG.2: Directrices o guía operativa de orientación e información al usuario internado.
SEG.6: Informe ejecutivo sobre los avances y logros en el despliegue e implementación de las directrices estandarizadas para orientación e información al usuario.
SEG.8, SEG.10 y SEG.12: Informe ejecutivo sobre la adherencia a la guía operativa de orientación e información al usuario internado.</t>
  </si>
  <si>
    <t>SEG.2. Informe piloto sobre los resultados del indicador de adherencia a la identificación de necesidades educativas y a la ejecución de las actividades educativas requeridas.
SEG.4, SEG.6, SEG.8, SEG.10 y SEG.12: Informes ejecutivos bimestrales sobre las intervenciones realizadas con el personal de enfermería y el impacto de las mismas sobre la identificación de necesidades educativas y la ejecución de las mismas.</t>
  </si>
  <si>
    <t xml:space="preserve">SEG.2: Diagnóstico de brechas de diseño, comunicación y/o coordinación que dificultan la operación fluida del procedimiento de orientación a servicios, y propuestas de intervención.
SEG.6: Informe ejecutivo de avances y logros en la intervención del procedimiento de orientación a servicios a servicios sociales y de salud.
SEG.8, SEG.10 y SEG.12: Informes ejecutivos bimestrales sobre resultados de calidad del procedimiento de orientación a servicios. </t>
  </si>
  <si>
    <t>SEG.2: Estimativo de necesidades y monto proyectado mensual para la implementación del protocolo de higiene respiratoria, con recomendación para su posible implementación. 
(Según la decisión que se adopte, se definirán los productos para las siguientes reuniones de seguimiento).</t>
  </si>
  <si>
    <t>SEG.2: Diagnóstico de GPC requeridas, conforme a morbilidad 2018 y cronograma de trabajo para la búsqueda, adopción, implementación y monitorización de la adherencia a GPC.
SEG.4, SEG.6, SEG.8, SEG.10 y SEG.12: Informes ejecutivos bimestrales sobre los avances en la ejecución del cronograma de trabajo adoptado.</t>
  </si>
  <si>
    <t>SEG.4: Guías de reacción inmediata actualizadas.
SEG.6: Informe ejecutivo sobre el despliegue e implementación de las guías de reacción inmediata.
SEG.10: Plan de simulaciones y simulacros para la evaluación 2020 de las guías de reacción inmediata.</t>
  </si>
  <si>
    <t>SEG.2: Informe consolidado sobre el despliegue e implementación del procedimiento de atención en salud bucal.
SEG.6, SEG.8, SEG.10 y SEG.12: Informes ejecutivos bimestrales sobre los resultados de adherencia al modelo de atención en salud bucal.</t>
  </si>
  <si>
    <t>SEG.2: Diagnóstico Integral sobre las Deficiencias Estructurales y Brechas de Desempeño del Proceso de Atención en Imagenología.
SEG.4: Plan de Mejora o Plan de Intervención Integral del Proceso de Atención en Imagenología, encaminado a intervenir las deficiencias y brechas identificadas durante el diagnóstico.
SEG.6, SEG.8, SEG.10 y SEG.12: Informes Bimestrales de avance en la ejecución del plan de mejora o plan de intervención formulado para los servicios de imágenes diagnósticas.</t>
  </si>
  <si>
    <t>SEG.2: Tabla de Resultados Críticos revisada y actualizada.
SEG.4: Informe ejecutivo sobre el despliegue e implementación de la tabla actualizada.
SEG.6, SEG.8, SEG.10 y SEG.12: Informes ejecutivos bimestrales sobre la adherencia al reporte de resultados críticos.</t>
  </si>
  <si>
    <t>SEG.4: Guías, procedimientos y protocolos documentados o actualizados y aprobados
SEG.6: Planes de implementación documentados y con evidencias de su ejecución
SEG.8: Informe ejecutivo con evidencias de análisis, intervención y mejoramiento de los resultados de los indicadores de adherencia a las guías y protocolos previstos en el estándar 28.</t>
  </si>
  <si>
    <t xml:space="preserve">SEG. 4: Informe ejecutivo sobre logros y avances en el despliegue e implementación del instructivo de criterios de ingreso y egreso.
SEG. 8: Informe de auditoría de historias clínicas sobre la adherencia a los criterios de ingreso y egreso. </t>
  </si>
  <si>
    <t xml:space="preserve">SEG. 4: Informe ejecutivo sobre logros y avances en el despliegue e implementación del instructivo de criterios para la prescripción de apoyos terapéuticos.
SEG. 8: Informe de auditoría de historias clínicas sobre la adherencia a los criterios para la prescripción de apoyos terapéuticos. </t>
  </si>
  <si>
    <t>SEG.2: Ficha técnica del indicador aprobada.
SEG.4: Informe ejecutivo sobre resultados de medición piloto del indicador.
SEG.6, SEG.8, SEG.10 y SEG.12: Informes ejecutivos bimestrales sobre los resultados del indicador, el análisis de los mismos y las acciones propuestas para intervenir las posibles brechas.</t>
  </si>
  <si>
    <t>SEG.2: Instructivo que defina claramente los mecanismos para la prescripción de medicamentos No-PBS, documentado y aprobado.
SEG.6: Informe ejecutivo sobre avances y logros en el despliegue e implementación del instructivo. 
SEG.8: Informe de evaluación de la adherencia al instructivo de prescripción de medicamentos No-PBS y propuestas de intervención de las posibles brechas identificadas.</t>
  </si>
  <si>
    <t>SEG.6: Informe ejecutivo sobre los avances en el despliegue e implementación de la solución informática para conciliación medicamentosa.
SEG.8: Informe de evaluación de adherencia a la conciliación medicamentosa y propuestas de intervención de las posibles brechas identificadas.</t>
  </si>
  <si>
    <t>SEG.2: Informe ejecutivo sobre logros y avances en el despliegue del programa de uso racional de antimicrobianos.
SEG.6, SEG.8, SEG.10 y SEG.12: Informes de evaluación de adherencia al programa de uso racional de antimicrobianos y propuestas de intervención de las posibles brechas identificadas.</t>
  </si>
  <si>
    <t>SEG.2: Instructivo sobre el listado de exámenes de laboratorio clínico que pueden ser prescritos por personal de enfermería.
SEG.4: Informe ejecutivo sobre las acciones de despliegue e implementación del instructivo.
SEG.6, SEG.8, SEG.10 y SEG.12: Informes ejecutivos de evaluación de adherencia al instructivo.</t>
  </si>
  <si>
    <t>SEG.2: Informe diagnóstico sobre los factores causales que explican el alto porcentaje de muestras hospitalarias que llegan sin orden al laboratorio, y plan de intervención de esta situación.
SEG.4, SEG.6, SEG.8, SEG.10 y SEG.12: Informes bimestrales de avances y logros en la ejecución del plan de intervención, que incluyan resultados obtenidos en el porcentaje de muestras hospitalarias sin orden.</t>
  </si>
  <si>
    <t>SEG.2: Directrices adoptadas para la aceptación o rechazo de imágenes diagnósticas.
SEG.6: Informe ejecutivo sobre avances y logros en el despliegue de las directrices adoptadas.
SEG.8: Informe ejecutivo de análisis, intervención y mejoramiento de los resultados de los indicadores de adherencia a las directrices y de incidencia de rechazo de imágenes diagnósticas.</t>
  </si>
  <si>
    <t>SEG.4: Informe ejecutivo sobre avances y logros en el despliegue del método de reporte de resultados sensibles al personal responsable de su aplicación.
SEG.6, SEG.8, SEG.10 y SEG.12: Informe ejecutivo sobre evaluación de adherencia al reporte de resultados sensibles y propuestas de intervención para el cierre de las posibles brechas.</t>
  </si>
  <si>
    <t>SEG.4: Informe ejecutivo sobre avances y logros en el despliegue del método de evaluación de la correlación diagnóstica al personal responsable de su aplicación.
SEG.6, SEG.8, SEG.10 y SEG.12: Informe ejecutivo sobre evaluación de adherencia al método de evaluación de la correlación diagnóstica y propuestas de intervención para el cierre de las posibles brechas.</t>
  </si>
  <si>
    <t>SEG.2: Ficha técnica del indicador diseñada y aprobada.
SEG.4: Informe ejecutivo de resultados de la prueba piloto de medición del indicador.
SEG.6, SEG.8, SEG.10 y SEG.12: Informe ejecutivo con evidencias de análisis, intervención y mejoramiento de los resultados del indicador.</t>
  </si>
  <si>
    <t xml:space="preserve">SEG.2: Guía operativa o instructivo para el egreso de los habitantes de calle desde servicios de hospitalización y observación de urgencias.
SEG.6: Informe ejecutivo sobre avances y logros en el despliegue e implementación del instructivo o guía operativa.
SEG.8: Informe ejecutivo sobre la evaluación de adherencia a la guía operativa o instructivo de egreso de habitantes de calle. </t>
  </si>
  <si>
    <t>SEG.2: Informe ejecutivo acerca de las acciones realizadas y resultados de la prueba piloto de la encuesta de comprensión sobre la información brindada a los usuarios, que incluya recomendación clara sobre el método definitivo de evaluación.
SEG.4: Informe ejecutivo sobre las acciones realizadas y resultados de la implementación de la encuesta de comprensión.
SEG.6, SEG.8, SEG.10 y SEG.12: Informes ejecutivos bimestrales sobre el análisis y propuestas de intervención para el cierre de brechas en comprensión de la información.</t>
  </si>
  <si>
    <t>SEG.4: Informe consolidado sobre los avances y logros en la adopción, despliegue e implementación del protocolo de atención integral a víctimas de crímenes con ácido.</t>
  </si>
  <si>
    <t>SEG.4: Informe ejecutivo de la medición piloto de los indicadores de evaluación del programa educativo y recomendaciones para su implementación y medición sistemática.
SEG.6, SEG.8, SEG.10 y SEG.12: Informes ejecutivos bimestrales con análisis sobre los resultados de los indicadores y propuestas para la intervención de las posibles brechas.</t>
  </si>
  <si>
    <t>SEG.2: Listado de indicadores de resultados clínicos que ameritan comparación con referentes y selección de los referentes nacionales y/o internacionales que se utilizarán para cada indicador.
SEG.4: Informe ejecutivo sobre avances y logros en el desplegue e implementación del método de análisis de los indicadores seleccionados para comparación sistemática.
SEG.6, SEG.8, SEG.10 y SEG.12: Informes ejecutivos bimestrales sobre resultados de los indicadores seleccionados y decisiones adoptadas para el cierre de brechas.</t>
  </si>
  <si>
    <t>SEG.2: Listado de patologías o condiciones clínicas que ameritan la asignación automática de control post-egreso y método para la asignación de dichas citas, diseñado.
SEG.6, SEG.8, SEG.10 y SEG.12: Informes ejecutivos bimestrales sobre avances y logros en el despliegue e implementación del método de asignación de citas automáticas para revisión post-egreso.</t>
  </si>
  <si>
    <t>SEG.2. Informe ejecutivo sobre avances y logros en la implementación del seguimiento post-venta.
SEG.4, SEG.6, SEG.8, SEG.10 y SEG.12: Informes ejecutivos bimestrales sobre los resultados derivados del seguimiento post-venta y las decisiones adoptadas con miras al cierre de brechas.</t>
  </si>
  <si>
    <t>SEG.2: Metodología de monitoría del consultador repetitivo revisada y ajustada.
SEG.4: Informe ejecutivo sobre resultados de la prueba piloto de la metodología (San Antonio de Prado, Salvador y San Blas).
SEG.6: Informe ejecutivo sobre avances y logros en el despliegue e implementación de la metodología.
SEG.8: Informe ejecutivo sobre resultados obtenidos y decisiones adoptadas con miras al cierre de brechas.</t>
  </si>
  <si>
    <t>SEG. 2: Informe ejecutivo sobre los planes de cuidados o planes de egreso existentes y faltantes.
SEG.4. Planes de cuidado faltantes desarrollados.
SEG.6: Informe ejecutivo sobre acciones y resultados en la implementación del procedimiento de egreso, incluyendo la lista de chequeo de egreso y entrega de planes de cuidado.
SEG.8. Informe ejecutivo sobre resultados en la evaluación de adherencia al procedimiento de egreso.</t>
  </si>
  <si>
    <t>SEG.2: Informe ejecutivo sobre los criterios de evaluación, análisis e intervención de los resultados del indicador de pertinencia de las remisiones.
SEG.4: Informe ejecutivo sobre los ajustes introducidos para mejorar la sistematicidad en la operación del indicador.
SEG.6, SEG.8, SEG.10 y SEG.12: Informes ejecutivos bimestrales sobre los resultados del indicador y las decisiones adoptadas con miras al cierre de brechas.</t>
  </si>
  <si>
    <t>SEG.2: Proceso y procedimientos de fisioterapia documentados; Fichas técnicas de los indicadores documentadas y aprobadas.
SEG.4: Informe ejecutivo sobre las acciones y logros en la implementación del proceso y procedimientos de fisioterapia y de sus indicadores de evaluación.
SEG.6, SEG.8, SEG.10 y SEG.12: Informes ejecutivos bimestrales que incluyan el análisis, intervención y mejoramiento de los resultados de los indicadores de desempeño del proceso de atención en fisioterapia.</t>
  </si>
  <si>
    <t>SEG.2: Informe ejecutivo sobre el método actual de cálculo del indicador de tiempos de egreso y posibilidades de ajuste del mismo.
SEG.4: Informe ejecutivo sobre las mejoras introducidas al indicador, si aplica.</t>
  </si>
  <si>
    <t>SEG.2. Informe Ejecutivo sobre el análisis causal realizado y factores contributivos identificados y plan de Intervención.
SEG.4, SEG.6, SEG.8, SEG.10 y SEG.12: Informes ejecutivos bimestrales sobre avances y logros en la implementación e impacto del plan de intervención.</t>
  </si>
  <si>
    <t>SEG.2: Informe ejecutivo diagnóstico (Línea Basal) sobre el cumplimiento del manual de imagen corporativa. 
SEG.4: Plan de Implementación del manual con base en el diagnóstico realizado y los recursos disponibles.
SEG.6, SEG.8, SEG.10 y SEG.12: Informes ejecutivos bimestrales sobre avances y logros en el despliegue e implementación del manual de imagen corporativa actualizado.</t>
  </si>
  <si>
    <t>SEG.4: Matrices de indicadores por cada uno de los ejes de acreditación, que permitan generar el indicador resumen por eje.
SEG.6: Evidencias de sustentación periódica de los resultados por eje de acreditación ante la Junta Directiva.
SEG.8, SEG.10 y SEG.12: Evidencias de análisis, intervención y mejoramiento de los resultados de los indicadores resumen por cada eje de acreditación.</t>
  </si>
  <si>
    <t>SEG.2: Plan de Despliegue e implementación del programa de humanización para 2019
SEG.4: Informe consolidado sobre el despliegue e implementación de la política de humanización y de los 4 pilares del programa.
SEG.6, SEG.8, SEG.10 y SEG.12: Informes ejecutivos bimestrales sobre los indicadores de evaluación del programa de humanización.</t>
  </si>
  <si>
    <t xml:space="preserve">SEG.2: Representación simplificada del modelo de prestación de servicios con enfoque sistémico y plan de evaluación del modelo.
SEG.6: Informe consolidado de resultados de evaluación del modelo y propuestas de intervención.
SEG.8, SEG.10 y SEG.12: Informes ejecutivos bimestrales sobre los avances y logros en la intervención del modelo. </t>
  </si>
  <si>
    <t xml:space="preserve">SEG.2: Diagnóstico consolidado sobre los principales problemas de gestión de las UPSS, relacionados con falta de claridad en las competencias y atribuciones de sus directivos (este diagnóstico debería incluir entrevistas con los implicados y revisión de directrices existentes, entre otras fuentes).
SEG.4: Propuesta de directrices para la delimitación de las responsabilidades y atribuciones de los Directores de UPSS, Coordinadores Administrativos, Coordinadores Asistenciales y Coordinadores de Centros de Salud y Comités Técnicos de UPSS. </t>
  </si>
  <si>
    <t>SEG.2: Plan de despliegue de la información sobre los beneficios que recibe el personal de Metrosalud.
SEG.4, SEG.6, SEG.8, SEG.10 y SEG.12: Informes ejecutivos bimestrales sobre los avances y logros en el despliegue de los beneficios del personal.</t>
  </si>
  <si>
    <t>SEG.2: Propuestas de ajuste a los procesos de direccionamiento y planeación, gestión presupuestal y gestión de bienes y servicios.
SEG.4, SEG.6, SEG.8, SEG.10 y SEG.12: Informes ejecutivos bimestrales sobre avances y logros en el despliegue e implementación de los ajustes adoptados.</t>
  </si>
  <si>
    <t>SEG.2. Informe ejecutivo sobre las mejoras introducidas al modelo de gestión de necesidades para afianzar su operación en la organización.
SEG.4, SEG.6, SEG.8, SEG.10 y SEG.12: Informes ejecutivos bimestrales con el perfil de necesidades identificadas, cobertura, oportunidad de respuesta y satisfacción del cliente interno, con sus correspondientes análisis y propuestas de intervención de las posibles brechas.</t>
  </si>
  <si>
    <t>SEG.2: Informe ejecutivo sobre las acciones ejecutadas, avances, logros y pendientes en el despliegue e implementación del procedimiento de planeación del talento humano.
SEG.4: Informes ejecutivos bimestrales de evaluación de adherencia al procedimiento de planeación del talento humano y propuestas de intervención de las posibles brechas.</t>
  </si>
  <si>
    <t>SEG.2: Plan de Intervención de brechas en cuanto al cumplimiento de requisitos de entrenamiento certificado y PIC 2019 actualizado.
SEG.4, SEG.6, SEG.8, SEG.10 y SEG.12: Informes ejecutivos bimestrales de avances y logros en la ejecución del plan de intervención de brechas de entrenamiento certificado.</t>
  </si>
  <si>
    <t>SEG.2: Plan de intervención formulado y aprobado.
SEG.4, SEG.6, SEG.8, SEG.10 y SEG.12: Informes ejecutivos bimestrales sobre los avances y logros del plan de intervención.</t>
  </si>
  <si>
    <t>SEG.2: Plan de despliegue e implementación del procedimiento de formación y capacitación y del modelo de formación y aprendizaje.
SEG.4, SEG.6, SEG.8, SEG.10 y SEG.12: Informes ejecutivos bimestrarles sobre los avances y logros en la implementación del procedimiento de formación y capacitación, y del modelo de formación y aprendizaje.</t>
  </si>
  <si>
    <t>SEG.2: Formato de entrenamiento al puesto de trabajo actualizado para mejorar su especificidad en relación con las competencias propias de cada cargo.
SEG.6. Informe ejecutivo sobre las acciones y resultados del despliegue e implementación del formato.
SEG.8, SEG.10 y SEG.12: Informes ejecutivos bimestrales sobre los resultados de adherencia al formato y propuestas de intervención para el cierre de las posibles brechas.</t>
  </si>
  <si>
    <t>SEG.2: Informe ejecutivo sobre avances y logros en el despliegue e implementación del manual de cuadros de turnos.
SEG.4, SEG.6, SEG.8, SEG.10 y SEG.12: Informes ejecutivos bimestrales sobre la adherencia a las directrices del manual de cuadro de turnos y las intervenciones realizadas para el cierre de brechas.</t>
  </si>
  <si>
    <t>SEG.2. Informe consolidado del EPSCI.
SEG.6: Plan de Mejora Consolidado a partir de los resultados.
SEG.8, SEG.10 y SEG.12: Informes Bimestrales de Avances y Logros del Plan de Mejora.</t>
  </si>
  <si>
    <t>SEG.2. Autoevaluación actualizada (línea basal) y plan de intervención de las brechas identificadas.
SEG.4, SEG.6, SEG.8, SEG.10 y SEG.12: Informes ejecutivos bimestrales sobre los avances y logros en la ejecución del plan de intervención.</t>
  </si>
  <si>
    <t xml:space="preserve">SEG.2, SEG.4, SEG.6, SEG.8, SEG.10 y SEG.12: Informes ejecutivos bimestrales sobre avances y logros en la medición del costo-beneficio de la relación docencia-servicio. </t>
  </si>
  <si>
    <t>SEG.4: Informe ejecutivo sobre acciones y resultados del despliegue e implementación del procedimiento de supervisión del personal en prácticas formativas.
SEG.6, SEG.8, SEG.10 y SEG.12: Informes ejecutivos bimestrales sobre los resultados de la supervisión al personal en prácticas formativas y propuestas de intervención de las posibles brechas.</t>
  </si>
  <si>
    <t>SEG.2: Directrices Establecidas (lineamientos, listas de chequeo, cronogramas, etc.) y alineadas con el procedimiento de mantenimiento.
SEG.4: Informe ejecutivo con los resultados de la implementación de las herramientas y el entrenamiento a los responsables (cobertura, eficacia, etc.)
SEG.6: Informe de resultados obtenidos (indicadores derivados de paciente trazador, rondas de calidad, necesidades atendidas según AM. etc.)</t>
  </si>
  <si>
    <t>SEG.2, SEG.4, SEG.6, SEG.8, SEG.10 y SEG.12: Informes Bimestrales de Acciones Realizadas en el programa 5S y los resultados logrados.</t>
  </si>
  <si>
    <t>SEG.2: Directrices o instructivo para el análisis y clasificación de los factores determinantes (Acciones Inseguras vs. Condiciones Inseguras) documentado.
SEG.4: Informe ejecutivo sobre los resultados del despliegue e implementación de las directrices adoptadas hacia los referentes de seguridad del paciente.
SEG.6, SEG.8, SEG.10 y SEG.12 Informe Bimestral de Análisis y Acciones Adoptadas en relación con los EA atribuibles a las Condiciones Inseguras del AF.</t>
  </si>
  <si>
    <t>SEG.2: Ingeniero(a) Ambiental Nombrado
SEG.4: PIGA Documentado
SEG.8: Informe Ejecutivo sobre Acciones de Despliegue e Implementación del PIGA
SEG5: Informe de Resultados de los Indicadores del PIGA</t>
  </si>
  <si>
    <t>SEG.4: Informe ejecutivo sobre acciones de despliegue y sensibilización adelantadas con respecto a la segregación de residuos en la fuente, con alcance a la totalidad de puntos de atención.
SEG.6, SEG.8, SEG.10 y SEG.12: Informes ejecutivos sobre los resultados de las inspecciones realizadas y la mejora de los indicadores o datos medidos.</t>
  </si>
  <si>
    <t>SEG.2: Informe sobre la directriz adoptada y compromisos asumidos por los directores de UPSS para la reactivación de las acciones de plan de emergencias.
SEG.4, SEG.6, SEG.8, SEG.10 y SEG.12: Informes sobre la adherencia de las UPSS a las acciones propias del plan de emergencias.</t>
  </si>
  <si>
    <t>SEG.4: Documentación para prevenir pérdida de usuarios revisada y actualizada de ser pertinente, e Informe ejecutivo sobre los acciones y resultados del proceso de despliegue del manual de vigilancia y seguridad a todas las UPSS.
SEG.6, SEG.8, SEG.10 y SEG.12: Informes bimestrales de avances y resultados de las evaluaciones de conocimiento y adherencia a las directrices del manual de vigilancia y seguridad.</t>
  </si>
  <si>
    <t>SEG.2: Programa de Gestión de las Tecnologías en Salud finalizado, aprobado y codificado.
SEG.4: Procedimientos, instructivos y/o listas de chequeo documentadas para el desarrollo del Programa de GTS.
SEG.6: Informe ejecutivo de avances y logros en el despliegue e implementación del Programa de GTS.
SEG.8, SEG.10 y SEG.12: Informes ejecutivos de resultados de los indicadores de evaluación del programa de GTS.</t>
  </si>
  <si>
    <t>SEG.2: Programa de hemovigilancia documentado, aprobado y codificado.
SEG.6: Informe ejecutivo sobre acciones y resultados en el despliegue e implementación del programa de hemovigilancia.
SEG.8, SEG.10 y SEG.12: Informes bimestrales de resultados de los indicadores de eventos asociados a la trasfusión de sangre y componentes sanguíneos.</t>
  </si>
  <si>
    <t>SEG.2: Manual integrado de planes de contingencia documentado y codificado.
SEG.6: Informe ejecutivo sobre acciones y resultados en el despliegue e implementación de los planes de contingencia.
SEG.8, SEG.10 y SEG.12: Informes bimestrales de los resultados de las simulaciones o simulacros de los planes de contingencia.</t>
  </si>
  <si>
    <t>SEG.2: Protocolo para la socialización, manejo y seguridad de las tecnologías existentes en la Institución actualizado, aprobado y codificado.
SEG.6: Informe ejecutivo sobre acciones y resultados en el despliegue e implementación del Protocolo para la socialización, manejo y seguridad de las tecnologías existentes en la Institución.
SEG.8, SEG.10 y SEG.12: Informes bimestrales de los resultados de la aplicación del protocolo.</t>
  </si>
  <si>
    <t xml:space="preserve">SEG.2: Listado de equipos críticos con sus correspondientes listas de chequeo diseñadas.
SEG.4: Informe ejecutivo sobre avances y logros en el despliegue e implementación de las listas de chequeo adoptadas.
SEG.8, SEG.10 y SEG.12 Informes bimestrales sobre los resultados de adherencia a las listas de chequeo establecidas. </t>
  </si>
  <si>
    <t>SEG.2: Informe análisis causal sobre los factores explicativos de la situación descrita, y acción de mejora planificada para su intervención.
SEG.4, SEG.6, SEG.8, SEG.10 y SEG.12: Informes bimestrales de avances y logros en la ejecución de la acción de mejora ejecutada.</t>
  </si>
  <si>
    <t>SEG.2: Instructivo de gestión de necesidades de información actualizado.
SEG.4: Informe ejecutivo sobre avances y logros en el despliegue e implementación del instructivo ajustado.
SEG.6, SEG.8, SEG.10 y SEG.12 Informes ejecutivos bimestrales sobre los resultados de adherencia al instructivo de gestión de necesidades de información.</t>
  </si>
  <si>
    <t>SEG.2: Informe de análisis causal y propuesta de acción de mejora con acciones que permitan intervenir los factores identificados.
SEG.4, SEG.6, SEG.8, SEG.10 y SEG.12: Informes ejecutivos bimestrales sobre los avances y logros en la ejecución de la acción de mejora.</t>
  </si>
  <si>
    <t>SEG.2: Manual o modelo de minería de datos documentado y aprobado.
SEG.4: Informe ejecutivo sobre los avances y logros en la implementación y despliegue del manual o modelo de minería de datos.
SEG.6, SEG.8, SEG.10 y SEG.12: Informes ejecutivos bimestrales sobre los resultados del proceso de minería de datos.</t>
  </si>
  <si>
    <t>SEG.4: Informe ejecutivo sobre logros y avances en el despliegue e implementación de las directrices institucionales sobre la entrega de historias clínicas.
SEG.6, SEG.8, SEG.10 y SEG.12: Informes ejecutivos bimestrales sobre la adherencia a las directrices institucionales relacionadas con la entrega de historias clínicas.</t>
  </si>
  <si>
    <t>SEG.2: Informe ejecutivo sobre el nivel de cumplimiento de las directrices normativas en relación con la trazabilidad de las actividades de transfusión de sangre y componentes sanguíneos.
SEG.4: Directrices institucionales (instructivo, guía o documento equivalente) sobre el registro de actividades transfusionales.
SEG.8: Informe ejecutivo sobre la implementación y despliegue de las directrices en relación con el registro de actividades transfusionales. 
SEG.10: Informe ejecutivo sobre la adherencia a las directrices relacionadas con el registro de actividades transfusionales.</t>
  </si>
  <si>
    <t>SEG.2: Plan de contingencia del SI normalizado en formato institucional, que incluya las herramientas y métodos para analizar las contingencias ocurridas.
SEG.6: Informe ejecutivo sobre avances y logros en la implementación y despliegue del pla de contingencia del SI.
SEG.8, SEG.10 y SEG.12: Informes ejecutivos de logros y avances en las simulaciones y/o simulacros el plan de contigencia del SI.</t>
  </si>
  <si>
    <t>SEG.2. Informe ejecutivo con análisis causal de la contingencia del 2 de noviembre y plan de acción para evitar la recurrencia.
SEG.4. Informe ejecutivo de ejecución de las acciones planteadas para prevenir dicha recurrencia.</t>
  </si>
  <si>
    <t>SEG.2: Informe consolidado 2018 sobre adherencia al no uso de siglas, abreviaturas y acrónimos y propuesta de acciones de intervención.
SEG.4, SEG.6, SEG.8, SEG.10 y SEG.12: Informes ejecutivos de avances y logros en la ejecución del plan de intervención.</t>
  </si>
  <si>
    <t>SEG.4: Informe ejecutivo de avances y logros en el despliegue e implementación del modelo de comunicación, alineado con los estándares 111 y 152.
SEG.6, SEG.8, SEG.10 y SEG.12: Informes ejecutivos bimestrales sobre adherencia al modelo de comunicación y propuestas de intervención de brechas identificadas.</t>
  </si>
  <si>
    <t>SEG.6 y SEG.12: Listas de Chequeo por punto de atención (archivo excel)</t>
  </si>
  <si>
    <t>SEG.6: Documentación de casos de violencia en el lugar de trabajo gestionados</t>
  </si>
  <si>
    <t xml:space="preserve">SEG.6 y SEG.12: Lista de asistencia a la socialización del programa institucional para la intervención de la violencia en el lugar de trabajo </t>
  </si>
  <si>
    <t>SEG.2: Resultado de cobertura de la socialización del Manual de referencia y contrarreferencia en 2018 (archivo excel)</t>
  </si>
  <si>
    <t>SEG.5: Resultado de cobertura de la socialización del Manual de referencia y contrarreferencia en 2019 (archivo excel)
Lista de asistencia</t>
  </si>
  <si>
    <t>SEG.4, SEG.6, SEG.8 y SEG.10: 4 Actas de comité técnico con análisis de resultados de Ix PAMEC de la UPSS</t>
  </si>
  <si>
    <t>SEG.4, SEG.6, SEG.8 y SEG.10: 4 Actas de reuniones de grupo focal con evidencia de socialización de  Ix PAMEC de la UPSS
Evidencia de publicación en carteleras de los  Ix PAMEC de la UPSS</t>
  </si>
  <si>
    <t>SEG.4, SEG.6, SEG.8 y SEG.10: 4 Informes (1 bimestral) sobre los avances y logros del despliegue de los derechos y deberes</t>
  </si>
  <si>
    <t>SEG.4, SEG.6, SEG.8 y SEG.10: 4 Informes bimestrales con los resultados del indicador de pertinencia de las remisiones urgentes y electivas
SEG.4, SEG.6, SEG.8 y SEG.10: Informes o Actas de comité técnico de la UPSS, con análisis de indicadores de pertinencia de las remisiones (4, 1 cada bimestre)
Evidencia de despliegue de resultados de pertinencia de las remisiones al personal (actas, listas de asistencia u otra)</t>
  </si>
  <si>
    <t>SEG.4: Documento de triage ajustado de acuerdo con la estructura documental y publicado</t>
  </si>
  <si>
    <t>SEG.9: Lista de asistencia de capacitación en triage
Cerfificados por servidor capacitado</t>
  </si>
  <si>
    <t>SEG.5, SEG.8 y SEG.11: Acta de socialización de resultados de auditoría de triage al personal que opera el proceso</t>
  </si>
  <si>
    <t>SEG.5, SEG.8 y SEG.11: Informe de auditoría triage con análisis de resultados y acciones de intervención</t>
  </si>
  <si>
    <t>SEG.5: Lista de asistencia a despliegue del procedimiento de asignación de citas</t>
  </si>
  <si>
    <t>SEG.12: Informes o actas de comié técnico de prestación de servicios y comité técnico de las UPSS con análisis del Ix de proproción de camas asignadas oportunamente (en las primeras 2 horas)</t>
  </si>
  <si>
    <t>SEG.12: Actas de comité técnico de prestación de servicios con análisis de los indicadores de oportunidad en consulta y acciones a implementar para cerrar brechas
SEG.12: Actas de comité técnico con análisis de los indicadores de oportunidad en consulta de la microrred</t>
  </si>
  <si>
    <t>SEG.12: Informes ejecutivos sobre los avances y logros del proceso de despliegue e implementación de los nuevos procesos</t>
  </si>
  <si>
    <t>SEG.2: Informe Aprendizaje Organizacional 2018</t>
  </si>
  <si>
    <t>SEG.12: Alphasig con resultados de Ix PAMEC</t>
  </si>
  <si>
    <t>SEG.12: Archivo (word o excel) con análisis de resultados de Ix PAMEC (Se acepta también actas de comités con análisis de Ix)</t>
  </si>
  <si>
    <t>SEG.6: Archivo excel con seguimiento al PM de cada UH</t>
  </si>
  <si>
    <t>SEG.6: Documento con estrategias de autocontrol y su respectivo seguimiento</t>
  </si>
  <si>
    <t>SEG.12: Informe de seguimiento al programa de auditorías internas de la institución</t>
  </si>
  <si>
    <t>SEG.12: Actas de cierre de auditoría
SEG.12: Actas de reunión y/o comités y/o equipos primarios con evidencia de despliegue de resultados de auditorías internas</t>
  </si>
  <si>
    <r>
      <t xml:space="preserve">Fortalecer el seguimiento y evaluación al cumplimiento del procedimiento de escucha activa en los diferentes puntos de atención
</t>
    </r>
    <r>
      <rPr>
        <sz val="9"/>
        <color rgb="FF7030A0"/>
        <rFont val="Calibri"/>
        <family val="2"/>
        <scheme val="minor"/>
      </rPr>
      <t>Dar cumplimiento a los nuevos lineamientos de la apertura del buzón de las manifestaciones de los usuarios
Fortalecer el proceso de trámites para expresiones anónimas y hacer su seguimiento y evaluación</t>
    </r>
  </si>
  <si>
    <r>
      <t xml:space="preserve">Socializar el programa para la intervención de la violencia en el lugar de trabajo al personal de la ESE
</t>
    </r>
    <r>
      <rPr>
        <sz val="9"/>
        <color rgb="FF7030A0"/>
        <rFont val="Calibri"/>
        <family val="2"/>
        <scheme val="minor"/>
      </rPr>
      <t>Socializar y evaluar, los procedimientos para el manejo de conflicto con los usuarios</t>
    </r>
  </si>
  <si>
    <r>
      <t xml:space="preserve">Socializar los mecanismos para el seguimiento a los pacientes remitidos
</t>
    </r>
    <r>
      <rPr>
        <sz val="9"/>
        <color rgb="FF7030A0"/>
        <rFont val="Calibri"/>
        <family val="2"/>
        <scheme val="minor"/>
      </rPr>
      <t>Fortalecer el seguimiento a los pacientes remitidos</t>
    </r>
  </si>
  <si>
    <r>
      <t xml:space="preserve">Buscar estrategias para fortalecer, en los funcionarios, los lineamientos para la información y educación al paciente y su familia sobre los motivos de las remisiones
</t>
    </r>
    <r>
      <rPr>
        <sz val="9"/>
        <color rgb="FF7030A0"/>
        <rFont val="Calibri"/>
        <family val="2"/>
        <scheme val="minor"/>
      </rPr>
      <t>Buscar estrategias para fortalecer, en los funcionarios, los lineamientos para la información y educación al paciente y su familia sobre los motivos de las remisiones</t>
    </r>
  </si>
  <si>
    <r>
      <t xml:space="preserve">Evaluar de manera sistemática la pertinencia de las remisiones (hospitalarios) y los estándares establecidos para la referencia de pacientes en el ámbito ambulatorio en la red
</t>
    </r>
    <r>
      <rPr>
        <sz val="9"/>
        <color rgb="FF7030A0"/>
        <rFont val="Calibri"/>
        <family val="2"/>
        <scheme val="minor"/>
      </rPr>
      <t>Realizar retroalimentación del indicador de pertinencia de las remisiones ambulatorias al personal del punto de atención</t>
    </r>
  </si>
  <si>
    <r>
      <t xml:space="preserve">Montar en la intranet la implementación del modelo de triage ESI versión 3 de enero de 2018 y terminar de socializar al personal de los diferentes puntos de atención de la red
</t>
    </r>
    <r>
      <rPr>
        <sz val="9"/>
        <color rgb="FF7030A0"/>
        <rFont val="Calibri"/>
        <family val="2"/>
        <scheme val="minor"/>
      </rPr>
      <t xml:space="preserve">
Realizar la socialización del nuevo modelo de implementación de triage (ESI) al personal responsable
Capacitar y certificar al personal responsable (médicos) de realizar el procedimiento de triage en la institución</t>
    </r>
  </si>
  <si>
    <r>
      <t xml:space="preserve">Ajustar el procedimiento de asignación de citas en el componente de apertura de agenda de acuerdo a los lineamientos establecidos por la E.S.E., y ajustar dicho procedimiento cada vez que los lineamientos sean modificados
</t>
    </r>
    <r>
      <rPr>
        <sz val="9"/>
        <color rgb="FF7030A0"/>
        <rFont val="Calibri"/>
        <family val="2"/>
        <scheme val="minor"/>
      </rPr>
      <t>Terminar de socializar el procedimiento de asignación de citas actualizado en los puntos de atención
Dar cumplimiento a la apertura de agendas de acuerdo a los lineamientos establecidos
Garantizar el acceso y oportunidad en la asignación de cita en los servicios ofertados</t>
    </r>
  </si>
  <si>
    <r>
      <t xml:space="preserve">Hacer seguimiento a los indicadores definidos de PAMEC y a las acciones programadas del plan de mejoramiento institucional
</t>
    </r>
    <r>
      <rPr>
        <sz val="9"/>
        <color rgb="FF7030A0"/>
        <rFont val="Calibri"/>
        <family val="2"/>
        <scheme val="minor"/>
      </rPr>
      <t>Terminar de definir la medición inicial del desempeño de los indicadores de la calidad esperada, hacerle seguimiento a los mismos</t>
    </r>
  </si>
  <si>
    <t>Se realiza informe de aprendizaje organizacional con las recomendaciones del evaluador</t>
  </si>
  <si>
    <t>SEG 2: 28/02/2019
SEG 4 : 30/04/2019
SEG 6: 30/06/2019
SEG 8: 31/08/2019
SEG 10: 31/10/2019
SEG 12. 31/12/2019</t>
  </si>
  <si>
    <t>Se entrego a Diego Cossio para ser normalizado a partir del 12 de abril
Pendiente divulgación, pendiente solicitar instructivos, listas de chequeo a los responsables</t>
  </si>
  <si>
    <t>El aplicativo EA permite identificar si el AF (ambiente físico) es una de las causas del incidente
Para eventos adversos no permite la identificación pero la persona que realiza el análisis debe identificar factores contributivos del evento. Igualmente, dentro del plan de mejora se identificarían las relacionadas con AF
El aplicativo está aún en desarrollo
Dra Olga sugiere que si se considera que hay relación de EA con AF, el admor debe participar en el análisis</t>
  </si>
  <si>
    <t>Se publica en la intranet el Manual de Identidad Gráfica actualizado a la fecha en la Ruta: Intranet-Documentos-Grupo Apoyo en Comunicaciones-Manuales y Formatos. Se inicia la formulación del proyecto de señalización de la Red Metrosalud, priorizando inicialmente las UH que responda a los parámetros de identidad gráfica de Metrosalud.</t>
  </si>
  <si>
    <t>Se ajustó instrumento excel para arrojar resultados específicos de Orden y aseo
Revisar estrategias para fortalecer el programa 5S y hacer seguimiento</t>
  </si>
  <si>
    <t>Se tiene la propuesta del PIGA pendiente entregar el documento para el 30 abril de 2019</t>
  </si>
  <si>
    <t>La Dra. Silvia Echeverri presentó el informe de seguimiento a las actividades  del programa 5S  actualizado al 08 de abril de 2019. Se adjunta archivo en carpeta AF02</t>
  </si>
  <si>
    <t>Se documenta guía operativa de demanda no atendida DNA y se pasa a Subgerencia de Red de Servicios para revisión y validación
Para FT de indicadores se debe esperar revisión del documento propuesto</t>
  </si>
  <si>
    <t>Pendiente informe para el 30 de abril de 2019</t>
  </si>
  <si>
    <t>Guia actualizada</t>
  </si>
  <si>
    <t>Pendiente cronograma para despliegue</t>
  </si>
  <si>
    <t>Pendiente programar despliegue virtual del procedimiento  y el informe del avance</t>
  </si>
  <si>
    <t>No presentaron evidencias</t>
  </si>
  <si>
    <t>Pendiente informe en carpeta</t>
  </si>
  <si>
    <t>Presentaron evidencias de la cobertura en el despliegue del manual de Referencia
El Dr. Eusebio manifiesta que se debe actualizar el Manual y la cobertura debe ser del 100% para despliegue en el personal asistencial</t>
  </si>
  <si>
    <t xml:space="preserve">Se cuenta con equipo quien esta verificando con los  responsables los cargos de Director, Asistencial, Administrativo y Coord CS . Para presentar el informe en Junta Directiva </t>
  </si>
  <si>
    <t xml:space="preserve">La directriz se emitió en el comité de gerencia
se debe anexar soporte de las reuniones del comité de emergencias </t>
  </si>
  <si>
    <t xml:space="preserve">El aplicativo en pruebas y ajustes se aplicará en UH Belén y Doce de Octubre para el 02 de mayo de 2019 </t>
  </si>
  <si>
    <t>Pendiente terminar de revisar las instruciones.
Ya está lista la de infecciones e identificación del paciente</t>
  </si>
  <si>
    <t xml:space="preserve">Se estan validando los indicadores de los procesos misionales  y de apoyo.
Pendiente caracterización de procedim de p y p
Para junio estarán en intranet
Se estan revisando propuestas de software para la gestión de procesos de Metrosalud.
Para próximo seguim. se presentará informe a corte 30 de abril sobre la caracterización de los procesos </t>
  </si>
  <si>
    <t>Reasignar el responsable de la actividad 
El Dr. Gustavo verificará el tema</t>
  </si>
  <si>
    <t xml:space="preserve">
Ajustar procedimiento de facturación anticipada
(estandarizar que paciente sale facturado de la consulta y con las indicaciones para los exámenes)
Dr. Gustavo propone se programe reunión  antes del 30 de abril de 2019  con el Dr. Eusebio coord refer, Dra. Consuelo Coord Laborat y la Dra. Gloria  para definir lineamientos y estandarización del procedim.</t>
  </si>
  <si>
    <t>Prueba piloto en curso pendiente resultados a corte 30 de abril de 2019 para presentar en próximo seguimiento</t>
  </si>
  <si>
    <t>Se esta trabajando en el proceso de adopción de GPC de las priorizadas (según metodol AGRE II)
Se estableció plan de choque para este proceso.
Se estan revisando las guías no clínicas: optometría nutrición, a 30 de abril se presentará informe del estado del proceso de adopción.</t>
  </si>
  <si>
    <t xml:space="preserve">Se adjunta informe del 1er bimestre de análisis de pertinencia para las referencias de urgencias y electivas </t>
  </si>
  <si>
    <t>SEG 2: 28/02/2019
SEG 6: 30/06/2019
SEG 8: 31/08/2019
SEG 10: 31/10/2019
SEG 12. 31/12/2019</t>
  </si>
  <si>
    <t xml:space="preserve">
SEG 4 : 30/04/2019
SEG 6: 30/06/2019
SEG 8: 31/08/2019
SEG 10: 31/10/2019
SEG 12. 31/12/2019</t>
  </si>
  <si>
    <t xml:space="preserve">
SEG 4 : 30/04/2019
SEG 8: 31/08/2019
SEG 10: 31/10/2019
SEG 12. 31/12/2019</t>
  </si>
  <si>
    <t xml:space="preserve">
SEG 6: 30/06/2019
SEG 8: 31/08/2019
SEG 10: 31/10/2019
SEG 12. 31/12/2019</t>
  </si>
  <si>
    <t>Se realizo despliegue inicial durant el 3er encuentro de enfermeria a las 134 enfermeras de la red. Sin embargo esta pendiente la diseminación de las estrategias de la guía y su consecuente aplicación en el aplicativo SAFIX.
Pendiente autorización del despliegue</t>
  </si>
  <si>
    <t xml:space="preserve">
Guía operativa de ingreso en actualización</t>
  </si>
  <si>
    <t>Acciones de mejora en ejecución el 30 de abril de 2019 se entregaran avances de la actividad</t>
  </si>
  <si>
    <t>Se revisa el tema el 15/04/2019 con el ing Jaime Henao y Virginia y se reactiva el desarrollo del requisito 9612</t>
  </si>
  <si>
    <t xml:space="preserve">Pendiente despliegue
</t>
  </si>
  <si>
    <t>El modulo se encuentra en estado de pruebas en el aplicativo safix por lo tanto no se puede desplegar</t>
  </si>
  <si>
    <t>Se presentará informe a corte 20 de abril de 2019</t>
  </si>
  <si>
    <t xml:space="preserve">El software AM no esta funcionando para infraestructura (inicia en junio de 2019)
En Comité de Gerencia esta por definir lo correspondiente a la caja menor para las UPSS.
Los administradores de las UH deben coordinar con los oficiales las rondas de seguimiento a la infraestructura
Revisar con la Dra. Olga Mejia  y el Dr. Javier lópez Formato rutina de mantenimiento
</t>
  </si>
  <si>
    <t xml:space="preserve">Se cuenta con los documentos pendiente despliegue
El manual de vigilancia y seguridad se encuentra en proceso 
</t>
  </si>
  <si>
    <t>SEG 2:  Manual integrado de planes de contingencia documentado y codificado.
Para próximos seguimientos pendiente despliegue.
Nota. Dra. Olga: Tener en cuenta para la consolidación  de los planes de contingencia que participen todas las otras áreas. Para el despliegue presentar formato ficha técnica  respectivo y definir cuales corresponden para simulación y  para capacitación</t>
  </si>
  <si>
    <t>Para el 30/04/2019 presentaran informe de avance</t>
  </si>
  <si>
    <t xml:space="preserve">Se  anexa en carpeta las auditorias realizadas a las diferentes sedes y se presentará informe de avances a corte abril 30 de 2019 </t>
  </si>
  <si>
    <t>Definir con el Gerente los indicadores para los componentes del modelo de prestación de servicios</t>
  </si>
  <si>
    <t>En próximo seguimiento presentar listados de beneficios y l a relaciòn de estrategias de despliegue</t>
  </si>
  <si>
    <t>HAcer gestiones para contar con los recursos y lograr la meta trazada
Gestionar para que las unidades hospitalarias cuenten con algunos recursos y/o materiales para reparaciones menores</t>
  </si>
  <si>
    <t xml:space="preserve">Se verificó lo correspondiente al anexo 9 con la HC
Se reviso proceso para el cálculo de la muestra según recomendaciones del Dr. Francisco Arango, pendiente documentar el proceso.
Definir los criterios para evaluar la pertinencia de la referencia.
Para el 30 de abril instrumento  e instructivo ajustado
</t>
  </si>
  <si>
    <t>Se cuenta con plan de trabajo pendiente implementar y medir avances</t>
  </si>
  <si>
    <t>Jorge Cuadros
Leopoldo Giraldo</t>
  </si>
  <si>
    <t>Presentaron manual mineria de datos, el cual quedará como capitulo del modelo del sistema de informaciòn</t>
  </si>
  <si>
    <t>Pendiente verificar que formatos fìsicos del servicio transfusional deben ser incluidos en HC validar con el Manual de HC.
En próximo seguim: Aura presentará informe del servicio de transfusional de las UH.</t>
  </si>
  <si>
    <t xml:space="preserve">Se cuenta con plan de contingencia para el sistema de información aprobado.
</t>
  </si>
  <si>
    <t>Definir con el Dr. Javier López el modelo de Comunicaciones alineado con los estándares 111 y 152. (Nuevo comunicador Jorge Cuadros)
Se coordina con todos los Directores de las UH una jornada de trabajo para la socialización del Modelo  de Comunicación Organizacional. Se adjunta cronograma.</t>
  </si>
  <si>
    <t>Se ajusta el proceso y procedimientos de gestión del sistema de informaciòn planteando la identificaciòn de necesidades como procedimiento.</t>
  </si>
  <si>
    <t xml:space="preserve">Se cuenta con Metodología para programación de actividades asistenciales 2019 e instrumento para programación de actividades asistenciales, estas son calculadas por oferta y por demanda.
Los resultados del análisis de los indicadores de oferta y demanda se presentan en la evaluación bimestral del plan de acción.
</t>
  </si>
  <si>
    <t xml:space="preserve">Documento manual para la prevención e intervención de inconvenientes frecuentes en proceso de revisión.
Para la construcción del manual estará apoyando el Administrador Rubiel Durango.
Pendiente revisión por el Dr. Javier López
</t>
  </si>
  <si>
    <t>SEG 2 Se cuenta con ficha técnica pendiente revisión
SEG 4:  Se cuenta con informe de prueba piloto en HC indicador oportunidad de interconsultas.</t>
  </si>
  <si>
    <t>Requiere implementacióndel programa educativo para realizar la primera medición.</t>
  </si>
  <si>
    <t>Se anexa presentación e informe del despliegue del instructivo "criterios para prescripción de apoyos terapéuticos" realizados en 2018 (Despliegue en 4 UH, mail master, fondo de pantalla en los computadores) con cobertura de la capacitación del 12%.
Adjunto: Informe de adherencia a los criterios de prescripción terapéutica en 2018, con comparativo de variación de prescripciones entre el 1er  trim 2018 y 1er trim 2019.</t>
  </si>
  <si>
    <t>Se cuenta con el instructivo actualizado donde se dan las indicaciones para la selección del personal que va ha realizar la actividad, continúa implementación.
Pendiente el informe de implementación</t>
  </si>
  <si>
    <t>Continúa despliegue
A la fecha han capacitado 129 médicos generales 
Pendiente pegar soporte en carpeta</t>
  </si>
  <si>
    <t>Se tienen programada reunión  para el 15 de abril de 2019 con la oficina de comunicaciones para estructurar la pieza comunicacional de la ruta de derechos y deberes
El despliegue esta programado para la 1era quincena de junio 2019
Jefe Planeación sugiere adelantar para mayo la socialización, pendiente validar con la Dra. Dioselina
En reunion de equipo de Trabajo Social realizada el 26 de abril, se socializó primera instancia la Ruta de Derechos y Deberes y la estrategia de Despliegue " En la Ruta de Derechos y Deberes todos PONEMOS". Ademas, se envio Correo Electronico con los documentos trabajados para despliegue en Comites Tecnicos de cada UPSS</t>
  </si>
  <si>
    <t xml:space="preserve">Se formaliza el instructivo V3 2019 y se envia al grupo de trabajo social, Directores de UH para su respectiva aplicación </t>
  </si>
  <si>
    <t>Aplicativo e Instructivo  de  Incidentes y EA asociados al ambiente físico en  desarrollo, el piloto  se realizarà en la UH Doce de octubre para mayo de 2019</t>
  </si>
  <si>
    <t xml:space="preserve">Esta actividad se cierra con el cumplimiento del cronograma de auditorias para manejo de residuos desde la segregaciòn de la fuente en los puntos de atenciòn y el respectivo informe final.
</t>
  </si>
  <si>
    <t>Se anexa soporte de cronograma de comitè central de emergencias y actas de comitè central y de algunas UH
Se reactivaron los comitès pero la actividad tambien se debe soportar con las simulaciones, simulacros</t>
  </si>
  <si>
    <t>No se cuenta con un Plan Integral de Gestión Ambiental (PIGA) con enfoque sistémico que, a partir de una matriz diagnóstica de aspectos e impactos ambientales, permita integrar y desarrollar sus diferentes componentes.</t>
  </si>
  <si>
    <t>Formular un Plan Integral de Gestión Ambiental (PIGA) con un enfoque sistémico y alineado con el estándar 121 de acreditación que, a partir de una matriz diagnóstica de aspectos e impactos ambientales, permita integrar y desarrollar sus diferentes componentes; desplegar e implementar el PIGA, evaluar sus resultados e intervenir con miras al cierre de brechas.</t>
  </si>
  <si>
    <r>
      <t xml:space="preserve">Documento programa de gestión de las tecnologías en salud  publicado, pendiente indicadores de evaluaciòn que se desarrollarà como parte de la matriz de indicadores por ejes de acreditaciòn.
</t>
    </r>
    <r>
      <rPr>
        <sz val="9"/>
        <color rgb="FF002060"/>
        <rFont val="Calibri"/>
        <family val="2"/>
        <scheme val="minor"/>
      </rPr>
      <t>Dr. Gustavo: El despliegue se incluirà dentro de los temas a desarrollar en cronograma quincenal.
Dra. Olga. para el viernes 03 de mayo de 2019 se programa asesoria con el Dr. Javier Lòpez para continuar desarrollando los procedimientos del proceso de bienes y servicios</t>
    </r>
  </si>
  <si>
    <t>Se esta estandarizando el proceso de gestiòn del sistema de informaciòn, se diseño la matriz de informaciòn, caracterizaciòn, riesgos e indicadores trazadores del proceso</t>
  </si>
  <si>
    <t>Se cuenta con plan de trabajo grupo de gestiòn del dato, pendiente implementar y medir avances</t>
  </si>
  <si>
    <t>Presentaron manual mineria de datos, el cual quedará como capitulo del modelo del sistema de informaciòn
Para pròximo seguimiento presentar en Modelo del sistema de informaciòn completo</t>
  </si>
  <si>
    <t>El Dr. Ivan Ochoa recomienda validar la discrecionalidad para entrega de la HC con jurídica.
Para el 30 de abril presentar avances y soportes del despliegue del Manual de HC</t>
  </si>
  <si>
    <r>
      <rPr>
        <sz val="9"/>
        <color theme="1"/>
        <rFont val="Calibri"/>
        <family val="2"/>
        <scheme val="minor"/>
      </rPr>
      <t>Presentaron avances del despliegue del Manual de HC pendiente al cliente interno.</t>
    </r>
    <r>
      <rPr>
        <sz val="9"/>
        <color rgb="FF0070C0"/>
        <rFont val="Calibri"/>
        <family val="2"/>
        <scheme val="minor"/>
      </rPr>
      <t xml:space="preserve">
Dr. Javier: Ajustar el enfoque del Manual de la HC segùn lo establecido en la ley estatutaria de salud (el acceso a la historia clinica para el usuario es gratuito).
Reasignar actividad teniendo en cuenta que el Dr. Carlos Mesa fue asignado como Director de UH</t>
    </r>
  </si>
  <si>
    <t>Consuelo Giraldo
Aura Gutierrez, Jaime Henao</t>
  </si>
  <si>
    <t xml:space="preserve">Presentaron anàlisis de las causas, consecuencias de la contingencia y medidas preventivas implementadas.
Dr. Gustavo: En el plan de contingencias de facturación se debe presentar el informe de las acciones a desarrollar frente al manejo de la HC ante la caìda del  sistema de informaciòn.
</t>
  </si>
  <si>
    <t xml:space="preserve">SEG 2: 28/02/2019
SEG 4 : 30/04/2019
</t>
  </si>
  <si>
    <r>
      <t xml:space="preserve">Presentaron anàlisis de las causas, consecuencias de la contingencia presentada el 02 de nov de 2018  y medidas preventivas implementadas desde el punto de vista de sistema de informaciòn
</t>
    </r>
    <r>
      <rPr>
        <sz val="9"/>
        <color rgb="FF0070C0"/>
        <rFont val="Calibri"/>
        <family val="2"/>
        <scheme val="minor"/>
      </rPr>
      <t xml:space="preserve">Dr. Javier: El aprendizaje organizacional se quedo corto, se debe fortalecer el plan de contingencias, ver actividad GI06
Dr. Gustavo: Definir las acciones a implementar ante contingencias con el laboratorio farmacia, facturaciòn asì como para el restablecimiento que lo prestado se facture y quede en HC.
NA seguimientos.
</t>
    </r>
  </si>
  <si>
    <t>Se presenta informe del uso de siglas 2018 y 1er bimestre 2019
Continuar con el monitoreo del diligenciamiento de la HC y seguimiento a las acciones de mejora e intervenciones realizadas en las UH</t>
  </si>
  <si>
    <t xml:space="preserve">Se anexa informe de seguimiento al uso de siglas y abreviaturas 2018 y del 1er bimestre 2019.
Anexo además el resultado de uso de siglas en los instrumentos de crecimiento y desarrollo, y de hipertensión arterial ( 1er bimestre 2018), donde encontrarán el criterio de evaluación número 5 de diligenciamiento donde se indaga por la pregunta: </t>
  </si>
  <si>
    <r>
      <t xml:space="preserve">El plan de comunicaciones debe estar articulado a la cultura organizacional, prioridad temas de habilitaciòn.
</t>
    </r>
    <r>
      <rPr>
        <sz val="9"/>
        <color rgb="FF0070C0"/>
        <rFont val="Calibri"/>
        <family val="2"/>
        <scheme val="minor"/>
      </rPr>
      <t>Dr. Javier: reuniòn el viernes 3 de mayo de 2019 de 11 am a 12 m, con comunicaciones, Sandra Baez y el Dr. Gustavo  para definir el tema</t>
    </r>
  </si>
  <si>
    <t>se ha enviado mUltiples correos a mesa de ayuda con copia al ingeniero Jaime Henao solicitando la información  de las historias clinicas a evaluar . Sin obtener respuesta.  Se envio ultima solicitud el dia   26 de abril  con copia  al Doctor Gustavo .</t>
  </si>
  <si>
    <t xml:space="preserve">Esta por definir el acceso a los cursos virtuales de inducciòn para los terceros (Mèdicos especialistas) actividad a cargo de TH </t>
  </si>
  <si>
    <t>Se cuenta con 4 instrucciones revisadas para codificar.
Las instrucciones deben estar revisados y publicados en mayo de 2019</t>
  </si>
  <si>
    <t>Presentaron informe proporciòn del registro PAE por UH del 25 de marzo al 25 de abril de 2019.
Pendiente el Despliegue
Se tiene proyectado capacitar a 10 enfermeras, coordinadores asistenciales, coord de aseo y seguridad para apoyar en la formaciòn y despliegue.</t>
  </si>
  <si>
    <t>Documento: Problemática de accesibilidad con enfoque en acreditación- Modelo causalidad, revisado por la subgerencia de red 
Pendiente  la finalización del desarrollo del modulo en Safix (para la medición de los indicadores DNA).</t>
  </si>
  <si>
    <t>Los procesos misionales estan documentados con indicadores revisados
De los 21 procesos 17 tienen la caracterizaciòn, pendiente cargue en estructura documental.</t>
  </si>
  <si>
    <t>Se citaran los responsables a reuniòn</t>
  </si>
  <si>
    <t>Actualmente la prioridad para los despliegues es para habilitaciòn, se debe esperar para continuar con la socializaciòn del programa de uso racional de antibiòticos.
Para pròx seguim Virginia debe traer informe de adherencia de los especialistas a la prescripc de antibiòticos.</t>
  </si>
  <si>
    <r>
      <rPr>
        <sz val="9"/>
        <rFont val="Calibri"/>
        <family val="2"/>
      </rPr>
      <t>Se cuenta con instructivo atenciòn a victimas de crimenes con àcido,</t>
    </r>
    <r>
      <rPr>
        <sz val="9"/>
        <color rgb="FF0070C0"/>
        <rFont val="Calibri"/>
        <family val="2"/>
      </rPr>
      <t xml:space="preserve">
Dr: Javier: Realizar resoluciòn de adopciòn del protocolo de atenciòn a victimas de crimenes con àcido, proceder con la socializaciòn al personal de urgencias
Compra y evidencia de entrega de los kit al servicio urgencias, instructivo de revisiòn y reposiciòn del mismo</t>
    </r>
  </si>
  <si>
    <r>
      <t xml:space="preserve">La Dra. Gloria: Referenciaciòn para el 09 de mayo con el Hospital de Caldas
</t>
    </r>
    <r>
      <rPr>
        <sz val="9"/>
        <color theme="8" tint="-0.249977111117893"/>
        <rFont val="Calibri"/>
        <family val="2"/>
      </rPr>
      <t>Dr. Gustavo: revisar el tema en reuniòn especifica con los responsables y el asesor
Fortalecer la BAI de las IAAS</t>
    </r>
  </si>
  <si>
    <t>En comité de gerencia del lunes 
se revisaran  los temas para despliegue (macanismos, estrategias)
Juliana: Próximo informe ejecutivo 30 de abril de 2019</t>
  </si>
  <si>
    <t xml:space="preserve">Pendiente continuar con el despliegue incluyendo la publicaciòn en cartelera del formato de negaciòn de servicios </t>
  </si>
  <si>
    <t>Jorge Rico</t>
  </si>
  <si>
    <t>Se reasigna responsable queda el Dr. Jorge Rico</t>
  </si>
  <si>
    <t xml:space="preserve">Guia de informaciòn al usuario publicada, pendiente implementaciòn </t>
  </si>
  <si>
    <t xml:space="preserve">Pendiente terminar despliegue del material educativo (rotafolio)
El Dr. Gustavo propone reunión para el lunes 15 de abril con comunicaciones, jefe Maria Elena y Juliana para definir las actividades pendientes respecto al material educativo para despliegue de los temas </t>
  </si>
  <si>
    <t>Actividad relacionada con la acciòn de mejora CA05, pendiente despliegue</t>
  </si>
  <si>
    <t>Se cuenta con el informe en evidencias</t>
  </si>
  <si>
    <t>El Dr. Jaime Posso no labora en Metrosalud, reasignar responsable</t>
  </si>
  <si>
    <t>Ya se realizaron ajustes al sistema OMEGA, se realizo medición en marzo en los 5 laboratorios clìnicos.
Pendiente informe del despliegue e implementación y pegar soportes en la carpeta</t>
  </si>
  <si>
    <t>En proceso de evaluaciòn, con resultados en general satisfactorios, pendiente UH Nuevo Occidente por la transiciòn.
Pendiente pasar los resultados a los comitès de Seguridad de las UPSS para la gestiòn. Validar si la ficha tècnica se encuentra en Alphasig.
Pendiente montar soportes en carpeta evidencias</t>
  </si>
  <si>
    <t>Pendiente despliegue</t>
  </si>
  <si>
    <t>Eusebio Gonzalez Carrillo
Guillermo Bustamante
Iván Ochoa
Gloria Muñoz</t>
  </si>
  <si>
    <t>Angela Espinosa
Katia Flòrez
 Jaime Henao</t>
  </si>
  <si>
    <r>
      <t xml:space="preserve">Gloria Arango
Carlos Romero
</t>
    </r>
    <r>
      <rPr>
        <sz val="9"/>
        <color rgb="FF00B0F0"/>
        <rFont val="Calibri"/>
        <family val="2"/>
      </rPr>
      <t>Juliana Herrera</t>
    </r>
  </si>
  <si>
    <t>Juliana presentò Informe Plan  egreso de enfermerìa de marzo 2019, pendiente despliegue al plan de egreso mèdico</t>
  </si>
  <si>
    <r>
      <t xml:space="preserve">Se reasigna la actividad al Dr. Jorge Balbin
</t>
    </r>
    <r>
      <rPr>
        <sz val="9"/>
        <color rgb="FF00B0F0"/>
        <rFont val="Calibri"/>
        <family val="2"/>
      </rPr>
      <t>Dr. Gustavo: Programar reuniòn especifica con asesor para trabajar el tema</t>
    </r>
  </si>
  <si>
    <t>Pendiente despliegue de modulo correlaciòn apoyo dx con HC</t>
  </si>
  <si>
    <r>
      <t xml:space="preserve">Pendiente seguimiento del plan de intervenciòn.
</t>
    </r>
    <r>
      <rPr>
        <sz val="9"/>
        <color rgb="FFFF0000"/>
        <rFont val="Calibri"/>
        <family val="2"/>
      </rPr>
      <t>Nota: Se enviarà el PM a la Dra. Consuelo</t>
    </r>
  </si>
  <si>
    <t>Pendiente despliegue del instructivo prescripci ayudas Dx de p y p por enfermerìa</t>
  </si>
  <si>
    <t xml:space="preserve">Pendiente presentar listado de los beneficios y coberturas con los despliegues previos.
Nota: TH se encuentra en contingencia por la convocatoria 426 </t>
  </si>
  <si>
    <r>
      <t xml:space="preserve">Dr. Jorge Rico, el informe 5S identifica hallazgos de infraestructura y dotaciòn de alto costo que no pueden ser resueltos por la UH, lo cual afecta el cumplimiento del indicador.
</t>
    </r>
    <r>
      <rPr>
        <sz val="9"/>
        <color rgb="FF0070C0"/>
        <rFont val="Calibri"/>
        <family val="2"/>
        <scheme val="minor"/>
      </rPr>
      <t xml:space="preserve">Dr. Javier Lòpez Esta oportunidad de mejora se presentarà el viernes 03-mayo-2019 al equipo Direccionamiento y Gerencia.
Actividad relacionada con la acciòn de mejora AF01
Desarollar el programa 5S dentro del componente cultura organizacional
</t>
    </r>
  </si>
  <si>
    <t>Se cuenta con procedimientos de presupuestaciòn incluido dentro del proceso de gestiòn financiera y que incluye la identificaciòn de necesidades</t>
  </si>
  <si>
    <t xml:space="preserve">Dr. Javier: Se tienen avances importantes en el PIGA, terminar de ajustar y presentar al comitè de gestiòn ambiental para posterior revisiòn  por Planeaciòn.
Alinear el PIGA con el programa 5S con salud ocupacional, para el manejo de sustancias quimicas hacer enfasis en el manejo del formol y sustancias para desinfecciòn.
Para el tema del manejo del aire recomienda referenciar con la Clìnica SOMER.
Alinear el PIGA con la norma 14001
Dr. Gustavo. Definir los programas a desarrollar del PIGA : control de plagas, manejo de sustancias quimicas... 
Dra. Olga. validar los indicadores de gestiòn ambiental establecidos en Alphasig con los documentados en el PIGA.
</t>
  </si>
  <si>
    <t>Se ajustaron los instructivos de traslado de paciente, pendiente socializaciòn
En carpeta: Informe Verificación Demoras Traslado Interno / Interdependencia de Servicios</t>
  </si>
  <si>
    <t>Pendiente definr el enfoque para los ejes de acreditaciòn.
Realizar el diagnóstico cultura organizacional, revisar  que funcionarios se capacitaron en escuela  de lideres.</t>
  </si>
  <si>
    <t>Concluir informe consolidado, continuar monitorizando e interviniendo con base en los resultados, ajustar la ficha técnica</t>
  </si>
  <si>
    <t xml:space="preserve">Para pròximo seguimiento despliegue Guías de reacción inmediata </t>
  </si>
  <si>
    <r>
      <t xml:space="preserve">Se inicio la actividad del 24 de febr a 30 de abril de 2019, la jefe Gloria informa que hubo inconvenientes con el suministro de las mascarillas, no hay informaciòn publicada sobre el uso de la mascarilla para el usuario, solo se entregaban 50 mascarillas x semana en consulta externa y 100 en triage.
</t>
    </r>
    <r>
      <rPr>
        <sz val="9"/>
        <color rgb="FF0070C0"/>
        <rFont val="Calibri"/>
        <family val="2"/>
      </rPr>
      <t xml:space="preserve">Dr. Javier: El proposito, las conclusiones y recomendaciones resultados del piloto tenia la finalidad de mirar la viabilidad de aplicar en la ESE
Dr. Josè Manuel: Se debe realizar otro piloto por las fallas en la implementaciòn del mismo
Dr. Gustavo: La enfermera en TRIAGE puede entregar la mascarilla y en Consulta externa la enfermera del servicio.
El 08 de mayo se realizarà la difusiòn del protocolo en el COVE y los representantes de la UH replicaran en los CS.
Para el pròximo seguimiento cerrar despliegue
</t>
    </r>
    <r>
      <rPr>
        <sz val="9"/>
        <rFont val="Calibri"/>
        <family val="2"/>
      </rPr>
      <t xml:space="preserve">
</t>
    </r>
  </si>
  <si>
    <r>
      <t xml:space="preserve">Presentaron cronograma para entregables de los mail master con la informaciòn de la ruta D y D 
</t>
    </r>
    <r>
      <rPr>
        <sz val="9"/>
        <color theme="8" tint="-0.249977111117893"/>
        <rFont val="Calibri"/>
        <family val="2"/>
      </rPr>
      <t>Dr. Javier: No esperar a noviembre para entregar la informaciòn de la ruta de D y D al cliente interno y a los usuarios.
Se espera que en 2 meses se informe al usuario sobre la ruta de D y D.
Dr. Gustavo: Establecer otras estrategias para el despliegue de la ruta de D y D no solo el mail master.
En pròximo informe del avance en el despliegue y las evidencias</t>
    </r>
  </si>
  <si>
    <r>
      <t xml:space="preserve">GPC en proceso de adopciòn 
Se cuenta con informe de avance de adopción de GPC a corte 30 de abril de 2019
</t>
    </r>
    <r>
      <rPr>
        <sz val="9"/>
        <color theme="8" tint="-0.249977111117893"/>
        <rFont val="Calibri"/>
        <family val="2"/>
      </rPr>
      <t xml:space="preserve">Dr. Javier: tener presente elaborar los  plan de implementaciòn de las GPC </t>
    </r>
  </si>
  <si>
    <t xml:space="preserve">Se envió instructivo ( 26 de abril)  al ingeniero Diego Cossio con copia al Doctor Gustavo,   para su respectiva  codificación. Documento aprobado por subgerencia de RED. Una vez codificado se enviará a los coordinadores  asistenciales para su respectivo despliegue en las reuniones medicas </t>
  </si>
  <si>
    <r>
      <t xml:space="preserve">Sin evidencias
</t>
    </r>
    <r>
      <rPr>
        <sz val="9"/>
        <color theme="8" tint="-0.249977111117893"/>
        <rFont val="Calibri"/>
        <family val="2"/>
      </rPr>
      <t>Dr. Gustavo: citar al Dr. Hector Vallejo, Dr. wilson a reuniòn para la pròxima semana (15/05/2019)</t>
    </r>
  </si>
  <si>
    <t>Jorge Balbin</t>
  </si>
  <si>
    <r>
      <t xml:space="preserve">Requiere implementación del programa educativo para realizar la primera medición.
</t>
    </r>
    <r>
      <rPr>
        <sz val="9"/>
        <color rgb="FF00B0F0"/>
        <rFont val="Calibri"/>
        <family val="2"/>
      </rPr>
      <t>Dr. Gustavo: Citar responsables (9 enfermeras, Coord asistenciales, coord de vigilancia, seguridad y aseo) para el despliegue, fecha de reuniòn 15 de mayo de 2019</t>
    </r>
  </si>
  <si>
    <t>Se evidencia viabilidad en la generación de los indicadores de demanda no atendida, inasistencia e inatención.</t>
  </si>
  <si>
    <t>Pendiente revisiòn del Manual  para la prevención e intervención de inconvenientes frecuentes
Se revisará en asesoria puntual con el Dr. Javier López Manual para la prevención y solución de problemas relacionados con el acceso a los servicios</t>
  </si>
  <si>
    <t>Se cierre actividad
No se cuenta con personal para medir la pertinencia de las prescripciones de apoyo terapéuticos.
No se cuenta con el recurso (psicologos, nutricionistas..) para la atenciòn de la demanda que se aumentaria al continuar con el despliegue.
No aplica para pròximos seguimientos</t>
  </si>
  <si>
    <t>Se cuenta informe de pertinencia a las remisones del 1er bimestral 2019 e instrumento de auditoria pertinencia anexo 9 ajustado</t>
  </si>
  <si>
    <t>Pendiente revisar con Angela espinosa y el ing. Jaime Henao</t>
  </si>
  <si>
    <t>Se establecerá mecanismo de inducción con terceros, verificando requisitos HV: FEDSALUD, TOACOOP, SOGOS, AIDA.y docentes, coordinado por TH, (aproxim 100 person) 
pendientes los certificados de formación
se cuenta con BD con seguimientos.
Dr. Olga: Se debe revisar la solicitud de contratación que contenga las obligaciones del contratista de acuerdo a los estándares de habilitación.
El supervisor haga informe periòdico del cumplimiento de las obligaciones contractuales.</t>
  </si>
  <si>
    <r>
      <t xml:space="preserve">El aplicativo EA en pruebas y ajustes se aplicará piloto en UH Belén y Doce de Octubre para el 01 a 30 de junio de 2019, la capacitaciòn se realizarà en los 1eros 15 dìas de mayo de 2019.
Despliegue en julio a las 7 UH restantes.
</t>
    </r>
    <r>
      <rPr>
        <sz val="9"/>
        <color theme="8" tint="-0.249977111117893"/>
        <rFont val="Calibri"/>
        <family val="2"/>
      </rPr>
      <t xml:space="preserve">Dr. Javier: Definir si se inactiva el otro aplicativo para no reportar en paralelo.
</t>
    </r>
    <r>
      <rPr>
        <sz val="9"/>
        <rFont val="Calibri"/>
        <family val="2"/>
      </rPr>
      <t xml:space="preserve">
</t>
    </r>
  </si>
  <si>
    <r>
      <t xml:space="preserve">Dra. Consuelo Giraldo, presentò instructivo orientaciòn al usuario en laboratorio.
Continùan los inconvenientes para brindar la informaciòn al usuario para la preparaciòn para la toma de muestras.
</t>
    </r>
    <r>
      <rPr>
        <sz val="9"/>
        <color rgb="FF00B0F0"/>
        <rFont val="Calibri"/>
        <family val="2"/>
      </rPr>
      <t>Dr. Gustavo. La informaciòn bàsica la brinda el mèdico en consulta y las instrucciones especificas las suministra el laboratorio
Dr. Leopoldo:  Instrucciones claras para toma de muestras de laboratorio publicadas en pag web
Pendiente definir la documentación relacionada con la toma de imàgenes diagnòsticas (Rx) juliana y Dr. Leopoldo</t>
    </r>
  </si>
  <si>
    <t>Dr. Javier  El protocolo para la socialización, manejo y seguridad de las tecnologías existentes en la Institución es un capitulo del programa de gestiòn de la tecnologìa (uso seguro), es necesario desplegar al personal en todos los puntos de la red para que pueda ser sustentado debidamente ante la visita de habilitaciòn y auditorias internas y externas, contar permanentemente con los soportes organizados de las socializaciones.
Para el pròximo seguimiento contar con informe de avance (incluye cronograma de capacitaciones)</t>
  </si>
  <si>
    <t>Wilson Martínez
Juliana Herrera
Gustavo Posada</t>
  </si>
  <si>
    <t>Se cuenta con el MANUAL PARA LA GESTIÓN DEL CUADRO DE TURNOS DEL PERSONAL vers 01 del 29-04-2019 aprobado pendiente despliegue</t>
  </si>
  <si>
    <t xml:space="preserve">El formato se esta implementando pendiente aprobación
</t>
  </si>
  <si>
    <t>Se avanzó en capacitación y asignación de usuario a todos los servidores de la Dir de TH. Se realizó además ajustes a la mesa de ayuda para que genere informe con Ix</t>
  </si>
  <si>
    <t>Modulo conciliación de medicamentos en desarrollo en Safix</t>
  </si>
  <si>
    <t>Se estan construyendo los procedimientos de fisioterapia con docente de la Universidad  Maria Cano</t>
  </si>
  <si>
    <r>
      <t xml:space="preserve">Se documentaron Instrucciones con exámenes para ordenar por enfermería basado en Res 3280. Se ajustó SAFIX HCE para permitir la prescripción. Se validó con Dr Yury Restrepo para que EPS no glose esta prescripción
</t>
    </r>
    <r>
      <rPr>
        <sz val="9"/>
        <color rgb="FF0070C0"/>
        <rFont val="Calibri"/>
        <family val="2"/>
        <scheme val="minor"/>
      </rPr>
      <t>Iniciar despliegue</t>
    </r>
  </si>
  <si>
    <t xml:space="preserve">Se realizo despliegue el 24-05-2019
la implementación inicia a partir del 02 de julio de 2019 
</t>
  </si>
  <si>
    <t xml:space="preserve">Se realizo despliegue el 24-05-2019 de plan de egreso hospitalario y se adjunta informe 
Pendiente implementación a partir del 02 de julio de 2019 </t>
  </si>
  <si>
    <t>Juliana Herrera 
María Elena Jiménez</t>
  </si>
  <si>
    <r>
      <t xml:space="preserve">Se presenta estrategia para despliegue por el personal de Derechos  y Deberes
</t>
    </r>
    <r>
      <rPr>
        <sz val="9"/>
        <color rgb="FF0070C0"/>
        <rFont val="Calibri"/>
        <family val="2"/>
        <scheme val="minor"/>
      </rPr>
      <t>Pendiente para próximo seguimiento el plan de implementación, entrenamiento al personal (se sugiere sea liderado por eq Directivo para garantizar adherencia). Igualmente, ajustar la forma (revisión por comunicacione etc.)</t>
    </r>
  </si>
  <si>
    <t>Jorge Mejía
Gloria Uribe
Juliana Herrera
Jorge Cuadros</t>
  </si>
  <si>
    <t>Jorge Cuadros</t>
  </si>
  <si>
    <t>Se visitan las UH Doce de Octubre, Manrique, Belén, San Antonio de Prado y Castilla evaluando adherencia a las directrices del manual de imagen corporativa en componentes como señalización institucional y sistema de administración de carteleras. Se expone ante el Comité de Gerencia Ampliado el manual de administración de carteleras y los hallazgos de las visitas realizadas. Se avanza en la formulación del proyecto de señalización de la Red Metrosalud.</t>
  </si>
  <si>
    <t xml:space="preserve">Se publica en la intranet el Manual de Identidad Gráfica actualizado a la fecha en la Ruta: Intranet-Documentos-Grupo Apoyo en Comunicaciones-Manuales y Formatos. Se visitan las Unidades Hospitalarias de Santa Cruz, San Javier, San Cristobal y Nuevo Occidente evaluando la adherencia a las directrices del manual de imagen corporativa en dos componentes: Señalización Institucional y Sistema de Administración de Carteleras. Se envía manual de administración de carteleras a los Directores de las UPSS. </t>
  </si>
  <si>
    <t xml:space="preserve">El tema ha sido abordado en Comité de Gerencia, en las reuniones de Cultura Organizacional y con el Asesor Javier López. En la reunión realizada el 27 de junio se acordó proponer el despliegue del Modelo de Comunicación como parte del Plan Institucional de Capacitación, desarrollando una primera etapa dirigida a la sensibilización frente al enfoque CICAA. </t>
  </si>
  <si>
    <t>Socializar el Manual de referencia y contrarreferencia en 2018, aumentando la cobertura al menos en un 10% para 2019 respecto la alcanzada en 2018</t>
  </si>
  <si>
    <t>Eusebio González - Médica Central de Referencia
Director de UPSS</t>
  </si>
  <si>
    <t>Eusebio González - Médica Central de Referencia</t>
  </si>
  <si>
    <t>Eusebio González- Médica Central de Referencia
Director UPSS
Coordinador CS</t>
  </si>
  <si>
    <t xml:space="preserve">Se diseño el intrumento y con la direccion de sistemas de informacion se monto en linea para facilitar el diligenciamiento en la red.
Evidencia instrumento y correos electonnicos enviados </t>
  </si>
  <si>
    <t>Pendiente despliegue  del instructivo de reporte de resultados sensibles, se debe definir los responsables para la implementación</t>
  </si>
  <si>
    <t xml:space="preserve">SEG 2: 28/02/2019
SEG 4 : 30/04/2019
SEG 6: 30/06/2019
SEG 8: 31/08/2019
</t>
  </si>
  <si>
    <t>Documento PIGA pendiente publicar, pegar soporte en  carpeta</t>
  </si>
  <si>
    <t>SEG 4 : 30/04/2019
SEG 6: 30/06/2019
SEG 8: 31/08/2019
SEG 10: 31/10/2019
SEG 12. 31/12/2019</t>
  </si>
  <si>
    <r>
      <t xml:space="preserve">Esta actividad se cierra con el cumplimiento del cronograma de auditorias para manejo de residuos desde la segregaciòn de la fuente en los puntos de atenciòn y el respectivo informe final.
</t>
    </r>
    <r>
      <rPr>
        <sz val="9"/>
        <color theme="8"/>
        <rFont val="Calibri"/>
        <family val="2"/>
        <scheme val="minor"/>
      </rPr>
      <t>Dra. Olga: Pendiente revisar las fechas de los entregables</t>
    </r>
  </si>
  <si>
    <t xml:space="preserve">Pendiente veriifcar con la Dra. Silvia </t>
  </si>
  <si>
    <t>Se han actualizado los procedimientos de  contrataciòn ,  estimaciòn de necesidades, recepciòn de bienes y compras, control de inventarios para bienes muebles, recepciòn y almacenamiento, mantenimiento pendiente aprobar y publicar.
Despliegue para julio de 2019, la presentaciòn en la carpeta evidencias</t>
  </si>
  <si>
    <t>Pendiente informe de despliegue del plan de contingencias y las evidencias</t>
  </si>
  <si>
    <t>Se presentaron hallazgos identificados en la verificaciòn de carros de paro (desfibrilador) visita verificaciòn realizada por la jefe Maria Elena Jimènez.
Se presentò propuesta formatos de seguimiento al desfibrilador y maquina de anestesia
Acta de reuniòn con anestesiòlogo Edwin Arbelaez
Pendiente adopciòn de los formatos y definir custodia del formato de seguimiento maquinas de anestesia</t>
  </si>
  <si>
    <r>
      <t xml:space="preserve">La ing Natalia refiere la informaciòn de 2018 y 2019 de las UH se encuentra en AM la de la UH San Javier esta lista esta semana.
</t>
    </r>
    <r>
      <rPr>
        <sz val="9"/>
        <color rgb="FF0070C0"/>
        <rFont val="Calibri"/>
        <family val="2"/>
        <scheme val="minor"/>
      </rPr>
      <t>Dr. Gustavo se requiere establecer plan de choque para organizar la informaciòn correspondiente a los años 2015 a 2017</t>
    </r>
  </si>
  <si>
    <t xml:space="preserve">
Juliana Herrera</t>
  </si>
  <si>
    <t>Se integro el manual mineria de datos al modelo del sistema de informaciòn y comunicaciòn, pendiente implementaciòn</t>
  </si>
  <si>
    <r>
      <t xml:space="preserve">Aura presenta  la relaciòn de formatos del servicio de transfusional segùn lo establecido en la Res 2003 de 2014
</t>
    </r>
    <r>
      <rPr>
        <sz val="9"/>
        <color rgb="FF0070C0"/>
        <rFont val="Calibri"/>
        <family val="2"/>
        <scheme val="minor"/>
      </rPr>
      <t xml:space="preserve">Dr. Gustavo, verificar con la Dr. Consuelo si aplica el reporte de los eventos del servicio transfusional como eventos adversos o se crea una rama en la HC
</t>
    </r>
  </si>
  <si>
    <t>Los procedimientos , instructivos, formatos del programa de hemovigilancia  se encuentran en revisiòn por la Dra Consuelo.
Los formatos estan en desarrollo en aplicativo de HCE</t>
  </si>
  <si>
    <r>
      <t xml:space="preserve">Se cuenta con plan de contingencia para el sistema de información aprobado.
Esta actividad relacionada con acciòn de mejoramiento Gestiòn tecnologìa  GT03
</t>
    </r>
    <r>
      <rPr>
        <sz val="9"/>
        <color rgb="FF0070C0"/>
        <rFont val="Calibri"/>
        <family val="2"/>
        <scheme val="minor"/>
      </rPr>
      <t>Dr. Javier: Concluir el despliegue dirigido a la poblaciòn objeto (postes, tècnicos de sistemas, estadisticos, administradores)
Dr. Gustavo. Despliegue enfocado en el plan de contingencia de: HC e infraestructura de TIC y complementar con plan de contingencia de facturaciòn</t>
    </r>
  </si>
  <si>
    <t>Esta actividad no se continuarà con safix por cambio de software (Almera) el cual incluye el aplicativo EA.</t>
  </si>
  <si>
    <t>Se cuenta con 07 instrucciones publicadas en proceso de implementaciòn.
Pendiente revisar y formalizar : atenciòn de la gestante y el recien nacido, transfusiòn sanguinea, cirugìa segura</t>
  </si>
  <si>
    <t xml:space="preserve">Se realizo despliegue el 24-05-2019, se cuenta con informe en carpeta evidencias.
La implementación se realizará a partir del 02 de julio de 2019
En agosto se entregaran los informes </t>
  </si>
  <si>
    <t xml:space="preserve">Pendiente priorizar el desarrollo en modulo en safix
Enviar los avances del desarrollo en safix para revisiòn del Dr. Francisco
</t>
  </si>
  <si>
    <t>Francisco López
Jaime Henao</t>
  </si>
  <si>
    <t>Se realizo despliegue el 24-05-2019, se anexan soportes y evidencias fotografias de la publicidad en las carteleras  de las UH.
Continuar con la entrega de informes de medicòn de adherencia a las negaciones</t>
  </si>
  <si>
    <t>MANUAL PARA LA PREVENCIÓN Y SOLUCIÓN DE PROBLEMAS RELACIONADOS CON EL ACCESO A LA ATENCIÓN en revisiòn por Dr. Javier Lòpez</t>
  </si>
  <si>
    <t>Pendiente Notificar y hacer seguimiento</t>
  </si>
  <si>
    <r>
      <t xml:space="preserve">Procedimientos de laboratorio en revisiòn, 
</t>
    </r>
    <r>
      <rPr>
        <sz val="9"/>
        <color rgb="FF0070C0"/>
        <rFont val="Calibri"/>
        <family val="2"/>
        <scheme val="minor"/>
      </rPr>
      <t xml:space="preserve">Juliana refiere: enviar los CIE 10 y las indicaciones de los exàmenes para realizar parametrizaciòn a los diagnòsticos que apliquen (safix)
</t>
    </r>
    <r>
      <rPr>
        <sz val="9"/>
        <color theme="1"/>
        <rFont val="Calibri"/>
        <family val="2"/>
        <scheme val="minor"/>
      </rPr>
      <t xml:space="preserve">Las indicaciones las envia la Dra. Consuelo y los CIE 10 la Dra Gloria Muñoz.
</t>
    </r>
    <r>
      <rPr>
        <sz val="9"/>
        <color rgb="FF0070C0"/>
        <rFont val="Calibri"/>
        <family val="2"/>
        <scheme val="minor"/>
      </rPr>
      <t>Dra. Consuelo: revisar la informaciòn publicada en la web</t>
    </r>
  </si>
  <si>
    <t xml:space="preserve">Se realizo despliegue el 24-05-2019 se encuenta con informe, folleto publicado, disponible en cada unidad para la impresiòn.
</t>
  </si>
  <si>
    <t>Se realizo despliegue el 24-05-2019
la implementación inicia a partir del 02 de julio de 2019
se presentarà informe en agosto</t>
  </si>
  <si>
    <r>
      <t xml:space="preserve">Juliana presentó análisis causal y plan de mejoramiento 
</t>
    </r>
    <r>
      <rPr>
        <sz val="9"/>
        <color theme="8" tint="-0.249977111117893"/>
        <rFont val="Calibri"/>
        <family val="2"/>
      </rPr>
      <t xml:space="preserve">Dr. Leopoldo definir el costo para implementaciòn modulo orientaciòn de servicios y para los despliegues pendientes </t>
    </r>
  </si>
  <si>
    <t xml:space="preserve">Pendiente informe de costos 
Pendiente revisión de tareas del plan de mejoramiento producto del análisis causal de orientación a servicios
</t>
  </si>
  <si>
    <r>
      <t xml:space="preserve">15/05/2019 Dr. Hector Vallejo: Definir como se van a realizar los planes de implementación de las GPC, minimo deben participar 3 funcionarios.
</t>
    </r>
    <r>
      <rPr>
        <sz val="9"/>
        <color rgb="FF0070C0"/>
        <rFont val="Calibri"/>
        <family val="2"/>
        <scheme val="minor"/>
      </rPr>
      <t>Juliana: Actualmente hay 17 GPC publicadas</t>
    </r>
  </si>
  <si>
    <t xml:space="preserve">Se realizo despliegue el 24-05-2019 se cuenta con informe ejecutivo, la implementación inicia a partir del 02 de julio de 2019
</t>
  </si>
  <si>
    <t>Se priorizaron 02 temas aprobados articulados con el PIC:
21-06-2019 inicia capacitaciòn presencial con 09 odontòlogos de la UH "RIAS promociòn y mantenimiento de la Salud"
18-10-2019 despliegue virtual "Procedimientos de atenciòn ambulatoria en salud oral y GPC"</t>
  </si>
  <si>
    <t>Revisar los procedimientos del servicio de imagenología
Pendiente definir las instrucciones para la toma de imàgenes diagnòsticas (Rx) juliana y Dr. Leopoldo</t>
  </si>
  <si>
    <t>Juliana: se busco referentes en San Vicente y Hospital General, para verificar las instrucciones y manual para imagenologìa</t>
  </si>
  <si>
    <r>
      <t xml:space="preserve">Informe de abril de 2019 resultados paraclinicos criticos, 
</t>
    </r>
    <r>
      <rPr>
        <sz val="9"/>
        <color rgb="FF0070C0"/>
        <rFont val="Calibri"/>
        <family val="2"/>
        <scheme val="minor"/>
      </rPr>
      <t>Juliana: solicita el envio del listado actualizado de los valores crìticos para la respectiva parametrizaciòn en la rama de la HC para la generaciòn del informe</t>
    </r>
    <r>
      <rPr>
        <sz val="9"/>
        <rFont val="Calibri"/>
        <family val="2"/>
        <scheme val="minor"/>
      </rPr>
      <t xml:space="preserve">
pendiente evidencias</t>
    </r>
  </si>
  <si>
    <t>Se presentò informe de mediciòn de la comprensiòn del consentimiento informado del I y II  bimestre de 2019,  se cuenta con la FT ajustada
Para pròximo seguimiento acta de socializaciòn resultados en comitè de seguridad del paciente</t>
  </si>
  <si>
    <t>Se realizo despliegue el 24-05-2019 lineamientos prescripciòn de medicamentos
Pendiente informe cobertura del despliegue</t>
  </si>
  <si>
    <t>Marcela Arrubla
Virginia Yepes</t>
  </si>
  <si>
    <t>Pendiente seguimiento del plan de intervenciòn.</t>
  </si>
  <si>
    <r>
      <t xml:space="preserve">Pendiente la implementaciòn  del modulo correlaciòn apoyo Dx con HC.
No se ha definido el responsable del seguimiento y mediciòn del indicador
</t>
    </r>
    <r>
      <rPr>
        <sz val="9"/>
        <color rgb="FF0070C0"/>
        <rFont val="Calibri"/>
        <family val="2"/>
        <scheme val="minor"/>
      </rPr>
      <t xml:space="preserve">Dr. Francisco refiere que el Dr. Carlos Mesa y Juliana Herrera le informen para revisar el tema
</t>
    </r>
  </si>
  <si>
    <t>Pendiente informe del despliegue del instructivo "IN PREALTA HOSPITALARIA V3 2019"</t>
  </si>
  <si>
    <t>Se realizo despliegue el 24-05-2019, informe en carpeta evidencias.
Pendiente implementación  a partir del 02 de julio de 2019</t>
  </si>
  <si>
    <t>Esta actividad se encuentra programada dentro del plan de trabajo del estándar 28, para ejecutar el 14 de junio de 2019.
Actividad relacionada CA24
Se cuenta con instructivo de seguimiento egreso hospitalario se revisarà  y actualizarà</t>
  </si>
  <si>
    <t>Se ajusto del instructivo postegreso
Pendiente definir responsables y despliegue</t>
  </si>
  <si>
    <r>
      <t xml:space="preserve">Pendiente el despliegue del instructivo post egreso
</t>
    </r>
    <r>
      <rPr>
        <sz val="9"/>
        <color rgb="FF0070C0"/>
        <rFont val="Calibri"/>
        <family val="2"/>
        <scheme val="minor"/>
      </rPr>
      <t>El Dr. Francisco asigna como responsables de la realizaciòn del seguimiento post egreso a las trabajadoras sociales</t>
    </r>
  </si>
  <si>
    <r>
      <t xml:space="preserve">Se ha enviado mùltiples correos a mesa de ayuda con copia al ingeniero Jaime Henao solicitando la información  de las historias clinicas a evaluar . Sin obtener respuesta.  Se envio ultima solicitud el dia  26 de abril  con copia  al Doctor Gustavo .
</t>
    </r>
    <r>
      <rPr>
        <sz val="9"/>
        <color rgb="FF00B0F0"/>
        <rFont val="Calibri"/>
        <family val="2"/>
      </rPr>
      <t>Dr. Gustavo: Se revisara el tema con Jaime Henao</t>
    </r>
  </si>
  <si>
    <t>Se cuenta con programa  de humanizaciòn, se realizo despliegue, pendiente definir responsables de los componentes.
Trato digno asignado a la Dra. Sandra Baez</t>
  </si>
  <si>
    <t xml:space="preserve">En revisiòn de las necesidades de silleteria en las unidades, se està priorizando en los requierimiento para habilitaciòn en UH Belèn.
Una vez identificadas las necesidades se definirà la prioridad para compras previa  revisiòn del  presupuesto  
</t>
  </si>
  <si>
    <t>Actividad relacionada con DG01</t>
  </si>
  <si>
    <t>Definir responsables asistenciales del pilar 2 " procesos humanizados"
Actividad relacionada con DG01</t>
  </si>
  <si>
    <t>Identificar en las reuniones realizadas con los administradores, directivos , facturaciòn las zonas grises o vacios  que se puedan presentar definir soluciones.
Se les enviarà el acuerdo de gestiòn y se evaluarà el cumpliento de sus funciones (memorando)
Pròximo seguimiento la Dra. Adriana Cordoba presentarà informe</t>
  </si>
  <si>
    <t>Validar con la Dra. Adriana Cordoba</t>
  </si>
  <si>
    <t>Se adjunta informe benficios recibidos por los colaboradores 2019
Completar informaciòn incluir otros beneficios (Ejem. descuentos en vehicu, poliza de salud, estudios, gimnasio, planes, cumpleños, primas, quinquenios, dìa del servidor...)</t>
  </si>
  <si>
    <t>Ejes de Acreditaciòn: pendiente establecer los indicadores para los programas gestiòn de la tecnologìa, gestiòn de riesgos, cultura organizacional, responsabilidad social.
Se cuenta con el programa de Humanizaciòn, modelos APS, Modelo seguridad del paciente.
En proceso: programa de cultura organizacional, gestiòn del riesgo.</t>
  </si>
  <si>
    <t>Adolfo Marulanda - PE Oficina de Control Interno y Evaluación</t>
  </si>
  <si>
    <t xml:space="preserve">Adolfo Marulanda
Dr. Nicolas Jefe Oficina de Control Interno y Evaluación, </t>
  </si>
  <si>
    <t>Adolfo Marulanda,  PE Oficina de Control Interno y Evaluación y Planeación y D.O.
Directores de UPSS</t>
  </si>
  <si>
    <t>Se realizo el despliegue del instructivo criterios de ingreso y  egreso el 24/05/2019, implementaciòn a partir del 02 de julio de 2019</t>
  </si>
  <si>
    <t xml:space="preserve">Actividad relacionada con la CA22 procedimientos de imagenología </t>
  </si>
  <si>
    <t>Marcela Arrubla
Gloria Arango</t>
  </si>
  <si>
    <t>Katia Flòrez Pèrez
Marcela Arrubla</t>
  </si>
  <si>
    <t xml:space="preserve">Se definieron 16 indicadores de resultados clìnicos prioritarios
pendiente referenciaciòn Nacional y completar la referenciaciòn internacional.
El registro de los indicadores para monitoreo se realizará a partir de 2019, según lo recomedado por asesor Dr. Javier López
</t>
  </si>
  <si>
    <r>
      <t xml:space="preserve">Se inicio prueba piloto "consultor repetitivo" en el centro de salud el Salvador . Se  anexa instructivo con resultados parciales 
</t>
    </r>
    <r>
      <rPr>
        <sz val="9"/>
        <color rgb="FF0070C0"/>
        <rFont val="Calibri"/>
        <family val="2"/>
        <scheme val="minor"/>
      </rPr>
      <t xml:space="preserve">Dr. Francisco: Realizar las intervenciones respectivas  con el personal de salud  de acuerdo a lo resultados obtenidos </t>
    </r>
  </si>
  <si>
    <t>Juliana presentará 03 instructivos de fisiterapia</t>
  </si>
  <si>
    <t>Actividad asociada a la CA08</t>
  </si>
  <si>
    <t>Plan de tabajo en ejecución, se iniciará el montaje en Almera</t>
  </si>
  <si>
    <t>Actividad  incluida dentro de la GT01, se cuenta presentaciòn programa gestiòn de la tecnologìa, pendiente definir fecha para el despliegue</t>
  </si>
  <si>
    <t xml:space="preserve">
De los 19 documentos establecidos en el estándar que aplican a la ESE Metrosalud, estan pendientes 07 se cuenta con el 63.2% de los documentos.
Se cuenta con plan de trabajo para la documentación de las guías y de los procedimiento establecidos en el estándar 28 (Se adjuntan evidencias en carpeta).
</t>
  </si>
  <si>
    <t xml:space="preserve">Gustavo Hernández
Marcela Arrubla
</t>
  </si>
  <si>
    <r>
      <rPr>
        <sz val="9"/>
        <rFont val="Calibri"/>
        <family val="2"/>
        <scheme val="minor"/>
      </rPr>
      <t>Marcela Arrubla: se presentò en el cove la difusiòn del protocolo de higiene respiratoria.</t>
    </r>
    <r>
      <rPr>
        <sz val="9"/>
        <color rgb="FF0070C0"/>
        <rFont val="Calibri"/>
        <family val="2"/>
        <scheme val="minor"/>
      </rPr>
      <t xml:space="preserve">
</t>
    </r>
    <r>
      <rPr>
        <sz val="9"/>
        <rFont val="Calibri"/>
        <family val="2"/>
        <scheme val="minor"/>
      </rPr>
      <t xml:space="preserve">Las UH realizaran la difusiòn en los cove de junio.
Las UH entregaran informe de implementaciòn en septiembre de 2019
</t>
    </r>
  </si>
  <si>
    <r>
      <t xml:space="preserve">Se realizo socializaciòn en cove de mayo de 2019 de la Guìa de atenciòn a victimas con quemaduras con acido del MPS, 
Pendiente enviar documento a planeaciòn para publicaciòn
</t>
    </r>
    <r>
      <rPr>
        <sz val="9"/>
        <color rgb="FF0070C0"/>
        <rFont val="Calibri"/>
        <family val="2"/>
        <scheme val="minor"/>
      </rPr>
      <t xml:space="preserve">Marcela Arrubla: Se esta consultando  en el mercado de la existencia de la cinta de PH que se requiere para el kit de urgencias
</t>
    </r>
  </si>
  <si>
    <t>RESULTADO PLAN DE MEJORA ACREDITACIÓN SEGUIMIENTO ABRIL 2019</t>
  </si>
  <si>
    <t xml:space="preserve">CERRADA </t>
  </si>
  <si>
    <t>Total General</t>
  </si>
  <si>
    <t>TOTAL</t>
  </si>
  <si>
    <t>Cumplimiento Plan de Mejora Acreditación</t>
  </si>
  <si>
    <t>RESULTADO PLAN DE MEJORA PAMEC</t>
  </si>
  <si>
    <t>GRUPO DE ESTANDARES</t>
  </si>
  <si>
    <t>Cumplimiento Plan de Mejora PAMEC</t>
  </si>
  <si>
    <t xml:space="preserve">
Esta pendiente la caracterización del proceso de gestión de talento humano para aprobación del procedimiento de formación y capacitación
Se cuenta con formato de entrenamiento en el plan de trabajo
Pendiente despliegue
</t>
  </si>
  <si>
    <t>Se cuenta con 5 procedimientos del proceso de gestión del sistema de información documentados y el procedimiento para identificación de necesidades del sistema de información
Pendiente el procedimiento de monitoreo soporte y mantenimiento</t>
  </si>
  <si>
    <t xml:space="preserve">Se formaliza el instructivo V3 2019 Prealta Hospitalaria el cual incluye población habitante de calle y se envia al grupo de trabajo social, Directores de UH para su respectiva aplicación </t>
  </si>
  <si>
    <t>Esta actividad no se continuará desarrollando
Los criterios son evaluados y/o verificados en otros procedimientos</t>
  </si>
  <si>
    <t xml:space="preserve">Juliana Herrera
</t>
  </si>
  <si>
    <t>Se ha venido avanzando en la adopción de las Guias de práctica clínica, medición de adherencia</t>
  </si>
  <si>
    <t xml:space="preserve">Se presentará informe de avance, a 30 de junio se debe contar con todos los procesos y procedimientos documentados </t>
  </si>
  <si>
    <r>
      <t xml:space="preserve">
</t>
    </r>
    <r>
      <rPr>
        <sz val="9"/>
        <color rgb="FF0070C0"/>
        <rFont val="Calibri"/>
        <family val="2"/>
        <scheme val="minor"/>
      </rPr>
      <t xml:space="preserve">Dr. Francisco López: En próxima reunión se mostrará la herramienta con los resultados de la construcción de la línea de base propia, y el texto de resumen y explicación de la herramienta.
</t>
    </r>
    <r>
      <rPr>
        <sz val="9"/>
        <rFont val="Calibri"/>
        <family val="2"/>
        <scheme val="minor"/>
      </rPr>
      <t>Se modifican los responsables de la actividad</t>
    </r>
    <r>
      <rPr>
        <sz val="9"/>
        <color rgb="FF0070C0"/>
        <rFont val="Calibri"/>
        <family val="2"/>
        <scheme val="minor"/>
      </rPr>
      <t xml:space="preserve">
</t>
    </r>
    <r>
      <rPr>
        <sz val="9"/>
        <rFont val="Calibri"/>
        <family val="2"/>
        <scheme val="minor"/>
      </rPr>
      <t xml:space="preserve">
</t>
    </r>
  </si>
  <si>
    <t xml:space="preserve">Informe auditoria pertinencia 1er y 2do bimestre 2019; Instrumento e instructivo actualizados auditoria pertinencia Anexo 9 (Formato Referencia), Herramienta selección muestra y Solicitud area sistemas ajuste Anexo 9.
Pendiente respuesta sistemas frente a la solicitud de ajuste del formato
</t>
  </si>
  <si>
    <t xml:space="preserve">Informe auditoria pertinencia 1er y 2do bimestre 2019; Instrumento e instructivo actualizados auditoria pertinencia Anexo 9 (Formato Referencia), Herramienta selección muestra y Solicitud area sistemas ajuste Anexo 9.
Actividad relacionada con CA46
Pendiente información de las UPS
</t>
  </si>
  <si>
    <t>SEGUIMIENTO CORTE ABRIL 2019</t>
  </si>
  <si>
    <t>Se realizo sesión co Dr Javier López y con coordindores de práctica de la IE para realizar revision de autoevaluación y formular plan de mejora.
Evidencias: formato autoevaluación, plan de mejora y asistencia a reunión con DR Lopez Y coordindores de pracitcas de IE</t>
  </si>
  <si>
    <t>Actividad Cerrada</t>
  </si>
  <si>
    <t>Se diseño el intrumento y con la dirección de sistemas de información se monto en linea para facilitar el diligenciamiento en la red.
Pendiente la consolidación de los resultados del I semestre de 2019</t>
  </si>
  <si>
    <r>
      <rPr>
        <sz val="9"/>
        <color theme="8"/>
        <rFont val="Calibri"/>
        <family val="2"/>
        <scheme val="minor"/>
      </rPr>
      <t xml:space="preserve">Dra. Olga: se revisará  los ACPM en próximo seguimiento con el Dr. Javier Lòpez
</t>
    </r>
    <r>
      <rPr>
        <sz val="9"/>
        <rFont val="Calibri"/>
        <family val="2"/>
        <scheme val="minor"/>
      </rPr>
      <t>En plan de acciòn se presentaron los hallazgos del informe 5S se realizará reunión con Gerente, ARL, Salud Ocupacional y Dir Admon para definir las actividades que  se pueden intervenir y cuales se excluyen. Pendiente definir fecha con la Gerencia</t>
    </r>
  </si>
  <si>
    <r>
      <t xml:space="preserve">Se definen como equipo críticos (máq anestesia y desfibriladores) Se presentan lista de chequeo por equipo y por marca del mismo (lista para inicio de turno y otra para entre paciente y paciente)
</t>
    </r>
    <r>
      <rPr>
        <sz val="9"/>
        <color rgb="FF0070C0"/>
        <rFont val="Calibri"/>
        <family val="2"/>
        <scheme val="minor"/>
      </rPr>
      <t>Pendiente validar con anestesiólogos y enfermeras profesionales para asegurar su implementación</t>
    </r>
  </si>
  <si>
    <t>Se cargo en Soft AM los soportes correspondiente a 2018 y 2019</t>
  </si>
  <si>
    <t xml:space="preserve">Revisar enfoque del manual de HC
Despliegues realizados a través de: videos, capacitaciones internas, informaciòn por redes sociales, infográfico
Se modificó el responsable de la actividad
</t>
  </si>
  <si>
    <t>Se dio inicio a la ejecución del cronograma planteado para el grupo de Gestión del dato a partir del 18 de junio. Allí se les peresentó el software Almera, se concertó el plan de trabajo, se distribuyeron los equipos y los indicadores trazadores iniciales a revisar y ajustar. Se han desarrollado dos jornadas de validación de fichas técnicas y se tiene agenda para los viernes.</t>
  </si>
  <si>
    <r>
      <t xml:space="preserve">
En Comité de Gerencia esta por definir lo correspondiente a la caja menor para las UPSS.
</t>
    </r>
    <r>
      <rPr>
        <sz val="9"/>
        <color theme="4" tint="-0.499984740745262"/>
        <rFont val="Calibri"/>
        <family val="2"/>
        <scheme val="minor"/>
      </rPr>
      <t>La Dra. Olga Mejìa refiere que a partir de mayo de 2019 las UH contaran con caja menor</t>
    </r>
    <r>
      <rPr>
        <sz val="9"/>
        <rFont val="Calibri"/>
        <family val="2"/>
        <scheme val="minor"/>
      </rPr>
      <t xml:space="preserve">
El ing. Jorge Romero refiere que se solicitarà ampliar plazo para implementar software AM (infraestructura) para agost de 2019.
Formato de rutina de mantenimiento revisado por equipo de mantenimiento definieron que no requiere ajustes. 
</t>
    </r>
    <r>
      <rPr>
        <sz val="9"/>
        <color theme="4" tint="-0.499984740745262"/>
        <rFont val="Calibri"/>
        <family val="2"/>
        <scheme val="minor"/>
      </rPr>
      <t xml:space="preserve">Dr. Javier:  Estructurar cronograma para todas las UPSS, incluir en las rondas de mantenimiento a los Centros de Salud 1 vez x semestre a cada CS.
Implementar la lista de chequeo definida.
Para pròximo seguimiento tener listo cronograma de rondas de mantenimiento de infraestructura.
Mauricio Ramirez, Auxil admin. refiere que existen demoras para el suministro de los materiales para  mantenimiento durando incluso 3 dìas con el pendiente. Esta oportunidad de mejora se presentarà el viernes 03-mayo-2019 al equipo Direccionamiento y Gerencia..
</t>
    </r>
  </si>
  <si>
    <t>Evidencia instrumento y correos electrónicos enviados (en carpeta)</t>
  </si>
  <si>
    <r>
      <t xml:space="preserve">Dra. Olga: Solicita se reprograme para 2020 lo correspondiente a la implementaciòn del software AM infraestructura.
</t>
    </r>
    <r>
      <rPr>
        <sz val="9"/>
        <rFont val="Calibri"/>
        <family val="2"/>
        <scheme val="minor"/>
      </rPr>
      <t>Se anexa informe de actividades ejecutadas en mantenimiento de infraestructura a las UH a corte junio de 2019 (PM Habilitaciòn).
Para el pròximo seguimiento presentar cronograma y evidencias de ejecuciòn de rondas de identificaciòn proactiva de necesidades (listas de chequeo)</t>
    </r>
  </si>
  <si>
    <t xml:space="preserve">Se esta anàlizando nuevo software (Almera) que incluye EA 
Se parò el desarrollo en Safix  </t>
  </si>
  <si>
    <t xml:space="preserve">Documento PIGA normalizado y publicado
Pendiente Despliegue para agosto de 2019, informe para el seguimiento de septiembre de 2019 </t>
  </si>
  <si>
    <t>Se evidencia incumplimiento del cronograma de auditorias. 
Para pròximo seguimiento: Estar al dia con el cronograma de auditorias y presentar comparativo de los hallazgos 2018 con lo evidenciado en las auditorias 2019.
Priorizar seguimiento a las unidades con hallazgos criticos</t>
  </si>
  <si>
    <t>Sin evidencias
Nota: La Dra. Silvia Echeverri se encuentra incapacitada</t>
  </si>
  <si>
    <t>Se realizo despliegue el 24-05-2019, se presenta informe.
Se continua con el despliegue en las UH.
Pendiente la 2da capacitaciòn a los administrativos</t>
  </si>
  <si>
    <t>Pendiente publicar el programa de hemovigilancia y realizar el despliegue</t>
  </si>
  <si>
    <t>Pendiente despliegue del programa de hemovigilancia</t>
  </si>
  <si>
    <t xml:space="preserve">Ing Natalia, Katia verificaran las listas de chequeo que estan empleando para equipos crìticos en UH Belèn para cirugìa (maquina de anestes) con Maria Helena para carros de paro (desfibrilador).
</t>
  </si>
  <si>
    <t>Pendiente ajustar formato verificaciòn desfibrilador
inciar implementaciòn de la verificaciòn de las maquinas de anestesia</t>
  </si>
  <si>
    <r>
      <t xml:space="preserve">Instalar el software AM en las UH y CS (la Ing Natalia Arcila enviarà al ing Jaime Henao el listado de UH y CS pendientes y equipo para la instalaciòn del software) </t>
    </r>
    <r>
      <rPr>
        <sz val="9"/>
        <color rgb="FF0070C0"/>
        <rFont val="Calibri"/>
        <family val="2"/>
        <scheme val="minor"/>
      </rPr>
      <t xml:space="preserve">
Dra. Olga Mejia: Los tecnologos son los responsables del manejo del software AM y de brindar  acompañamiento a  las UH en la revisiòn y presentaciòn de las HV de los equipos biomèdicos.
</t>
    </r>
    <r>
      <rPr>
        <sz val="9"/>
        <rFont val="Calibri"/>
        <family val="2"/>
        <scheme val="minor"/>
      </rPr>
      <t>Para pròximo seguimiento presentar avances del cumplimiento del plan de trabajo</t>
    </r>
  </si>
  <si>
    <r>
      <t xml:space="preserve">En la jornada del 28 de junio, se dio inicio al conocimiento de los cubos por parte de los integrantes del Grupo de Gestión del dato. Se les asignó una contraseña que les permitiera acceder y descargar la información de los cubos, se explicó sobre el manejo de los filtros y se hicieron observaciones a los cubos de recién nacidos y oportunidad, para mejorarlos y poder tomarlos como fuentes confiables para la toma de diferentes datos.
Dentro de la programación, se tiene contemplada la capacitación para la construcción de cubos.
</t>
    </r>
    <r>
      <rPr>
        <sz val="9"/>
        <color rgb="FF0070C0"/>
        <rFont val="Calibri"/>
        <family val="2"/>
        <scheme val="minor"/>
      </rPr>
      <t>Pendiente medir resultados de la implementaciòn del enfoque de mineria de datos</t>
    </r>
  </si>
  <si>
    <t>Se cuenta con informes de adherencia donde se evalua el criterio del uso de siglas, se evidenciò memorando donde se notifica a las UH y CS de los resultados y solicitud de plan de mejora.
Desde el nivel central no se cuenta con planes de mejora ni seguimiento a los mismos.</t>
  </si>
  <si>
    <t>Los procedimientos , instructivos, formatos del programa de hemovigilancia  se encuentran revisados y estandarizados, pendiente pasar a la HCE</t>
  </si>
  <si>
    <r>
      <t xml:space="preserve">Presentaron proyecto de señalizaciòn institucional
</t>
    </r>
    <r>
      <rPr>
        <sz val="9"/>
        <color rgb="FF002060"/>
        <rFont val="Calibri"/>
        <family val="2"/>
        <scheme val="minor"/>
      </rPr>
      <t>Para pròximo seguimiento:  Informe de cierre avances alcanzados.</t>
    </r>
  </si>
  <si>
    <t>Soportes: Documento Anàlisis Demoras Referencia red Interna; Actualmente en numeros rojos donde 50% de las demoras son procedimentales / administrativas; 25% asociadas al usuario, 12,5% silencio administrativo EAPB y 12,5% Disponibilidad del parque automotor 
Estrategias: 
Fortalecimiento Central de referencia, Sistemas de Informacion y Comunicacion / Traslado de sede, se realizo ajuste al cuadros de turnos, socialización e implementación de circulares destinadas a identificar demoras en proceso de atención - cumplimientos normativos</t>
  </si>
  <si>
    <t xml:space="preserve">Se presentò informe del 1er trimestre de 2019 del plan de intervenciòn
Pendiente informe avances del cumplimiento del plan de intervenciòn </t>
  </si>
  <si>
    <t>Se estan trabajando las fichas tècnicas de los indicadores con los estadisticos, por definir la mediciòn de los egresos</t>
  </si>
  <si>
    <r>
      <t xml:space="preserve">Se cuenta con Manual de procedimientos de fisioterapia, instructivo de atenciòn en fisioterapia y listado de insumos publicado.
</t>
    </r>
    <r>
      <rPr>
        <sz val="9"/>
        <color rgb="FF0070C0"/>
        <rFont val="Calibri"/>
        <family val="2"/>
        <scheme val="minor"/>
      </rPr>
      <t>Para esta actividad NA seguimientos</t>
    </r>
  </si>
  <si>
    <r>
      <t xml:space="preserve">Se inicio prueba piloto "consultor repetitivo" en el Centro de Salud el Salvador . Se  anexa instructivo con resultados parciales.
</t>
    </r>
    <r>
      <rPr>
        <sz val="9"/>
        <color rgb="FF0070C0"/>
        <rFont val="Calibri"/>
        <family val="2"/>
        <scheme val="minor"/>
      </rPr>
      <t xml:space="preserve">Dr. Francisco: Recomienda realizar la mediciòn en CS de la UPSS Doce de Octubre.
Dr. Gustavo: La Dra. Gloria enviarà los informes para revisiòn de subgerencia de red (Dr. Balbìn, Dr Vallejo)
</t>
    </r>
  </si>
  <si>
    <r>
      <t xml:space="preserve">
</t>
    </r>
    <r>
      <rPr>
        <sz val="9"/>
        <color rgb="FF0070C0"/>
        <rFont val="Calibri"/>
        <family val="2"/>
        <scheme val="minor"/>
      </rPr>
      <t>El Dr. Francisco asigna como responsables de la realizaciòn del seguimiento post egreso a las trabajadoras sociales
Dr. Gustavo: Citar a la Dra. Dioselina para informar la instrucciòn y posterior revisiòn con subgerencia de red</t>
    </r>
  </si>
  <si>
    <t>Integrar con indicadores de procesos, ejes trazadores, definir ficha tècnica y fuente del dato
Definir referentes que tenemos para las metas</t>
  </si>
  <si>
    <t>Pendiente informe de implementaciòn y mediciòn del programa educativo</t>
  </si>
  <si>
    <t>Pendiente despliegue del instructivo PREALTA HOSPITALARIA V3 2019"</t>
  </si>
  <si>
    <t xml:space="preserve">Iniciar con piloto del 15 de julio a 15 de agosto de 2019
Notificar a travès de memorando a los coordinadores asistenciales y CS </t>
  </si>
  <si>
    <r>
      <t xml:space="preserve">Se cuenta con soportes de despliegue a la fecha no se ha logrado la cobertura.
</t>
    </r>
    <r>
      <rPr>
        <sz val="9"/>
        <color rgb="FF0070C0"/>
        <rFont val="Calibri"/>
        <family val="2"/>
        <scheme val="minor"/>
      </rPr>
      <t xml:space="preserve">Pendiente informe final de logros y avances de lo alcanzado en la implementaciòn del reporte de resultados sensibles
</t>
    </r>
  </si>
  <si>
    <t xml:space="preserve">Ivan Ochoa
Juliana Herrera 
</t>
  </si>
  <si>
    <t>Presentar para septiembre informe de los resultados obtenidos con el plan de intervenciòn</t>
  </si>
  <si>
    <t>Se cierra actividad
No aplica màs seguimientos</t>
  </si>
  <si>
    <t>Pendiente despliegue de las instrucciones de los criterios de ingreso y egreso.
Para septiembre informe del despliegue</t>
  </si>
  <si>
    <t>Para pròximo seguimiento anàlisis del reporte de resultados criticos (automatizados)
Se adjunta evidencia oportunidad de resultados criticos de abril y mayo</t>
  </si>
  <si>
    <t>Ver observaciones en archivo inventario estàndar 28</t>
  </si>
  <si>
    <t>El Dr Francisco enviarà nuevamente  propuesta a gerencia para presentar ante la junta direcctiva la solicitud de suprimir el cargo de radiologo.</t>
  </si>
  <si>
    <t xml:space="preserve">Se realizo despliegue el 24-05-2019 de las guìas de reacciòn inmediata, se cuenta con informe ejecutivo.
La simulaciòn de còdigo azul se realiza en Metrosalud por Directriz de Gerencia
El còdigo ANAS lo evalùa la jefe Piedad Correa
Se cierra actividad no aplica para pròximos seguimientos
</t>
  </si>
  <si>
    <t>Presentaron informe a corte julio de 2019 de la adopciòn de 18 GPC de las cuales 12 GPC terminadas, 2 en proceso y 4 en proceso sin resultados</t>
  </si>
  <si>
    <t xml:space="preserve">Marcela Arrubla: se presentò en el cove la difusiòn del protocolo de higiene respiratoria.
Las UH realizaron difusiòn en los cove de junio.
Las UH entregaran informe de implementaciòn en septiembre de 2019
</t>
  </si>
  <si>
    <t>Manual de Inatenciones E.S.E METROSALUD en revisiòn de subgerencia de red.</t>
  </si>
  <si>
    <t xml:space="preserve">Juliana presentò informe a junio de 2019 de la adherencia, evaluaciòn y estructura del PAE en las UH </t>
  </si>
  <si>
    <t xml:space="preserve">Se realizo despliegue el 24-05-2019 
Pendiente implementaciòn </t>
  </si>
  <si>
    <t>Jorge Rico en vacaciones e incapacidad mèdica
Actividad sin evidencias</t>
  </si>
  <si>
    <t>Se presento informe de comprensiòn del consentimiento informado del I y II bimestre de 2019.
Pendiente actas de anàlisis e intervenciones realizadas por las UH respecto al indicador comprensiòn del consentimiento informado</t>
  </si>
  <si>
    <t>Sin evidencias adicionales a las presentadas en el seguimiento anterior</t>
  </si>
  <si>
    <t>Los 9 procesos misionales con indicadores trazadores, actualmente en proceso de revisiòn con los estadisticos de las FT, fuentes del dato
Se definio el manual de indicadores pendiente el despliegue</t>
  </si>
  <si>
    <t xml:space="preserve">Pendiente continuar el desarrollo del modulo en safix
la informaciòn se obtendra de lo transaccional
</t>
  </si>
  <si>
    <t>Se realizo despliegue el 24-05-2019, se cuenta con informe en carpeta evidencias.
Pendiente informe de implementación para agosto de 2019</t>
  </si>
  <si>
    <t>Se cuenta con 07 instrucciones publicadas en proceso de implementaciòn.
Pendiente revisar y formalizar : atenciòn de la gestante y el recien nacido, transfusiòn sanguinea, cirugìa segura
pendeinte entregar a referentes para socializaciòn</t>
  </si>
  <si>
    <t>Se cuenta con las variables y taxonomia de los eventos para reporte a travès de Almera</t>
  </si>
  <si>
    <t>Se tiene definido con 05 instituciones (tercero mèdicos especialistas) verificaciòn de requisitos, certificados de formaciòn en dos tiempos (violencia sexual y Soporte vital), reinducciòn a terceros.
Se involucraron en la revisiòn y adopciòn de GPC</t>
  </si>
  <si>
    <t>El 23 de mayo se realiza el despliegue institucional y el 24 de mayo se participa en la Jornada de Despliegue "Prioritario Conocer nuestros procesos".  
Se anexa informe preliminar del despliegue institucional donde participaron 547 servidores de la Sede Admi. Sacatin, 9 UH, CS Villa Laura y Santo Domigo Savio, pendiente las evidencias del despliegue de los centros de salud. 
Se adjunta informe de jornada de entrenamiento y capacitación del 24/05/2019</t>
  </si>
  <si>
    <t>Pendiente continuar con el despliegue, presentar informe</t>
  </si>
  <si>
    <t xml:space="preserve">Se presenta cronograma de visitas de segumiento con listas de chequeo del SIAUC.  Ademas, se presentan las listas de chequeo diligenciadas de los CS visitados a la fecha del seguimiento </t>
  </si>
  <si>
    <r>
      <t xml:space="preserve">No está claramente la población a certificar (por curso requerido); además el ingreso de personal nuevo (convocatoria CNSC) modifica la población objetivo
</t>
    </r>
    <r>
      <rPr>
        <sz val="9"/>
        <color rgb="FF0070C0"/>
        <rFont val="Calibri"/>
        <family val="2"/>
        <scheme val="minor"/>
      </rPr>
      <t>Próximo seguimiento: tener base de datos consolidada, donde se identifique claramente el personal que requiere certificados del SUH (por cada uno), cuántos lo cumplen y cuántos no lo cumplen (no lo tienen o está desactualizado) y  el plan de trabajo con cada persona (o por disciplinas) para cerrar la brecha. Igualmente, diseñar método para que se actualice hoja de vida del colaborador y la base de datos simultáneamente con la generación de la certificación
Contratistas PIC y red: que servicios están habilitados, con base en ello qué certificaciones tiene que cumplir ese personal y establecer el plan de trabajo para su cumplimiento (tener presente requisitos de extranjeros)</t>
    </r>
  </si>
  <si>
    <t xml:space="preserve">Se anexan evidencia  de la evaluación del  cumplimiento del  Plan Anual de Evaluaciones del  1 sem 2019, realizado en Plan de  Acción, incluye auditorias basadas en riesgos y  cumplimientos  a  informes de ley.                  
Se anexa Plan Anual de Evaluaciones actualizado para el cumplimiento de las auditorias del  2 semestre del año. </t>
  </si>
  <si>
    <t xml:space="preserve"> </t>
  </si>
  <si>
    <t xml:space="preserve">Juliana presentó informe del despliegue realizado el 24-05-2019 sobre instructivo de prescripción de  medicamentos No PBS.
Formato de negación de servicio publicado en las unidades, ver campaña "yoya pegue el mio"
</t>
  </si>
  <si>
    <r>
      <t xml:space="preserve">Se analizaron los informes de los 2 primeros bimestres, los cuales arrojan resultados positivos porque a pesar de la contingencia de la convocatoria 426, se dio respuesta oportuna a las solicitudes de los servidores.  Se sugiere solicitar capacitación a Sistemas en dicho tema, con el fin de afianzar los conocimientos y así fortalecer la mesa de ayuda con otras áreas de Talento Humano, además porque hay una compañera nueva en Bienestar Laboral, Claudia Cardona.
</t>
    </r>
    <r>
      <rPr>
        <sz val="9"/>
        <color rgb="FF0070C0"/>
        <rFont val="Calibri"/>
        <family val="2"/>
        <scheme val="minor"/>
      </rPr>
      <t xml:space="preserve">Capacitar a la Dra Rosa Betancur en el manejo de la mesa de  ayuda para incluir las necesidades de docencia servicio
</t>
    </r>
  </si>
  <si>
    <r>
      <t xml:space="preserve">Continua en revisiòn y ajustes, ya que se le hicieron unas modificaciones con las cuales la Dirección de Talento Humano no está de acuerdo, por lo tanto hasta no conciliar algunos puntos, no es posible el despliegue.
</t>
    </r>
    <r>
      <rPr>
        <sz val="9"/>
        <color rgb="FF0070C0"/>
        <rFont val="Calibri"/>
        <family val="2"/>
        <scheme val="minor"/>
      </rPr>
      <t xml:space="preserve">Para septiembre se debe contar con el documento aprobado, normalizado y desplegado
</t>
    </r>
  </si>
  <si>
    <t xml:space="preserve">Para pròximo reuniòn (septiembre 2019) plan de mejora completo e informe de seguimiento al cumplimiento </t>
  </si>
  <si>
    <t>No  aplica màs seguimientos</t>
  </si>
  <si>
    <t>NA más seguimientos</t>
  </si>
  <si>
    <t>Pendiente definir quien implementara en la red  el programa de humanizaciòn (Subgeren de red)
El Dr. Francisco Subgerencia Hablará con el Dr. Rodrigo para definir la implementación</t>
  </si>
  <si>
    <t>No se realizo seguimiento, el equipo Gerencia del talento Humano presentó excusa por la contingencia con la convocatoria 426</t>
  </si>
  <si>
    <t xml:space="preserve">Se realizo sesion co Dr Javier Lopez y con coordindores de practica de la IE para realizar revision de autoevaluacion y formular plan de mejora.
Evidencias: formato autoevaluacion, plan de mejora y asistencia a reunion con Dr Lopez Y coordindores de praciotcas de IE
</t>
  </si>
  <si>
    <t>Se cuenta con cronograma de visitas, lista de chequeo escucha activa y avances de ejecución de las visitas</t>
  </si>
  <si>
    <t>Sin evidencias</t>
  </si>
  <si>
    <t>Se cuenta con evidencias presentadas por las unidades: San Cristobal, Castilla, Nuevo Occidente y SAP</t>
  </si>
  <si>
    <t>Se cuenta con evidencias presentadas por las unidades: San Cristobal, Castilla y SAP</t>
  </si>
  <si>
    <t>SEG4: El 23 de mayo se realiza el despliegue institucional y el 24 de mayo se participa en la Jornada de Despliegue "Prioritario Conocer nuestros procesos".  
Se anexa informe preliminar del despliegue institucional donde participaron 547 servidores de la Sede Admi. Sacatin, 9 UH, CS Villa Laura y Santo Domigo Savio. 
Se adjunta informe de jornada de entrenamiento y capacitación del 24/05/2019
Esta actividad relacionada con la actividad CA01</t>
  </si>
  <si>
    <t>Se cuenta con evidencias presentadas por las unidades San Cristobal, Castilla, Doce de octubre  y SAP</t>
  </si>
  <si>
    <t>Se cuenta con evidencias presentadas por las unidades San Cristobal, Castilla , San Javier, Doce de Octubre  y SAP</t>
  </si>
  <si>
    <t>Se cuenta con evidencias del seguimiento de  los planes de mejoramiento paciente trazador de todas las UH, los resultados se presentaron en plan de acción del II bimestre de 2019
Pendiente seguimiento plan de mejora UH: Manrique, San Javier</t>
  </si>
  <si>
    <t>Ver evidencia en carpeta</t>
  </si>
  <si>
    <t>Guia de triage en urgencias actualizada, pendiente vobo</t>
  </si>
  <si>
    <r>
      <t xml:space="preserve">Con respecto a la observación realizada para plan de mejora: Es posible que existan ciertas "zonas grises" en relación con las responsabilidades y atribuciones de los Directores de UPSS, Coordinadores Administrativos, Coordinadores Asistenciales, Coordinadores de Centros de Salud y Comités Técnicos de UPSS. Y la solicitud realizada por la gerencia de revisar las funciones y competencias de dichos cargos, se indica lo siguiente: 
Realizada la revisión de los cargos de Director de UPSS, Coordinador Asistencial y Coordinador de centro de salud, se encuentra por el equipo participante en la tarea, que en general las funciones generales y específicas de cada cargo están  definidas acorde con las responsabilidades y nivel jerárquico de cada uno. Por tanto, corresponderá al nivel estratégico de la institución continuar buscando cual puede ser el origen de las llamadas zonas grises. 
Es a lugar anotar que el grupo de trabajo participante en revisar las funciones, convoco al gerente y al subgerente de red, para conversar con respecto al tema y señalar las conclusiones al respecto.
El único ajuste que se haría en las funciones es, en las denominadas: 
COMPETENCIAS  FUNCIONALES COMUNES A JEFES DE UNIDADES ADMINISTRATIVAS, (de la 6 a la 10),se agrega al final de la redacción de las cinco competencias comunes al nivel Directivo, que  incluye a los Directores de UPSS, el siguiente texto en el como lo hace:  de acuerdo c on del nivel jerárquico de responsabilidad, con el fin de enfatizar lo que ya está claro en todas las responsabilidades incluidas en el manual para dicho  cargo, es decir, su responsabilidad principal de liderazgo y direccionamiento.
También es importante anotar al respecto, que las competencias comportamentales marcan diferencia entre los cargos: 
</t>
    </r>
    <r>
      <rPr>
        <b/>
        <sz val="9"/>
        <rFont val="Calibri"/>
        <family val="2"/>
      </rPr>
      <t>Las específicas del nivel directivo son:</t>
    </r>
    <r>
      <rPr>
        <sz val="9"/>
        <rFont val="Calibri"/>
        <family val="2"/>
      </rPr>
      <t xml:space="preserve">
• Visión estratégica, • Liderazgo efectivo, • Planeación, • Toma de decisiones
• Gestión del desarrollo de las personas, • Pensamiento sistémico
• Resolución de conflictos
</t>
    </r>
    <r>
      <rPr>
        <b/>
        <sz val="9"/>
        <rFont val="Calibri"/>
        <family val="2"/>
      </rPr>
      <t>Específicas de profesionales con personal a cargo</t>
    </r>
    <r>
      <rPr>
        <sz val="9"/>
        <rFont val="Calibri"/>
        <family val="2"/>
      </rPr>
      <t xml:space="preserve">
• Aporte técnico profesional, • Comunicación efectiva, • Gestión de procedimientos
• Instrumentación de decisiones, • Dirección y desarrollo de personal 
• Toma de decisiones
Se coloca en la carpeta de evidencias , los textos mencionados 
</t>
    </r>
  </si>
  <si>
    <t>Esta actividad se trabajará en la actividad CA06, No Aplica Más seguimientos</t>
  </si>
  <si>
    <t>NA seguimientos</t>
  </si>
  <si>
    <t xml:space="preserve">
Se cuenta con matriz ejes trazadores de acreditación
-Atención centrada en el usuario tiene modelo no cuenta con programa
- Gestión clínica excelente y segura, no tiene programa se cuenta con modelo de seguridad del paciente
- Humanización de la atención pendiente definir metas de los indicadores
- Gestión del riesgo, pendiente definir metas de los indicadores
- Gestión de la tecnología: pendiente definir indicadores
- Polictica de cultura organizacional pendiente ajustar, aprobar y normalizar
- Responsabilidad Social, pendiente definir meta de indicadores</t>
  </si>
  <si>
    <t xml:space="preserve">Se realizo ajuste al informe  de beneficios para los servidores (10-07-2019)  incluyendo otros beneficios que no estaban consignados en el informe inicial.
</t>
  </si>
  <si>
    <t xml:space="preserve">Actividad asociada a la DG01 pendiente definir meta de indicadores e iniciar medición 
Definir responsables asistenciales del pilar 2 " procesos humanizados"
</t>
  </si>
  <si>
    <t>SEGUIMIENTO PM ACREDITACIÓN ENERO A JUNIO DE 2019</t>
  </si>
  <si>
    <t>SEGUIMIENTO ENERO A JUNIO DE 2019 PM VISITA PPNA- SSM 2018</t>
  </si>
  <si>
    <t>Total Autoevaluación</t>
  </si>
  <si>
    <t>CUMPLIMIENTO</t>
  </si>
  <si>
    <t>GERENCIA DEL TALENTO HUMANO</t>
  </si>
  <si>
    <t>Cumplimiento Plan de Mejora Acreditación enero a junio 2019</t>
  </si>
  <si>
    <t>RESULTADO PLAN DE MEJORA PAMEC SEGUIMIENTO SOLO MES JULIO 2019</t>
  </si>
  <si>
    <t>SEGUIMIENTO PAMEC ENERO A JUNIO DE 2019</t>
  </si>
  <si>
    <t>% Cumpl</t>
  </si>
  <si>
    <t>SEGUIMIENTO PM ACREDITACIÓN SOLO MES JULIO DE 2019</t>
  </si>
  <si>
    <t xml:space="preserve">Total </t>
  </si>
  <si>
    <t>Cumplimiento Plan de Mejora PAMEC enero a junio 2019</t>
  </si>
  <si>
    <t>16.8 %</t>
  </si>
  <si>
    <t>62.5</t>
  </si>
  <si>
    <t>13.2</t>
  </si>
  <si>
    <t>23.6%</t>
  </si>
  <si>
    <t>65.1%</t>
  </si>
  <si>
    <t>Estándar</t>
  </si>
  <si>
    <t xml:space="preserve">En el PIC  se cuenta con dos capacitaciones programadas:
1. formación de atención preventiva en salud oral de conformidad con los lineamientos que para el efecto expida el Ministerio de Salud y Protección Social. RIPS, índice CEO y COP
2.Guía de atención de caries. 
Pendiente Despliegues e informe: 
27-09-2019 Procedimientos  de atención ambulatoria en salud oral , de atención  en P y  P , atención por Urgencia en Salud Oral. 
25-10-2019 Guias de  práctica Clinica : Raiz retenida, Caries
22-11-2019 Guias de práctica clinica  patologia pulpar , Gingivitis 
Se realizo  capacitaciòn con 09 odontólogos de la UH "RIAS promociòn y mantenimiento de la Salud" el 21-06-2019 por parte de la Secretaria de Salud
</t>
  </si>
  <si>
    <r>
      <t xml:space="preserve">Formato de Entrenamiento en el Puesto de Trabajo, el de los servidores ya está listo, aprobado e implementado.  Para los contratistas, el doctor Alvaro Yepes está revisando el que tenemos y manifestó que perfectamente se puede aplicar a los contratistas, solo se le cambiaría el título, estamos esperando la confirmación de parte de ellos.
</t>
    </r>
    <r>
      <rPr>
        <sz val="9"/>
        <color rgb="FF0070C0"/>
        <rFont val="Calibri"/>
        <family val="2"/>
        <scheme val="minor"/>
      </rPr>
      <t>Para el pròximo seguimiento presentar informe ejecutivo de cierre (avances, ejecución y logros, incluyendo al personal contratista)</t>
    </r>
  </si>
  <si>
    <t>Se definio el procedimiento de entrega , revisión y actualización  de hojas de vida con las empresas TOACOOP, CIRUJANOS DE COLOMBIA, AIDA, FEDSALUD Y SOGOS, se definio el procecedimiento de realización de la inducción para los profesionales de estas empresas, ya se incicio con la realización del curso de Inducción a los profesionales de FEDASLUD que estan ingresando nuevos, se realizara para los otros profesionaels jornada de reinducción.
Se coordino la revisióny adopción  de guias de práctica clínica de anestesia con la empresa FEDSALUD, ginecología con SOGOS, cirugía general con CIRUJANOS DE COLOMBIA y ortopedia con TOACOOP</t>
  </si>
  <si>
    <r>
      <t xml:space="preserve">Ya se realizó proceso de contratación del aplicativo informático "Almera".
El día 01/08/2019 se programó reunión con el ingeniero de Almera para definir plan de parametrización e implementación del módulo de seguridad del paciente
</t>
    </r>
    <r>
      <rPr>
        <sz val="9"/>
        <color rgb="FF0070C0"/>
        <rFont val="Calibri"/>
        <family val="2"/>
        <scheme val="minor"/>
      </rPr>
      <t>Definir lo correspondiente a las IAAS (juliana- Marcela Arrubla)</t>
    </r>
  </si>
  <si>
    <t>Se cuenta con los 21 porcesos caracterizados y los procedimientos documentados
Se definieron los lideres de los procesos misionales con los funcionarios de  la red, pendiente despliegue de los procedimientos</t>
  </si>
  <si>
    <t>Se realizo despliegue el 24-05-2019, se anexa evidencias fotografias de la publicidad en las carteleras  de las UH campaña "Yo ya puse el mio", informes modulo de negaciòn
Continuar monitoreo de la pertinencia de las negaciones.</t>
  </si>
  <si>
    <t>Se diseño, socializo y se viene realizando seguimiento adherencia a negaciòn de servicios.
Pendiente definir en pròximo seguimiento la continuidad del desarrollo de esta actividad.</t>
  </si>
  <si>
    <t xml:space="preserve">Pasar a Juliana el listado de recomendaciones de ayudas diagnòsticas 
Para septiembre: traer recomendaciones asociadas a la HCE
Procesos prioritarios de laboratorio actualizados.
Memorando con indicaciones que el mèdico da la informaciòn bàsica inicial al usuario sobre preparaciòn para ayudas Dx </t>
  </si>
  <si>
    <r>
      <t xml:space="preserve">Las instrucciones para realizar ayudas DX ya estan parametrizadas en la HCE, salen en la orden mèdica
</t>
    </r>
    <r>
      <rPr>
        <sz val="9"/>
        <color rgb="FF0070C0"/>
        <rFont val="Calibri"/>
        <family val="2"/>
        <scheme val="minor"/>
      </rPr>
      <t xml:space="preserve">El Dr. Gustavo Recomienda cargar las instruccoones en la pag web.
</t>
    </r>
  </si>
  <si>
    <t>Se les entregò el formato a las UH sobre orientaciòn e informaciòn al usuario el cual lo descargan de la intranet, no se cuenta con mecanismos para medir adherencia .
Para pròximo seguimiento informe de adherencia</t>
  </si>
  <si>
    <t>Pendiente informe con las intervenciones realizadas frente a los hallazgos identificados en el informe adherencia y evaluaciòn al PAE presentado en julio de 2019</t>
  </si>
  <si>
    <t>Para pròximo seguimiento presentar informe de piloto que se realizarà en el CS Poblado (Dr. José Manuel y Juliana)</t>
  </si>
  <si>
    <t xml:space="preserve">Las UH entregaran  en septiembre de 2019  informe de implementaciòn del protocolo de higiene respiratoria
Se tienen dificultades para garantizar la dotaciòn  de los insumos y elementos  (mascarillas, toallas de papel, alcohol) necesarios para la implementaciòn del mismo
</t>
  </si>
  <si>
    <t xml:space="preserve">Pendiente terminar adopciòn de las GPC faltantes, se priorizara las 1eras causas por sede y por servicio habiltado para el plan de implementaciòn.
</t>
  </si>
  <si>
    <t>Sin avance</t>
  </si>
  <si>
    <t xml:space="preserve">Se implementò inicialmente el modulo de correlaciòn de resultados clìnicos y los criticos por HCE, desde ayer el modulo fue apagado, por memorando enviado por los internistas.
Se revisarà el tema con el Dr. Francisco Lòpez
</t>
  </si>
  <si>
    <t>Ver observaciones en plan de trabajo estandar 28,  en carpeta evidencias</t>
  </si>
  <si>
    <t>Se realizo despliegue, pendiente informe
y mediciòn de la adherencia a los criterios de ingreso y egreso  (auditoria HC)
Instructivo con ajustes pendiente revisiòn del Dr. Francisco Lòpez</t>
  </si>
  <si>
    <t xml:space="preserve">Incluir en el manual de imágenes diagnòsticas directrices sobre aceptaciòn o rechazo de imágenes 
Se modifican responsables de la actividad.
</t>
  </si>
  <si>
    <t>Presentar para septiembre informe de los resultados obtenidos con el plan de intervenciòn problemática de las muestras que llegan al laboratorio sin orden mèdica
Juliana y Dr Gustavo revisaran lo relacionado con la impresiòn de la orden de exàmenes</t>
  </si>
  <si>
    <t>Se incluyeron las directrices de aceptaciòn y rechazo y las instrucciones para la toma de imagenes DX en el manual,  pendiente aprobar.</t>
  </si>
  <si>
    <t xml:space="preserve">La dinamica de la mediciòn es diferentes en las unidades .
Pendiente revisiòn con el Dr. Francisco del desarrollo en safix para mediciòn de interconsultas y valoraciones 
</t>
  </si>
  <si>
    <t>Pendiente evidencias del despliegue del instructivo</t>
  </si>
  <si>
    <r>
      <t xml:space="preserve">Pendiente adopciòn de la Guìa de atenciòn a victimas con quemaduras con àcido del MPS y la adquisiciòn y dotaciòn de los kit para la pròxima semana.
</t>
    </r>
    <r>
      <rPr>
        <sz val="9"/>
        <color rgb="FF0070C0"/>
        <rFont val="Calibri"/>
        <family val="2"/>
        <scheme val="minor"/>
      </rPr>
      <t xml:space="preserve">Dr. Javier Lòpez: Se sugiere elaborar el instructivo de uso, adquisiciòn, reposiciòn del kit.
Realizar curso virtual para socializar la Guia de atenciòn a vìctimas de àcido, dirigido a los APH, Transporte asistencial y urgencias. 
</t>
    </r>
    <r>
      <rPr>
        <sz val="9"/>
        <rFont val="Calibri"/>
        <family val="2"/>
        <scheme val="minor"/>
      </rPr>
      <t xml:space="preserve">Para pròximo seguimiento presnetar  informe de resultados del despliegue e implementaciòn y de las evaluaciones aplicadas
</t>
    </r>
  </si>
  <si>
    <t>Se esta enviando el video "cuidadito pues"  a la fecha van 262,  para pròximo seguimiento presentar informe</t>
  </si>
  <si>
    <t>Pendiente resultado indicador proporciòn de diabèticos controlados.</t>
  </si>
  <si>
    <t xml:space="preserve">INSTRUCCIÓN: ASIGNACIÓN DE CITAS POST EGRESO A GRUPOS PRIORIZADOS aprobado, pendiente publicar
Pendiente para pròximo seguimiento  informe del despliegue e implementaciòn
</t>
  </si>
  <si>
    <t>INSTRUCCIÓN: ASIGNACIÓN DE CITAS POST EGRESO A GRUPOS PRIORIZADOS normalizado, pendiente informe de despliegue</t>
  </si>
  <si>
    <t>sin evidencias</t>
  </si>
  <si>
    <t>Dra: Gloria presentò informe piloto consultador frecuente realizado al CS San Blas</t>
  </si>
  <si>
    <t>No presentó información</t>
  </si>
  <si>
    <t>Se diseño el instrumento y con la dirección de sistemas de información se monto en linea para facilitar el diligenciamiento en la red.
Pendiente la consolidación de los resultados del I semestre de 2019</t>
  </si>
  <si>
    <t>Se realizo ajuste del formato de verificación del desfibrilador, formato para verificación de las maquinas de anestesia pendiente normalizar</t>
  </si>
  <si>
    <t>Se terminaron de documentar todas las instrucciones sobre prácticas seguras esenciales o de obligatorio cumplimiento. 
Estamos en proceso de difusión e implementación con referentes de seguridad del paciente, el 06 de agosto inicia divulgaciòn en la red de las instrucciones pendientes.</t>
  </si>
  <si>
    <t>Se continuarà el desarrollo del aplicativo EA en Almera se parametrizarà la taxonomia de eventos adversos e incidentes que se habia establecido en safix</t>
  </si>
  <si>
    <t xml:space="preserve">La Dra. Olga Mejia seleccionarà 02 administradores para Revisar el programa 5S aplicable a la ESE Metrosalud
</t>
  </si>
  <si>
    <t xml:space="preserve">La Dra: Olga. En revisiòn del enfoque programa 5S, teniendo en cuenta que la informaciòn y evidencias presentada desde salud ocupacional no corresponde al programa.
Desplegar y establecer programaciòn entregando tareas
</t>
  </si>
  <si>
    <t>Dra. Olga: en conversaciones para adquisiciòn del software AM Infraestructura programado incialmente para agosto de 2019, se continuarà con la realizaciòn de las capacitaciones.
La ronda de necesidades de infraestructura la envian a mesa de ayuda, se tienen  aproximadamente 250 pendientes por gestionar, a la fecha se tienen dificultades para dar respuesta a estas necesidades, se esta priorizando lo urgente.
Se revisarà el tema con Dr. Javier  Lòpez</t>
  </si>
  <si>
    <t>Se continuarà el desarrollo del aplicativo EA en Almera  ya se entregò la parametrizaciòn, debe estar listo en 03 semanas, software funcionando para el 01 de octubre de 2019</t>
  </si>
  <si>
    <t xml:space="preserve">Traer plan de trabajo de empresa y/o cronograma que incluya fecha de reuniones, fecha de simulacros, central y de UPSS , informe por UPSS de los resultados de los simulacros, evidencias fotogràficas.
</t>
  </si>
  <si>
    <t>Se realizo capacitaciòn en manejo de residuos, el despliegue del PIGA para sept de 2019
Se adjunta presentaciòn con avances en el despliegue de manejo de residuos</t>
  </si>
  <si>
    <t xml:space="preserve">Con avances en la inclusiòn de la gestiòn de equipos dentro de los procedimientos del proceso de gestiòn de bienes y servicios (pendiente procedimiento de distribuciòn en UPSS e instructivo de evaluaciòn de obsolescencia de equipos)
Pendiente despliegue en julio de 2019
Para pròximo seguimiento enfoque terminado e informe de despliegue.
</t>
  </si>
  <si>
    <t>Pendiente Instructivo de obsolescencia de equipos biomedicos y plan de obsolesc equipos criticos.
Enfoque para el 31 de agosto de 2019
Se realizo despliegue del programa de gestión de la tecnología el 11-07-2019, pendiente informe
Definir indicadores para la mediciòn del programa GT</t>
  </si>
  <si>
    <t xml:space="preserve">Se realizo despliegue del programa hemovigilancia al personal del laboratorio a cargo de la Dra. Consuelo, pendiente informe y evidencias de la actividad.
</t>
  </si>
  <si>
    <t xml:space="preserve">Olga Mejía
Jaime Henao
</t>
  </si>
  <si>
    <t xml:space="preserve">El 26 de abril de 2019 se realizo socialización de los planes de  contingencia a los Coordinadores Administrativos de las UPSS, se anexa listados de asistencia.
Pendiente soportes de socialización de las UPSS 
Validar que planes de contingencias se encuentran  establecidos en el plan del comitè de emergencias
</t>
  </si>
  <si>
    <t>NA Seguimientos</t>
  </si>
  <si>
    <t>Informe de avance implementaciòn software AM equipos biomedicos, 76% hojas de vida
Para el 31 de agosto el 100% de los equipos biomedicos en Soft AM</t>
  </si>
  <si>
    <t>Video informativo "Mi historia clìnica mi derecho" pendiente despliegue por los diferentes medios institucionales (pantallas en UH, pag web, canal you tube, twitter, facebook).</t>
  </si>
  <si>
    <t>Se han realizado cinco reuniones del grupo de gestiòn del dato, con avance del 80% en los indicadores trazadores de los procesos misionales, el 20% restante se culmina en la reunión del 9 de agosto. Se asignaron los estadìsticos a cargo de cada uno de los procesos y se realizó la distribución de los indicadores del tablero para la respectiva revisión y ajuste de la ficha técnica. Se da inicio a la revisión de los indicadores del tablero, y se van a realizar los trabajos de forma conjunta con los lìderes de proceso de Almera.
Se realiza el lanzamiento Almera  con la designación de líderes y líderes de apoyo
Se continua con el desarrollo plan de trabajo</t>
  </si>
  <si>
    <t>Se realiza explicación de los cubos a los directores, coordinadores y administradores de las UPSS el 6 de agosto (Ver evidencia de assitencia y presentación realizada)
Se tienen identificados los cubos que requieren mejoras en el grupo de gestiòn del dato  (recièn nacido, oportunidad, triage)
Presentar la relaciòn de los cubos diseñados, la funcionalidad, cuales cuentan con despliegue</t>
  </si>
  <si>
    <t>Se realizo difusión del Video informativo "Mi historia clìnica mi derecho" a través de redes sociales twitter, facebook, you tube.
Pendiente envio a los servidores de Metrosalud y publicación en pantallas electrónicas
Presentar informe del despliegue</t>
  </si>
  <si>
    <t xml:space="preserve">Se cuenta con informes de adherencia donde se evalua el criterio del uso de siglas de 2018 y del 1er bime de 2019
</t>
  </si>
  <si>
    <t>Se verificarà con el Dr. Hector Vallejo el instrumento de evaluaciòn que permita consolidar la informaciòn
Pendiente definir responsable de esta actividad</t>
  </si>
  <si>
    <t xml:space="preserve">Se realizo ajuste desde sistemas al formato anexo 9.
Para el informe del 3er bimestre evidenciar los avances, comparativo bimestres anteriores y mejoras implementadas </t>
  </si>
  <si>
    <t>Se cuenta con línea de base 4 de 53 sedes capacitadas  para 2018; es decir el 7.5% de cobertura
Esta actividad se continuará midiendo en la CA53 de acuerdo a los avances en el despliegue sobre el manul de referencia relaizados en 2019</t>
  </si>
  <si>
    <t>Esta actividad se continuará midiendo en la CA53 de acuerdo a los avances en el despliegue sobre el manul de referencia relaizados en 2019</t>
  </si>
  <si>
    <t xml:space="preserve">A corte 30 de mayo de 2019 se cuenta con soportes de capacitación presencial a 12 de 53 sedes (7 Centros de Salud) para el 22.6% cobertura y se envió correo electrónico al 100% de Directores de UPSS y Coordinadores de CS. 
Se da cumplimientro a la meta definida en la actividad (aumentar el 10% de la capacitación en 2019 con respecto a 2018), sin embargo el líder de referencia establece la necesidad de socializar el proceso de referencia y contrarreferencia al 100% de las unidades.
Se cuenta con Manual Actualizado y Presentacion de diapositivas,  Anexos e Intructivos, ver en carpeta.
</t>
  </si>
  <si>
    <t>SE REALIZO CAPACITACION EN MANEJO DE MESA DE AYUDA CON SISTEMAS PARA LAS SERVIDORAS NUEVAS DEL AREA</t>
  </si>
  <si>
    <t>Se presentò el informe del Plan egreso hospitalario de enfermerìa a corte junio de 2019</t>
  </si>
  <si>
    <t>Se instalaron avisos de urgencia en 05 UH Y SE AVANZA EN LA SEÑALIZACIÓN DE LA UH de Castilla</t>
  </si>
  <si>
    <t>Para septiembre informe del plan de intervención</t>
  </si>
  <si>
    <t>Se presenta informe con la cobertura de cumpliento de requisitos de habilitación</t>
  </si>
  <si>
    <t>Pendiente verificar con la Dra. Olga Mery y jefe facturación el plan de contingencia de facturación</t>
  </si>
  <si>
    <r>
      <t xml:space="preserve">Esta documentado el plan de contingencias de talento humano pero todavia no esta aprobado  el procedimiento de planeaciòn del talento humano no se ha desplegado a las  UH el componente contingencial.
Se realizará consulta con sistemas de información para establecer si es posible  generar  informe a partir del cuadro de turnos donde se generen las horas de ausentismo laboral mensual y cuantas fueron reemplazadas efectivamente o cuantas no pudieron ser cubiertas, con el fin de calcular el indicador .
</t>
    </r>
    <r>
      <rPr>
        <sz val="9"/>
        <color rgb="FF0070C0"/>
        <rFont val="Calibri"/>
        <family val="2"/>
        <scheme val="minor"/>
      </rPr>
      <t>Para el pròximo seguimiento se debe contar con el procedimiento de planeación de talento humano  aprobado y el componente contingencial desplegado, ademàs de tener claridad del càlculo del indicador.</t>
    </r>
  </si>
  <si>
    <t>El procedimiento de planeación de talento humano  aprobado.
Pendiente componente contingencial , revisar la pertinencia del indicador estableciendo los ajustes respectivos.</t>
  </si>
  <si>
    <t>Actualmente 1.300 servidores clinico asistenciales cumplen con la hoja de vida del SIGEP (exigida por norma); quedan pendiente 269 servidores que no la han realizado.  
Se priorizo la revisiòn de hojas de vida del personal asistencial por ser requerimiento normativo</t>
  </si>
  <si>
    <t>Ya se aprobaron y publicaron en la pagina de Metrosalud el Procedimiento y el Modelo de Formación y Capacitación.  Se enviaron las presentaciones y la ruta por correo a los Coordinadores de CS, Asistenciales y Administrativos para conocimiento y socialización con el personal a cargo.  Se hará socialización con los Directores de Unidades en el proximo Comite de Directores en el mes de agosto y se harán unas publicaciones por mailmaster</t>
  </si>
  <si>
    <t>El 100% del personal vinculado que requiere entrenamiento  en el puesto de trabajo se diligencia formato y se lleva informe en excel.
Pendiente definir el formato de entrenamiento (aprestamiento) para contratista.</t>
  </si>
  <si>
    <t xml:space="preserve">Se cuenta con documento manual para la gestión de cuadro de turnos, normalizado
Se realizaron 03 capacitaciones dirigidas a Directores de UPS, Coordinadores asistenciales, Coordinadores de CS, jefes de dependencia y Secretario de Sacatin.
</t>
  </si>
  <si>
    <t xml:space="preserve">Verificar acta del comitè de Gerencia donde se realizo la socializaciòn de resultados del informe EPSCI.
Establecer el plan de mejora y hacer seguimiento </t>
  </si>
  <si>
    <t>Se cuenta con plan de mejora con todas las variables diligenciadas.
Pendiente seguimientos del mes de agosto y las evidencias</t>
  </si>
  <si>
    <t xml:space="preserve">Se cuenta con el consolidado de seguimiento y evaluación a estudiantes del  I semestre de 2019 enviado con el cumplimiento del 38% de las Unidades hospitalarias y centros de salud encargado del evaluar estudiantes y docentes.
</t>
  </si>
  <si>
    <t>Para el 08 de agosto se capacitará nuevamente a los administradores en manual de vigilancia</t>
  </si>
  <si>
    <t>Se anexa evidencia de la capacitación en manual de vigilancia  realizada el 08 de agosto de 2019 dirigida a los administradores, se realizo pre y post- test pendiente resultados</t>
  </si>
  <si>
    <t xml:space="preserve">Se implementó inicialmente el modulo de correlación de resultados clìnicos y los criticos por HCE, desde ayer el modulo fue apagado, debido a memorando enviado por los internistas.
Se revisará el tema con el Dr. Francisco Lòpez
</t>
  </si>
  <si>
    <t xml:space="preserve">Verificar con la Dra. Consuelo y Aura el proceso de hemovigilancia: Despliegue, implementaciòn de los formatos, estandarizados.
Formato de solicitud de sangre (hora de solicitud, hora de llegada para medir la oportunidad) </t>
  </si>
  <si>
    <t>Continua el seguimiento por parte de las UH, pendiente pegar evidencias actas y/o informes enviados por las unidades</t>
  </si>
  <si>
    <t>Se cuenta con informe del 3er bimestre y informe del 4to bimestre en construcción se incluirá el comparativo de los bimestres anteriores.</t>
  </si>
  <si>
    <t xml:space="preserve">Presentò informe de avance en el despliegue en los Centros de Salud, incluir el informe de la jornadas de capacitaciòn "prioritario conocer nuestros procesos" </t>
  </si>
  <si>
    <r>
      <t xml:space="preserve">Dioselina Vergara
</t>
    </r>
    <r>
      <rPr>
        <sz val="9"/>
        <color rgb="FF00B0F0"/>
        <rFont val="Calibri"/>
        <family val="2"/>
      </rPr>
      <t>Piedad Correa
María Elena Jiménez</t>
    </r>
  </si>
  <si>
    <t xml:space="preserve">
Juliana Herrera
Katia Flòrez</t>
  </si>
  <si>
    <t xml:space="preserve">Pendiente curso virtual para socializar la Guia de atenciòn a vìctimas de àcido, dirigido al personal de urgencias </t>
  </si>
  <si>
    <t>Para agosto informe medición de adherencia al uso racional de antióbioticos</t>
  </si>
  <si>
    <t>El 15 de julio de 2019 inicio modulo en SAFIX de identificaciòn de riesgo y necesidades  al ingreso del usuario.
para pròximo seguimiento informe de implementaciòn del mètodo.</t>
  </si>
  <si>
    <t>Pendiente continuar el desarrollo del modulo en safix
la informaciòn se obtendra de lo transaccional</t>
  </si>
  <si>
    <t>Se revisará la posibilidad de adelantar la fecha de despliegue</t>
  </si>
  <si>
    <t>Se anexa informe del avance del despliegue del procedimiento de Atención Ambulatoria en salud oral V4 2019. Se desplegó el procedimiento y se montó una encuesta de conocimientos con una cobertura en 02 dias del 26% del personal de salud oral (auxiliares y odontólogos)</t>
  </si>
  <si>
    <t>Se realizo contacto el 20-08-2019 con la empresa "Apoyo Diagnóstico de Colombia" 
Pendiente  la propuesta de trabajo q pasaran para la contratación respectiva.</t>
  </si>
  <si>
    <t>Para el próximo seguimiento, presentar cobertura del despliegue realizado al instructivo</t>
  </si>
  <si>
    <r>
      <rPr>
        <sz val="9"/>
        <color rgb="FF0070C0"/>
        <rFont val="Calibri"/>
        <family val="2"/>
        <scheme val="minor"/>
      </rPr>
      <t>Dr. Francisco López: El egreso hospitalario se medirá desde que la cama se encuentre en estado alta  hasta aseo, la  propuesta para la medciión del estándar de egreso es 4 horas. Eusebio informará a los estadísticos 
La medición de los egresos hospitalarios se realizará en 02 tiempos: general de metrosalud y por UH.</t>
    </r>
    <r>
      <rPr>
        <sz val="9"/>
        <rFont val="Calibri"/>
        <family val="2"/>
        <scheme val="minor"/>
      </rPr>
      <t xml:space="preserve">
26-08-2019 Desde sistemas y los estdísticos requieren la directriz oficial, refieren que se requiere revisar el tema teniendo en cuenta que si se deciden general los egresos generales de metrosalud se afcetaria la información que se reporta del Dec. 2193 y demás reportes a entes externos, lo cual bajaria significativamente el dato con respecto a reportes de periodos previos.
A demás requieren claridad de la ficha técnica para poder generar el dato</t>
    </r>
  </si>
  <si>
    <t>Katia Flórez
Líderes de los diferentes ejes</t>
  </si>
  <si>
    <t xml:space="preserve">Se continúa con el cronograma de reuniones, a la fecha se han realizado  9 sesiones de trabajo, se capacita al grupo en el tema de Gestión de la información alineada a los procesos por parte del asesor externo y se trabaja en el fortalecimiento de la calidad de los datos de los diferentes cubos, haciendo ajustes a cubos como extranjeros, partos, recién nacido, vacunación, remisiones electivas, triage, oportunidad de citas
</t>
  </si>
  <si>
    <t>Se dio inicio a la validación de los documentos que van a ser cargados efectivamente a Almera, por parte de los líderes de cada proceso, se revisaron: Docencia servicio, atn ambulatoria, Bienes y Servicios, Atn hospitalización, gestión financiera, atn urgencias, Serv Farmacéutico, talento humano, Atn laboratoio, Gestión de la información, gestión documental, Control interno Disciplinario
Se envía relación de cubos disponibles a los usuarios potenciales de ellos para que conozcan el alcance y la recomendación de realización de pruebas para conocer y ajustar el cubo en caso de requerirse</t>
  </si>
  <si>
    <t>Actividad en desarrollo, para seguimiento de septiembre presentaran informe del piloto</t>
  </si>
  <si>
    <t>Se continua con el despliegue, HC funcional
Informe final de daherencia para septiembre.</t>
  </si>
  <si>
    <t>Plan de intervención pendiente completar seguimiento.
Indispensable caracterizar el problema con hechos y datos (cuantificar la frecuencia de los problemas de la prescripciòn de exàmenes de laboratorio)</t>
  </si>
  <si>
    <t xml:space="preserve">La Dra. Consuelo verificará con Juliana el porque no estan saliendo las ordenes de laboratorio con las instrucciones para la toma de muestras.
Las recomendaciones para la toma de muestras para exámenes de laboratorio se encuentran  publicadas en la web
</t>
  </si>
  <si>
    <t>Virginia presenta el informe de avances del despliegue prescripción de medicamentos No PBS, pendiente completar la informaciòn de todas las unidades incluir los terceros (SOGOS, FEDSALUD) y los mèdicos que ingresaron por la convocatoria 426.</t>
  </si>
  <si>
    <t>Pendiente la salida a producciòn, Virginia solicitarà por escrito al ingeniero Jaime Henao la consolidaciòn del instrumento.
Por renuncia de la programadora de Xenco</t>
  </si>
  <si>
    <t>Virginia se apoyarà en la Dra. Johana Velàsquez para la elaboraciòn del informe de adherencia de los especialistas a la prescripción de antibióticos.
Pendiente informe</t>
  </si>
  <si>
    <t>Se realizo entrega de la informaciòn para la parametrizaciòn de EA en Almera
pendiente nueva reunión para evaluar avances.</t>
  </si>
  <si>
    <t>Para el 17-09-2019 los referentes de seguridad presentaran plan de despliegue de las instrucciones.</t>
  </si>
  <si>
    <t>Se presentó informe evaluación PAE del 01 de julio al 31 de agosto de 2019 comparativo junio de 2019</t>
  </si>
  <si>
    <t xml:space="preserve">
Katia Flòrez Pèrez
Juliana Herrera</t>
  </si>
  <si>
    <t>Se cuenta con los 21 procesos caracterizados y 113 procedimientos documentados de los cuales son 09 procesos misionales  y 46 procedimientos misionales
Se definieron los lideres de los procesos misionales con los funcionarios de  la red, se definieron los indicadores para desempeño del proceso con cada uno de los lideres, actualmente en revisión de cada proceso y procedimiento misional para subir al nuevo aplicativo almera donde se podrá visualizar la nueva estructura documental por procesos.
Se actualizaron y crearon 296 documentos entre guias, instructivos asistenciales dentro de la autoevaluación de los servicios habilitados dentro del estandar de procesos prioritarios lo cuales hacen parte de los procesos misionales.</t>
  </si>
  <si>
    <t xml:space="preserve">El Dr. Francisco López presenta base de datos con registros de los tiempos quirúrgicos por procedimientos, pendiente la mediciòn de anestesia.
Pendiente completar la revisión de los datos, realizar el informe final para la toma de decisiones y establecer los estándares
</t>
  </si>
  <si>
    <t>Se esta midiendo la pertinencia de las negaciones, pendiente subir evidencias</t>
  </si>
  <si>
    <t>Pendiente publicar y el despliegue</t>
  </si>
  <si>
    <t>A solicitud del Dr. Francisco López, se remitió a Subgerencia de red el correo soporte donde se notificó  la asignación de la actividad a Jorge Rico 
Jorge Rico no presentó evidencias</t>
  </si>
  <si>
    <t>Pendiente revisiòn y VoBo del Dr. Francisco Lòpez</t>
  </si>
  <si>
    <t xml:space="preserve">Presentan informe del plan de ingreso hospitalario por enfermería del 01 de julio al 31 de agosto de 2019.
Se continuará los seguimientos bimestrales sobre intervenciones realizadas con el personal de enfermería, se sugiere especificar los criterios evaluados en el plan de ingreso hospitalario
</t>
  </si>
  <si>
    <t>Sin avance por falta de celular para contactar a los usuarios</t>
  </si>
  <si>
    <r>
      <t xml:space="preserve">Se definió que se entregarian las mascarillas, alcohol y se publicarian los habladores
Las UH  socializaron el protocolo de higiene respiratoria 
</t>
    </r>
    <r>
      <rPr>
        <sz val="9"/>
        <color rgb="FF0070C0"/>
        <rFont val="Calibri"/>
        <family val="2"/>
        <scheme val="minor"/>
      </rPr>
      <t xml:space="preserve">
Dr. Javier López: Se cierra la actividad hasta contar con los insumos necesarios para la implementaciòn de la etiqueta respiratoria de forma continua</t>
    </r>
  </si>
  <si>
    <t>Se coordinó la revisión y adopción  de guías de práctica clínica de anestesia con la empresa FEDSALUD, ginecología con SOGOS, cirugía general con CIRUJANOS DE COLOMBIA y ortopedia con TOACOOP</t>
  </si>
  <si>
    <t>Hector Vallejo
Juliana Herrera</t>
  </si>
  <si>
    <t>Gloria Muñoz
Jorge Balbín</t>
  </si>
  <si>
    <t>Presentaron informe final del despliegue "prioritario conocer nuestros procesos" la capacitaciòn no incluye lo correspondiente a los especialistas.
Dr. Javier Lòpez sugiere enviar  una infografia a los especialistas sobre los criterios de ingreso y egreso hospitalario para terminar de desplegar esta informaciòn antes de realizar la autoevaluaciòn.</t>
  </si>
  <si>
    <t>Se anexa actas e informes del seguimiento a la adherencia al consentimiento informado incluye la comprensión del consentimiento informado, estos remitidos por las UH. 
Esta actividad se cierra, se debe garantizar la mediciòn y seguimiento en las UH</t>
  </si>
  <si>
    <t>Documento aprobado y publicado, pendiente despliegue e informe</t>
  </si>
  <si>
    <t>Se proyecto instructivo de interconsulta el cual se revisó el 23-08-2019 con el Dr. Javier Lòpez pendiente ajustes finales, incluir interconsulta de maternas, revisiòn por Juliana para aprobaciòn del Dr. Francisco López.</t>
  </si>
  <si>
    <t>Se presenta  informe con  las evidencias de las socializaciones realizadas por trabajo social en los diferentes espacios incluyendo evidencias de comitès tècnicos realizadas.
Dr. Javier Lòpez: se fortaleciò el enfoque con la inclusiòn de la poblaciòn habitante de calle dentro del instructivo prealta hospitalaria.
El manejo de la poblaciòn habitante de calle se viene realizando en Metrosalud de acuerdo a la ruta de atenciòn, se considera que esta actividad no requiere màs seguimientos por la capacidad de respuesta del Municipio (Centro dia)</t>
  </si>
  <si>
    <t>Se realizarà reuniòn con subgerencia d ered, Direcc sistemas de informaciòn , estadistica (Yaneth), Dr. Eusebio Gonzàlez para formalizar lo referente a la mediciòn de los tiempos de egreso hospitalario</t>
  </si>
  <si>
    <t>Dr. Francisco Lòpez:  Pendiente definir con Juliana</t>
  </si>
  <si>
    <t xml:space="preserve">La resolución de adopción del protocolo de atenciòn en jurídica  para aprobación.
El 03 de septembre estarà el curso  "protocolo de atención integral a víctimas de crímenes con ácido" en Moodle.
Pendiente completar kit </t>
  </si>
  <si>
    <t>Se presenta informe de  julio y agosto del envío de los videos del cuidadito pues
Total 606 videos.
Esta actividad se vericarà en la actividad CA16</t>
  </si>
  <si>
    <t>Pedir apoyo a los estadìsticos para establecer la muestra para realizar el seguimiento post egreso.
Revisar el instrumento de seguimiento de tal forma que se puedan acortar los tiempos , la llamada debe durar máximo 3 min.
Terminar el informe de seguimiento post venta</t>
  </si>
  <si>
    <t xml:space="preserve">La Dra. Gloria presenta informe completo del piloto consultador repetitvo, se envió retroalimentación a los Coordinadores de los CS.
Pendiente socializaciòn en comitè de gerencia
</t>
  </si>
  <si>
    <t>Se anexa informe plan de egreso mèdicos y enfermería con corte a 31 de agosto de 2019</t>
  </si>
  <si>
    <t xml:space="preserve">Presentan comparativo pertinencia de las remisiones de los bimestres anteriores
</t>
  </si>
  <si>
    <t>Pendiente terminar señalizaciòn en UH Castilla, se necesita que el proveedor entregue
Faltan 6 UH por entregar informaciòn del portafolio de servicio actualizado, Jorge Cuadros les escribirà hoy 23-08-2019 nuevamente con copia a la subgerencia de red.</t>
  </si>
  <si>
    <t>Pendiente informe II trimestre, seguimiento estrategias implementadas para cierre de brechas</t>
  </si>
  <si>
    <t>Se revisa comparativo 2015 a 2019 del cumplimiento de las visitas a los puntos de atención para gestión de residuos.
Se adjunta el cronograma  de visitas con cumplimento del 95% a  16-08-2019 , finaliza el 27 de septiembre de 2019.
Dr. Javier: Se sugiere revisar instrumentos de calificaciòn para abolir la categoria de cumplimiento parcial</t>
  </si>
  <si>
    <t xml:space="preserve">Informe de despliegue Programa GT para el 15 de septimbre de 2019
En el componente sistema de informaciòn pendiente incluir el indicador proporciòn de disponibilidad del SI.
Finalizar revisiòn instructivo identificaciòn de necesidades (plantilla), obsolescencia, lista de chequeo de recepciòn tècnica equipos biomedicos
Revisar listado de instructivos y fomatos pendientes en equipos biomedicos
</t>
  </si>
  <si>
    <t xml:space="preserve">Se anexa programación del despliegue programa de hemovigilancia incluye listas de asistencia, presentación.
Se cuenta con los formatos, instructivos y program de hemovigilancia normalizados.
Ajustar fechas del cronograma para la socializaciòn del programa de hemovigilancia
</t>
  </si>
  <si>
    <t>Pendiente informe de despliegue y resultados de las simulaciones de los planes de contingencia de las UH</t>
  </si>
  <si>
    <t>Se cuenta con las hojas de vida de los equipos biomedicos en el software AM</t>
  </si>
  <si>
    <t>Katia realizarà seguimiento mensual del cumplimiento del diligenciamiento de la lista de verificaciòn de la maquina de anestesia, Maria Helena continuara con la verificaciòn del cumpl del diligenciamiento de la lista de chequeo de verifi del desfibrilador</t>
  </si>
  <si>
    <t xml:space="preserve">
Se cierra actividad, incluir el tema de siglas dentro de la autoevaluaciòn del estàndar cliente asistencial</t>
  </si>
  <si>
    <t>Plan de contingencias de facturaciòn pendiente aprobar, publicar y socializar, fecha 13 de septiembre de 2019
Pendiente las simulaciones del plan de contingencia del sistema de informaciòn</t>
  </si>
  <si>
    <t>Formatos normalizados, implementados por los servicios de Transfusiòn sanguinea.</t>
  </si>
  <si>
    <t>Despliegue al cliente interno, avisos, correos...
Ajustar el video informativo "Mi HC mi derecho" incluir dentro de los mecanismos de entrega de la HC que se enviarà  a travès de correo electrònico del usuario, USB o el pago, la solicitud la puede realizar en cualquiera de las sedes</t>
  </si>
  <si>
    <t>Se revisó el informe con el Gerente y se elaboró Memorando para los Directivos y Directores de UPSS para hacer el informe de mejoramiento, haciendo énfasis en los avances que se han tenido desde el momento del informe hasta la fecha y las propuestas.</t>
  </si>
  <si>
    <t xml:space="preserve">Se reprograma despliegue del PIGA para octubre de 2019 por cambio de ingeniero ambiental quien estaba liderando el PIGA </t>
  </si>
  <si>
    <t>El Dr. Nestor presenta informe con cumplimiento parcial del plan de emergencias del 53% a corte agosto de 2019
Se debe completar el informe del cumplimiento del plan de emergencias y solicitar  a las UH las evidencias pendiente (informes, actas y listas de asistencia)</t>
  </si>
  <si>
    <t>Seleccionar personal formador de las unidades para el desarrollo de los talleres los cuales iniciaran en octubre de 2019, priorizar mèdicos y  enfermeras</t>
  </si>
  <si>
    <t>Se realizo la capacitaciòn en mesa de ayuda a la Dra. Rosa Betancur, presentan informe de mesa de ayuda de talento humano de enero a junio de 2019.
Pendiente difundir a la red que a travès de la mesa de ayuda que se tramitaran necesidades generadas por convenios docente servicio</t>
  </si>
  <si>
    <t>Actualmente 1.330 servidores clinico asistenciales cumplen con la hoja de vida del SIGEP (exigida por norma); quedan pendiente 239 servidores que no la han realizado.  
Se priorizo la revisiòn de hojas de vida del personal asistencial por ser requerimiento normativo</t>
  </si>
  <si>
    <t>El 100% del personal vinculado que requiere entrenamiento  en el puesto de trabajo se diligencia formato y se lleva informe en excel.
Pendiente  el formato de aprestamiento para contratista codificado , implementado y montado en la plataforma y el informe en excel de los contratistas</t>
  </si>
  <si>
    <t xml:space="preserve">Se cuenta con plan de mejora con todas las variables diligenciadas.
Se están ejecutando las acciones y se cuenta con evidencias de cada una de ellas.
Se debe garantizar la continuidad hasta la proxima autoevaluación del modelo
</t>
  </si>
  <si>
    <t xml:space="preserve">Se cuenta con el consolidado de seguimiento y evaluación a estudiantes del  I semestre de 2019 enviado con el cumplimiento del 38% de las Unidades hospitalarias y centros de salud encargado del evaluar estudiantes y docentes.
Continuar monitorizando y enviar requerimiento a las sedes que no cumplieron
</t>
  </si>
  <si>
    <r>
      <t xml:space="preserve">El 100% de los servidores tienen creada la carpeta  en sevenet; pero no todos tienen subida la documentacion al 100% de los requisitos de habilitacion.  Ademas,  se realizó la actualización de la lista de chequeo y la base de datos.                                                                                                                Tambien se aclara, que todo el personal que está ingresando sea por convocatoria u otro tipo de nombramiento ingresa con el cumplimiento de requisitos de habilitación, así mismo se elaboró una lista de chequeo con los requisitos de ingreso de los terceros. 
</t>
    </r>
    <r>
      <rPr>
        <sz val="9"/>
        <color rgb="FF0070C0"/>
        <rFont val="Calibri"/>
        <family val="2"/>
        <scheme val="minor"/>
      </rPr>
      <t xml:space="preserve">Para próximo seguimiento presentar informe con la cobertura de cumplimiento de requisitos de habilitaciòn de TH por cargos incluir docentes, relacionar el nombre de los funcionarios con soportes pendientes.
 </t>
    </r>
  </si>
  <si>
    <r>
      <t xml:space="preserve">
- Humanización de la atención pendiente definir metas de los indicadores
- Gestión del riesgo, pendiente definir metas de los indicadores y realizar medición.
- Política de cultura organizacional pendiente ajustar, aprobar y normalizar
</t>
    </r>
    <r>
      <rPr>
        <sz val="9"/>
        <color rgb="FF0070C0"/>
        <rFont val="Calibri"/>
        <family val="2"/>
      </rPr>
      <t xml:space="preserve">Dr. Javier: Se evidencian avances en la matriz de los ejes trazadores de acreditaciòn
</t>
    </r>
  </si>
  <si>
    <t>Polìtica y programa de humanización aprobados y desplegados, se esta trabajando en los lideres institucionales y referentes por UPSS
Informe a corte septiembre trato digno, apoyo integral, infraestructura (ambiente humanizado) , priorizar dolor dentro de procesos asistenciales humanizados</t>
  </si>
  <si>
    <t>Presentar resultados de acuerdo a los cuatro componentes del modelo de prestaciòn de servicios - APS.</t>
  </si>
  <si>
    <t xml:space="preserve">
Se cierra, no se continuará con el seguimiento a esta actividad.
Programar los acuerdos de gestiòn según el manual de funciones</t>
  </si>
  <si>
    <t>Publicar el listado de beneficios en la intranet
en despliegue se refuerza el tema de  los beneficios
(Dra. Adriana cordoba, Jorge Cuadros, Claudia Cardona)</t>
  </si>
  <si>
    <t>Cumplimiento Plan de Mejora Acreditación enero - agosto de 2019</t>
  </si>
  <si>
    <t>SEGUIMIENTO PAMEC ENERO - AGOSTO DE 2019</t>
  </si>
  <si>
    <t>Cumplimiento Plan de Mejora PAMEC enero - agosto 2019</t>
  </si>
  <si>
    <t xml:space="preserve">Se definió el procedimiento de entrega , revisión y actualización  de hojas de vida Con las empresas TOACOOP, CIRUJANOS DE COLOMBIA, AIDA, FEDSALUD Y SOGOS,.
se definio el procecedimiento de realización de la inducción para los profesionales de estas empresas, ya se inicio con la realización del curso de Inducción a los profesionales de FEDASLUD que estan ingresando nuevos, se realizará para los otros profesionales jornada de reinducción.
Se definió la realización del curso de violencia sexual en la plataforma Modle para los especialistas de las empresas tercerizadas q no lo tienen.
Se articuló la realización del curso de toma de muestras con Darser en plataforma de FEDSALUD
Se realizo trabajo articulado con los especialistas para definición de las GPC de ginecolog, ortopedia, cirugía, psiquiatria, urología, en la busqueda y aplicación de la metodología AGREE las cuales fueron socializadas por los representantes de los especialistas.
En jornada de prioritario conocer nuestros procesos participaron personal de la empresa vigilancia, alimentación y servicios generales
Se cuenta con procedimiento para que de manera mensuales se reporten por parte de los terceros el personal que ingresa nuevo o que sale para la respectiva  actualización de requisitos de HV y de formación
</t>
  </si>
  <si>
    <t>Pendiente  publicar procedimiento de cesárea y parto instrumentado.
Incluir criterios de oportunidad para la internconsulta de la gestante en el instructivo de referencia interna.
Ver inventario estandar 28
Pendiente despliegue</t>
  </si>
  <si>
    <t>Pendiente completar los faltantes en Hojas de vida de las Unidades para subir a SEVENET.
Completar requisitos de habilitaciòn de los  docentes y estudiantes de los convenios docencia servicio.</t>
  </si>
  <si>
    <t>40.4%</t>
  </si>
  <si>
    <t>4.4%</t>
  </si>
  <si>
    <t>56.2%</t>
  </si>
  <si>
    <t>SEGUIMIENTO PM ACREDITACIÓN ENERO - AGOSTO DE 2019</t>
  </si>
  <si>
    <t>SEGUIMIENTO ENERO - AGOSTO DE 2019 PM VISITA PPNA- SSM 2018</t>
  </si>
  <si>
    <t>En ejecución de las visitas para evaluación de adherencia al procedimiento de escucha activa según cronograma</t>
  </si>
  <si>
    <t xml:space="preserve">Se adjunta informe Final de despliegue institucional, donde se relaciona la cobertura por punto de atención y resultados de encuesta de conocimiento a usuarios internos donde la fuente del dato fue Oficina Asesora de Planeacion - Investigaciones-. </t>
  </si>
  <si>
    <t>Se adjunta soportes de la gestión de casos de violencia en el lugar de trabajo
Presentación con el número de eventos por UH y de la capacitación realizada sobre este tema</t>
  </si>
  <si>
    <t>Se adjunta presentación de la capacitación en violencia en el lugar de trabajo y listas de asistencia de  riesgo público</t>
  </si>
  <si>
    <t>Esta actividad la realizan las UPSS en los comités técnicos</t>
  </si>
  <si>
    <t>De acuerdo a la meta propuesta para la capacitación sobre referencia y contrareferencia la cobertura se encuentra para 2019 en el 39,5% con respecto a la de 2018 que estuvo en 7.5%. 
Así mismo se ralizo despliegue institucional del manual de referencia y contrareferencia.
Pegar informe de despliegue</t>
  </si>
  <si>
    <t>Se cuenta con informe comparativo de medición de la pertinencia de las remisiones urgenctes y electivas por UPSS.
Este indicador es presentado en plan de acción discriminado por UPSS</t>
  </si>
  <si>
    <t>Esta actividad a cargo de las UH se evidenciaron soportes de la evaluación de adherencia de las siguientes unidades: San Javier,  San Cristobal, Castilla, Doce de octubre  y SAP</t>
  </si>
  <si>
    <r>
      <t xml:space="preserve">A partir de la política de Control Interno actualizada  en Junio de 2019, donde se acoge como principios del Control Interno: El autocontrol, la autorregulación y la autogestión - AAA, se formulo un Plan de Trabajo con las Actividades para el Desarrollo de la Estrategia de Gestión Preventiva con su respectivo cronograma de implementación para el segundo semestre de 2019.
Estrategias de despliegue del programa de trabajo:  a través de los diferentes medios,  canales institucionales,  plan comunicacional de apoyo, ver evidencias en carpeta.
</t>
    </r>
    <r>
      <rPr>
        <b/>
        <sz val="9"/>
        <rFont val="Calibri"/>
        <family val="2"/>
        <scheme val="minor"/>
      </rPr>
      <t/>
    </r>
  </si>
  <si>
    <t>Se cuenta con informe de seguimiento planes de mejora paciente trazador de 2018 y el seguimiento a los planes de mejora de la visita de la SSM a las UH en 2018, ver archivo excel</t>
  </si>
  <si>
    <t>Cumplimiento Plan de Mejora visita PPNA SSM 2018 
Seguimiento enero - agosto 2019</t>
  </si>
  <si>
    <t>Se presenta informe de  julio y agosto del envío de los videos del cuidadito pues
Total 606 videos.
Pendiente ajustar informe definir el denominador y a que tipo de egresos aplica el envio del video, seguir informando sobre el desarrollo informàtico</t>
  </si>
  <si>
    <t>Evidencias:
- Capacitaciones realizadas en AM infraestructura dirigida al grupo de mantenimiento responsable de la implementación.
- Cronograma de rondas de mantenimiento de las UH y soportes de las listas de cheque aplicadas de acuerdo al cronograma.
pendiente soportes d ela gestión realizada con la mesa de ayuda frente a los hallazgos identificados en las rondas de mantenimiento</t>
  </si>
  <si>
    <t xml:space="preserve">Se realizo reunión con el grupo del COPASST, auxiliar de mantenimiento, jefe de salud ocupacional, Dirección administrativa, se definió el grupo de trabajo conformado por Salud ocupacional, mantenimiento, bienes muebles, oficina de comunicaciones, 02 integrantes del Copasst y Coordinadores administrativos, se definieron tareas: revisar y ajustar la lista de chequeo de acuerdo al manual de 5S con 
Se definió hacer visita de reconocimiento a 3 puntos de atención: Sacatin, Manrique y Pablo VI.
Se realizo reuniòn el 26-08-2019 se adjunta acta
</t>
  </si>
  <si>
    <t>Se publica listado en la intranet/documentos/talento humano/protección y servicios sociales/
Se comparte información en el Despliegue Institucional  del 12 septiembre
Se adjunta link del documento en el Guión Informativo que se envía a Directores de UPSS y Coordinadores de CS.</t>
  </si>
  <si>
    <t>Se ajusta el informe presentado en seguimiento anterior con datos de cobertura de Despliegue en otros grupos de interes como: usurios, tercerizados/especialistas, contratistas,  docentes y estudiantes.</t>
  </si>
  <si>
    <t xml:space="preserve">El formato de aprestamiento para contratistas ya esta codificado, implementado y montado en la plataforma.  Ya se socializo con los lideres de Proyectos el informe en excel </t>
  </si>
  <si>
    <r>
      <t xml:space="preserve">El Dr. Juan Carlos presentá informe de entrega de resultados sensibles del primer semestre de 2019.
</t>
    </r>
    <r>
      <rPr>
        <sz val="9"/>
        <color rgb="FF0070C0"/>
        <rFont val="Calibri"/>
        <family val="2"/>
        <scheme val="minor"/>
      </rPr>
      <t>Dr. Javier: se requiere fortalecer el despliegue, la rama de la HC para la entrega de resultados sensibles solo se encuentra en consulta externa, fortalecer la metodologìa para el informe</t>
    </r>
  </si>
  <si>
    <t>Se envió memorando informando a los Directores de UPSS, Directores Administrativos, Cordinadores asistenciales, Coord de CS, jefes de area sobre la implementación del programa 5S.
Se llevó a cabo piloto visita de reconocimiento del programa Orden y Aseo 5S al Centro de Salud Pablo VI, se adjunta lista de chequeo aplicada y asistencia.</t>
  </si>
  <si>
    <t xml:space="preserve">
Jorge Mejía</t>
  </si>
  <si>
    <t>Se realizó capacitación sobre el módulo de seguridad del paciente el jueves 26 de septiembre a referentes de seguridad.
El viernes 04 de octubre se realizará reunión de trabajo con referentes para realizar pruebas y evaluar toda la funcionalidad del módulo de seguridad del paciente.
Del 15 al 31 de octubre se hará capacitación en toda la red a usuarios encargados de la notificación.
Fecha de entrada en operación módulo de seguridad del paciente en Almera: 01 de noviembre de 2019</t>
  </si>
  <si>
    <t>Leopoldo Giraldo
Olga Mejía
Diana Rangel</t>
  </si>
  <si>
    <t xml:space="preserve">Olga Mejía
Administradores de UPSS
Diana Rangel
</t>
  </si>
  <si>
    <t xml:space="preserve">Se cuenta con presentaciòn del PIGA, pendiente despliegue programado para 4ta semana de octubre de 2019
</t>
  </si>
  <si>
    <t>Para la autoevaluaciòn del estàndar  ambiente fìsico tener informe consolidado de lo ejecutado 2019.</t>
  </si>
  <si>
    <t xml:space="preserve">Presentar informe resultados obtenidos en la implementaciòn del software AM a corte 04 de octubre de 2019 y plan de trabajo, tener disponible para la autoevaluaciòn del estàndar.
</t>
  </si>
  <si>
    <t xml:space="preserve">Se cerró desde el 2 de mayo </t>
  </si>
  <si>
    <t xml:space="preserve">Se cerró el 6 de septiembre </t>
  </si>
  <si>
    <t>El 26-09-2019 se llevo a cabo capacitación con los referentes de seguridad del paciente sobre el aplicativo eventos adversos Almera
La parametrizaciòn del mòdulo EA esta lista
La implementación esta programada para noviembre de 2019</t>
  </si>
  <si>
    <t>Para la autoevaluaciòn del estàndar  ambiente fìsico tener informe consolidado de lo ejecutado en el plan de emergencias 2019.</t>
  </si>
  <si>
    <t>Se cuenta con evidencias de seguimiento de la actividad
Pantallazo soporte de la notificaciòn de la directriz del uso de la mesa de ayuda para solicitudes de docencia servicio a la red
Traer resultados para la autoevaluaciòn 2019</t>
  </si>
  <si>
    <t xml:space="preserve">Pendiente despliegue del procedimiento de planeación de talento humano
y del plan de contingencias del talento humano
Ajustar Plan de contingencia en excel 
</t>
  </si>
  <si>
    <t>Se tienen control de los soportes de las hojas de vida de los funcionarios, docentes 
Pendiente completar soportes de los terceros del Plan de Intervenciones Colectivas PIC, plazo 15 de octubre de 2019 
Talento humano: custodiarà las Hojas de vida de los terceros, funcionarios y publicarà en carpeta compartida
Verificar que las bacteriologas cuenten con capacitaciòn en servicio transfusional (donde este habilitado el servicio)</t>
  </si>
  <si>
    <t>Actualmente 1.355 servidores clinico asistenciales cumplen con la hoja de vida del SIGEP (exigida por norma); quedan pendiente 214 servidores.
Se priorizo la revisiòn de hojas de vida del personal asistencial por ser requerimiento normativo</t>
  </si>
  <si>
    <t>Ya se aprobaron y publicaron en la pagina de Metrosalud el Procedimiento y el Modelo de Formación y Capacitación.  Se enviaron las presentaciones y la ruta por correo a los Coordinadores de CS, Asistenciales y Administrativos para conocimiento y socialización con el personal a cargo.  Se hizo socialización con los Directores de Unidades en el  Comite de Directores en el mes de agosto y se harán unas publicaciones por mailmaster.
Pendiente alimentar base de datos con al menos una capacitaciòn de nivel 3 y nivel 4 de Kirkpatrick</t>
  </si>
  <si>
    <t>Ajustar la formula del indicador Kirkpatrick, tener listo el informe para la autoevaluaciòn</t>
  </si>
  <si>
    <r>
      <t xml:space="preserve">Se cuenta con documento manual para la gestión de cuadro de turnos, normalizado, aprobado y desplegado
Se realizaron 03 capacitaciones dirigidas a Directores de UPS, Coordinadores asistenciales, Coordinadores de CS, jefes de dependencia y Secretario de Sacatin.
</t>
    </r>
    <r>
      <rPr>
        <sz val="9"/>
        <color rgb="FF0070C0"/>
        <rFont val="Calibri"/>
        <family val="2"/>
        <scheme val="minor"/>
      </rPr>
      <t>Pendiente seguimiento de  adherencia y solicitar auditoría para el pròximo año a la Oficina de Control Interno y Evaluación</t>
    </r>
  </si>
  <si>
    <t>Para el pròximo plan se incluira la auditoria por control interno</t>
  </si>
  <si>
    <t xml:space="preserve">Se revisó el informe con el Gerente y se programarà reunión con lideres de procesos para priorizar oportunidades de mejora y formular el plan de intervención
</t>
  </si>
  <si>
    <t xml:space="preserve">Según directriz  de Oficina Asesora de Planeación la estrategia CICAA se debe realizar de forma presencial por lo tanto continua a la espera de ser aprobado el desarrollo de los talleres.
</t>
  </si>
  <si>
    <t xml:space="preserve">El plan de mejoramiento se realizarà con base en la nueva mediciòn de la encuesta EPSCI
Se ha venido trabajando en temas contemplados en la encuesta
</t>
  </si>
  <si>
    <t xml:space="preserve">Plan de mejora en ejecuciòn, 
Se ajusto la matriz de cupos segùn las nuevas directrices del Ministerio </t>
  </si>
  <si>
    <t>Supervisiòn de personal en pràcticas formativas diligenciada por las diferentes unidades.</t>
  </si>
  <si>
    <t>Se cuenta con informe despliegue programa Gestiòn de la tecnologìa
Instructivo de obsolescencia de equipos biomèdicos pendiente aprobar y publicar
Para la autoevaluaciòn se debe tener informe consolidado de obsolescencia como insumo para el plan de intervenciòn 2020</t>
  </si>
  <si>
    <t>Para autoevaluaciòn presentar informe ejecutivo de la cobertura alcanzada, resultados de la evaluaciòn, relacionar los faltantes y de que unidades</t>
  </si>
  <si>
    <t>Para la autoevaluaciòn de finales de octubre 
tener informe de la planeaciòn y ejecuciòn de los planes de contingencia, ver actividad AF06</t>
  </si>
  <si>
    <t>Se realizó despliegue del proceso de gestión del Sistema de información al grupo de gestión del dato (Estadísticos y técnicos de sistemas el 16/08/2019), se aclara el tema de gestión por procesos y su papel en la gestiòn de la información en la organización. 
Se aumenta el alcance de la matriz de información, incluyendo  el proceso de Gestión de Bienes y Servicios, comunicaciones, disciplinarios, talento humano.</t>
  </si>
  <si>
    <t>Se continúa con las sesiones de trabajo de Grupo de Gestión del dato. 
Indicadores Alphasig revisados 104 (46%)
Indicadores trazadores revisados 53 (85%)
Se tiene consolidado de fichas revisadas listas para realizar cargue a Almera</t>
  </si>
  <si>
    <t>Se darà continuidad a la actividad en cliente asistencial a partir de la planeaciòn 2019- 2020</t>
  </si>
  <si>
    <r>
      <t xml:space="preserve">Se realiza planeación y cronograma de simulacros de caídas del sistema de información. Ver anexos
</t>
    </r>
    <r>
      <rPr>
        <sz val="9"/>
        <color rgb="FF0070C0"/>
        <rFont val="Calibri"/>
        <family val="2"/>
        <scheme val="minor"/>
      </rPr>
      <t>Para la autoevaluaciòn: Formalizar el plan de pruebas como anexo al plan de contingencias, codificar el instructivo de anàlisis de disfunciones del sistema
Pendiente aprobar plan de contingencias de facturaciòn</t>
    </r>
  </si>
  <si>
    <t>Presentaron ficha tècnica de capacitaciòn presencial y virtual, pendiente definir en comitè de gerencia la realizaciòn de la actividad.</t>
  </si>
  <si>
    <t>Esta actividad no se continuará ejecutando puesto que no se cuenta con mecanismos para la medión de la pertinencia de la negaciones</t>
  </si>
  <si>
    <t xml:space="preserve">Se cuenta con la medición de la totalidad de los indicadores de Gestión clínica
Se definieron los responsables de la mediciòn, se revisarà con Angela la inclusiòn de estos indicadores en los procesos </t>
  </si>
  <si>
    <t xml:space="preserve">Todas las instrucciones se encuentran en la Intranet.
En reunión de referentes se aprobó que las instrucciones fueran difundidas dentro del cronograma que se tiene para 2019 sobre la difusión de las prácticas seguras o barreras de seguridad.
Al 01 de octubre de 2019 han enviado información las Unidades de Belén, San Antonio de Prado y Manrique.
A partir del 01 de enero de 2020 se tiene programdo elaborar cronograma de despliegue institucional sobre prácticas seguras o barreras de seguridad
</t>
  </si>
  <si>
    <t>Para la autoevaluaciòn 2019 no se priorizarà DNA ni la inatenciòn, se continuará realizando seguimiento a la oportunidad e inasistencia</t>
  </si>
  <si>
    <t>Continuar desplegando el mètodo para la identificaciòn  de riesgos y necesidades del usuario al momento del ingreso, evaluar la adherencia al mismo e intervenir con miras al cierre de brechas</t>
  </si>
  <si>
    <t xml:space="preserve">Dr. Francisco Lòpez: Se implementarà un cubo para generar la informaciòn por punto de atenciòn Qx
Comentar avances en la autoevaluaciòn
</t>
  </si>
  <si>
    <t>Pendiente codificar y publicar el manual de inconvenientes frecuentes.
Verificar los documentos Manual del usuario y código de resarcimiento según recomendación dadas por Diego Cossio</t>
  </si>
  <si>
    <t>José Manuel Vásquez
Rubiel Durango
Katia Flòrez Pèrez (Apoyo)</t>
  </si>
  <si>
    <t xml:space="preserve">Jorge Rico: Inicio piloto en la UH Santa Cruz
Revisar desde el procedimiento de ingreso al usuario la informaciòn que se debe suministrar al usuario sobre el monto a pagra y responsable
Presentarà formato e instructivo para el 7 de octubre </t>
  </si>
  <si>
    <r>
      <t xml:space="preserve">Presentan informe del plan de ingreso hospitalario por enfermería del 01 de julio al 31 de agosto de 2019.
Se continuará los seguimientos bimestrales sobre intervenciones realizadas con el personal de enfermería, se sugiere especificar en el informe los criterios evaluados en el plan de ingreso hospitalario
Los resultados globales se encuentran en el 54%
</t>
    </r>
    <r>
      <rPr>
        <sz val="9"/>
        <color rgb="FF0070C0"/>
        <rFont val="Calibri"/>
        <family val="2"/>
        <scheme val="minor"/>
      </rPr>
      <t xml:space="preserve">Para la autoevaluaciòn pendiente revisar el alcance del Coord asistencial frente a los servicios de odontologìa, enfermerìa, laboratorio
</t>
    </r>
    <r>
      <rPr>
        <sz val="9"/>
        <rFont val="Calibri"/>
        <family val="2"/>
        <scheme val="minor"/>
      </rPr>
      <t xml:space="preserve">
</t>
    </r>
  </si>
  <si>
    <t>David Alexander Moros</t>
  </si>
  <si>
    <t xml:space="preserve">Se cuenta con 03 propuestas para manejo del servicio de imagenologìa, enviadas por la empresa "Apoyo Diagnóstico de Colombia" </t>
  </si>
  <si>
    <t>Se envìo instructivo a comunicaciones para el diseño del infografico</t>
  </si>
  <si>
    <t>Pendiente concluir despliegue a los terceros para la implementaciòn del instructivo de prescripciòn de medicamentos NO PBS</t>
  </si>
  <si>
    <t>Virginia presentò informe de adherencia al uso racional de antibioticos por especialistas 
Pendiente terminar el informe con la cobertura esperada y avance de la intervenciòn</t>
  </si>
  <si>
    <t>Pendiente despliegue y mediciòn del rechazo de las placas por control de calidad</t>
  </si>
  <si>
    <t>Pendiente decisiòn definitiva sobre activaciòn de esta funcionalidad</t>
  </si>
  <si>
    <t>Se proyectò instructivo de interconsulta el cual se revisó el 23-08-2019 con el Dr. Javier Lòpez pendiente ajustes finales, incluir interconsulta de maternas, revisiòn por Juliana para aprobaciòn del Dr. Francisco López.</t>
  </si>
  <si>
    <r>
      <t xml:space="preserve">Despliegue realizado a través de memorando y capsula.
Presentan informe de asignaciòn citas post- egreso de julio y agosto de 2019
</t>
    </r>
    <r>
      <rPr>
        <sz val="9"/>
        <color rgb="FF0070C0"/>
        <rFont val="Calibri"/>
        <family val="2"/>
        <scheme val="minor"/>
      </rPr>
      <t>Ajustar la mediciòn de acuerdo al riesgo y la pertinencia del seguimiento (priorizar marternas, quirùrgicos)</t>
    </r>
  </si>
  <si>
    <t>En la autoevaluaciòn se validarà si es pertinente realizar el seguimiento a esta actividad</t>
  </si>
  <si>
    <t>Se cierra, no se cuenta con capacidad para dar respuesta a esta actividad, por falta de personal para aplicaciòn de la encuesta</t>
  </si>
  <si>
    <t>Jorge Balbin
Gloria Muñoz
Jorge Mejia</t>
  </si>
  <si>
    <r>
      <t xml:space="preserve">Intervenir con base en los resultados presentados en el informe del consultador repetitivo.
</t>
    </r>
    <r>
      <rPr>
        <sz val="9"/>
        <color rgb="FFFF0000"/>
        <rFont val="Calibri"/>
        <family val="2"/>
        <scheme val="minor"/>
      </rPr>
      <t xml:space="preserve">Para el primer seguimiento 2020 plan de intervenciòn
</t>
    </r>
  </si>
  <si>
    <t>Para la autoevaluaciòn presentar informe de los planes de egreso y definir el responsable del seguimiento</t>
  </si>
  <si>
    <t xml:space="preserve">Gloria Muñoz
Juliana Herrera
María Elena Jiménez
</t>
  </si>
  <si>
    <t>Se definieron los indicadores y mecanismos de medición de los tiempos de egreso hospitalario con ing Jaime Henao, Dr. Eusebio, estadísticos
Verificar cumplimiento de la actividad</t>
  </si>
  <si>
    <t>Se tienen avances en la señalizaciòn de la UH Castilla 
en el 90% y se han instalado letreros de Urgencias en las UH</t>
  </si>
  <si>
    <t xml:space="preserve">Replantear los indicadores de gestiòn de riesgo
</t>
  </si>
  <si>
    <t>Se priorizará el manejo del dolor, revisar avances con los lideres de los cuatro pilares de humanizaciòn</t>
  </si>
  <si>
    <t>Esta actividad se cumple con la evaluaciòn de la matriz de indicadores del eje atenciòn centrada en el usuario</t>
  </si>
  <si>
    <t>Se continua con la publicación y despliegue de las estrategias comunicacionales de gestión preventiva relacionadas con los principios de: AUTOCONTROL- AUTOGESTION - AUTOREGULACION. Se anexan piezas comunicacionales publicadas en Mailmaster - pantallas y collillas de pago.</t>
  </si>
  <si>
    <t xml:space="preserve">Se anexan evidencia  de la evaluación del  cumplimiento del  Plan Anual de Evaluaciones año 2019,con las presentaciones realizadas en la rendicion de cuentas del   Plan de  Acción Institucional con corte al 4 bimestre. Incluye auditorias basadas en riesgos y  cumplimientos  a  informes de ley.                  
</t>
  </si>
  <si>
    <t>SEGUIMIENTO PM ACREDITACIÓN ENERO - SEPTIEMBRE DE 2019</t>
  </si>
  <si>
    <t>Cumplimiento Plan de Mejora Acreditación enero - septiembre de 2019</t>
  </si>
  <si>
    <t>SEGUIMIENTO PAMEC ENERO - SEPTIEMBRE DE 2019</t>
  </si>
  <si>
    <t>Cumplimiento Plan de Mejora PAMEC enero - Septiembre 2019</t>
  </si>
  <si>
    <t>Se adjunta informe Final de despliegue institucional, donde se relaciona la cobertura por punto de atención y resultados de encuesta de conocimiento a usuarios internos donde la fuente del dato fue Oficina Asesora de Planeacion - Investigaciones-. 
Pendiente establecer cobertura por los diferentes grupos de interes</t>
  </si>
  <si>
    <t xml:space="preserve">Se cuenta con informe evaluación PAE de septiembre de 2019.
Se conformo equipo de la subgerencia de red (Adelaida, Maria Helena, Piedad) para evaluación del personal de enfermería en la UH </t>
  </si>
  <si>
    <t>Nov. 2019</t>
  </si>
  <si>
    <t>Se elaboró las INSTRUCCIONES PARA LA PREVENCIÓN Y SOLUCIÓN DE PROBLEMAS RELACIONADOS CON EL ACCESO A LA ATENCIÓN E.S.E METROSALUD el cual se relaciona en los procedimientos de ingreso a los procesos misionales (ambulatorio, cirugía, laboratorio, p y p, urgencias, hospitalario, imagénes) facturación, pendiente realizar despliegue.</t>
  </si>
  <si>
    <t>En la autoevaluaciòn se realizarà anàlisis integral de la orientaciòn a servicios
De enero - agosto de 2019 la efectividad de la orientaciòn a servicios se encuentra en el 21% (Según presentaciòn del Plan de acciòn)</t>
  </si>
  <si>
    <t xml:space="preserve">Definir responsable para continuar con la adopciòn de las GPC faltantes, implementaciòn y la mediciòn de adherencia
Se revisó el tema con el equipo de Direcccionamiento y Gerencia
El Dr. Hector Vallejo continuará con la revisión y adopción de las GPC y la Dra. Johana Velasquez con la evaluación de la adherencia.
Se estudiará la posibilidad de contratar un externo para la medición de adherencia a las GPC.
</t>
  </si>
  <si>
    <t xml:space="preserve">Pendiente verificar la continuidad en el seguimiento de los resultados críticos por parte del médico y la  implementación del módulo.
El Dr. Francisco definirá como se evaluará el tiempo transcurrido entre el reporte de laboratorio y la valoraciòn médica del resultado critico
</t>
  </si>
  <si>
    <t>Pendiente despliegue de las guias y procedimientos establecidos en el estàndar 28
Considerar incluir en el plan de implementaciòn  establecido para la Reso 3280</t>
  </si>
  <si>
    <t>Presenta informe asignaciòn citas post egreso periodo julio - septiembre de 2019
Se han presentado dificultades de tipo operativo no se ha logrado el cumplimiento de la cobertura esperada se debe anàlizar los datos para el 20 de oct de 2019</t>
  </si>
  <si>
    <t>Para la autoevaluaciòn tener en cuenta el infome de pertinencia a las remisiones y las acciones de mejora planteadas para ser trabajadas en 2020</t>
  </si>
  <si>
    <t xml:space="preserve">
Eusebio Gonzàlez
Katia Flórez Pérez</t>
  </si>
  <si>
    <t>Pendiente seguimiento al plan de intervenciòn (fallas del flujo de paciente entre unidades hospitalarias)</t>
  </si>
  <si>
    <t>Se publicó listado en la intranet/documentos/talento humano/protección y servicios sociales/
Se comparte información en el Despliegue Institucional  del 12 septiembre
Se adjunta link del documento en el Guión Informativo que se envía a Directores de UPSS y Coordinadores de CS.</t>
  </si>
  <si>
    <t>Se realizo ajuste al video "Mi HC mi derecho"
Para la autoevaluaciòn se analizarà el tema del almacenamiento de las solicitudes para entrega de la HC</t>
  </si>
  <si>
    <t>El Plan de contingenciaya está ajustado y enviado a planeación para la codificación
Se tiene programado espacio para Despliegue para el 22 de noviembre de 2019.</t>
  </si>
  <si>
    <t>Se creo un drive con acceso para todos los Coordinadores de los Proyectos que son objeto de habiitación de los terceros del PIC.  En el drive existe una carpeta por cada proyecto en la que se deposito un PDF con los soportes de los requisitos exigidos por la norma para cada uno de los profesionales.
Frente a los certificados de transfusión sanguinea de los  Bacteriologos, donde está habiitado el servicio, se reviso la base de datos Safix y se encontro un total de 38 Bacteriologos, de los cuales 11 cumplen con el certificado y 27 no cumplen.    Se puede evidenciar en Sevenet.</t>
  </si>
  <si>
    <t>Se presentaron informes bimestrales de medición de la adherencia al metodo de identificación de riesgos y necesidades, ultimo realizado en septiembre de 2019
Esta actividad  es continua</t>
  </si>
  <si>
    <t xml:space="preserve">Presentó modelo formato e instrucciones para registro de la información al usuario sobre cuentas por pagar y valores adeudados. 
Actividad sin avance no se cuenta con formato estándarizado para registro de la información brindada al usuario sobre copagos. Se debe ajustar el enfoque
No hubo soporte para el cumplimiento de los productos esperados para esta oportunidad d mejora
</t>
  </si>
  <si>
    <t>Pendiente por definir y socializar los estándares  para los procedimientos quirúrgicos más frecuentes.
Informe de medición de los tiempos quirúrgicos
Subgerencia de red:  Envio instrucción por correo a los directores de las UPSS para ordenar a las enfermeras profesionales jefes de los servicios de cirugía la realización de la asignación de los tiempos quirúrgicos basados en el cubo desarrollado por la oficina de Sistemas en donde deben señalar todos los meses del año 2018 y 2019 hasta el mes de octubre, con el ánimo de promediar todos estos tiempos, independiente del profesional que realice el procedimiento, por lo cual éste no se señalará en el desarrollo del cálculo. Debe funcionar a partir del 1 de diciembre de 2019</t>
  </si>
  <si>
    <t xml:space="preserve">Presentan informe del plan de ingreso hospitalario por enfermería y d ela entrega de los videos "Cuidadito Pues" del 01 de julio al 31 de agosto de 2019.
Se continuará los seguimientos bimestrales sobre intervenciones realizadas con el personal de enfermería, se sugiere especificar los criterios evaluados en el plan de ingreso hospitalario
</t>
  </si>
  <si>
    <t>Pendiente continuar con la medición de la información brindada al usuario internado y el establecimiento de las acciones de mejoramiento</t>
  </si>
  <si>
    <t xml:space="preserve">Se cuenta con informe de medición de la adherencia al  plan de ingreso hospitalario por enfermería último de septiembre de 2019
con tendencia a la mejora se paso del 54 en julio y a gosto  al 74% de cumplimiento en septiembre.
Esta actividad es continua
</t>
  </si>
  <si>
    <t>De septiembre -octubre de 2019 la efectividad de la orientación a servicios se encuentra en el 20% (Según presentaciòn del Plan de acciòn) se establecer acciones para intervenir este indicador (meta 35%)</t>
  </si>
  <si>
    <t>Cobertura de capacitaciòn en el procedimiento de atenciòn en salud oral 73,36% se espera el 100% para 2019
La mediciòn de adherencia se realizarà en 2020</t>
  </si>
  <si>
    <t>Pendiente definir contratación con proveedores externos para la intervención de las brechas presentadas en el servicio de imagenología</t>
  </si>
  <si>
    <t xml:space="preserve">Pendiente socializar y realizar la medición de la adherencia a las guias </t>
  </si>
  <si>
    <t xml:space="preserve">Modulo conciliación de medicamentos en desarrollo en Safix
</t>
  </si>
  <si>
    <t>El 09 de noviembre de 2019 se socializo el modulo de correlación de apoyos diagnósticos, el 15 nov de 2019 se prendío el modulo, pendiente completar socialización  con los médicos  y seguimiento del mismo</t>
  </si>
  <si>
    <t xml:space="preserve">
Se definió líder para el programa de Humanización. 
Pendiente por definir el plan de intervención y la ejecución del mismo, se continuará con el desarrollo de esta actividad en 2020.</t>
  </si>
  <si>
    <t xml:space="preserve">Las oportunidades de mejora identificadas en la encuesta EPSCI 2018 se han intervenido 
a través de diferentes actividades que desarrolla Metrosalud
Se establecerá plan de mejoramiento 2020 con los resultados que se obtengan de aplicación de la encuesta EPSCI 2019.
</t>
  </si>
  <si>
    <t>Presentó informe cumplimiento de simulacros y simulaciones por tipo de amenazas y por UPSS ejecutados durante el año 2019</t>
  </si>
  <si>
    <t>Pendiente documentar las GPC faltantes, implementaciòn y la mediciòn de adherencia
Se cuenta con equipo de trabajo para establecer el cronograma de implementación y despliegue de GPC se continuará con esta actividad en 2020.</t>
  </si>
  <si>
    <t xml:space="preserve">El despliegue lo realizaron a través del envío de mailmaster a la red con infográfico y la ruta para acceso a las instrucciones- criterios de ingreso y egreso del usuario.
Pendiente informe medición de adherencia a los citerios de ingreso y egreso
</t>
  </si>
  <si>
    <t>Se aelaboró "instrucción asignación de citas post egreso a grupos priorizados", el despliegue fue realizado a través de memorando y capsula.
Se cuenta con 2 informes correspondintes a los periodos julio agosto y junio a septiembre para la medición de implementación del metodo de asignación de citas postegreso. 
Se indago sobre las causas de la baja cobertura de la asignación de cita postegreso, siendo la 1era causa falta de disponibilidad en citas para especialistas después del día 20 de cada mes</t>
  </si>
  <si>
    <t>Se reviso con Angela y estadísticos lo correspondiente a los indicadores de gestión Clínica estos incluidos en la matriz general de indicadores.
Se notificò a través de memeorando a los responsables para anàlisis de los indicadores en el Cove central, comité técnico y por el Dr. Jorge Balbín
Pendiente evidencia de la realizaciòn de los anàlisis en estos espacios.</t>
  </si>
  <si>
    <t>Indicadores Fénix: Incluyen la medición de los hipertensos y diabéticos controlados son reportados a la EAPB con el respectivo plan de mejoramiento (se anexa plan de mejora)
Se anexan actas del cove central de agosto y octubre de 2019 con evidencia del análisis de los indicadores de gestión clínica correspondientes.
En reunión del 12 de dic de 2019 del comité de prestación de servicios, se socializará a los Directores de UPSS los indicadores de gestión clínica a presentar en el comité técnico, previamente se les habia enviado memorando notificando la directriz para el análisis de los mismos.</t>
  </si>
  <si>
    <t>Instructivo interconsultas y referencia interna en construcción, se requiere ajustar el DT de portunidad y puntualidad.</t>
  </si>
  <si>
    <t>Se cuenta con herramienta de consulta a través de la plataforma inteligencia de negocios "Power Bi camas" se adjunta informe donde se registran los tiempos de alta y gestión de la cama como linea de base.
En proceso de ajuste de las instrucciones para la gestión de camas hospitalarias y DT de estándares de oportunidad (para la gestión de los tiempos para el alta, el egreso efectivo del paciente, aseo de la unidad y asignación de la cama). 
Una vez finalizado el enfoque se elaborará informe con las mejoras del indicador de egreso</t>
  </si>
  <si>
    <t>Basados en el documento elaborado para el SEGUIMIENTO N° 6 (Junio 2019) del plan de mejoramiento de acreditación; la principal causa de demoras en la referencia interna, parte de fallas de tipo procedimental desde las áreas asistencial y administrativa de los servicios de origen; El presente documento pretende dar respuesta a estas, mediante la socialización y reentrenamiento del personal que participa en el proceso de referencia y contra referencia como fase inicial en las acciones de mejora propuestas.</t>
  </si>
  <si>
    <t>Se cuenta con informes pertinencia de las remisiones urgentes y electivas
Se adjuntan actas de comité técnico de UPSS</t>
  </si>
  <si>
    <t>Se anexa cronograma y listas de chequeo soportes de visitas a los puntos de atención para evaluación de adherencia  al procedimiento de escucha activa hasta octubre de 2019.</t>
  </si>
  <si>
    <t xml:space="preserve">Se adjunta informe con los resultados obtenidos en la implementaciòn del software AM a corte 04 de octubre de 2019: Cobertura capacitación 42,8%, cargue e ingreso de datos 37,2%.
</t>
  </si>
  <si>
    <t>Se cuenta con soportes de ejecución del plan de mejoramiento para el cumplimiento del acuerdo 0003 de 2003, aún se evidencian actividades sin avance</t>
  </si>
  <si>
    <t>Pendiente consolidar evaluación y seguimiento de 2019 programado antes del 15 de diciembre de 2019</t>
  </si>
  <si>
    <t>SEGUIMIENTO PAMEC ENERO - DICIEMBRE DE 2019</t>
  </si>
  <si>
    <t>Cumplimiento Plan de Mejora PAMEC enero - Diciembre 2019</t>
  </si>
  <si>
    <t xml:space="preserve">Se definió el procedimiento de entrega , revisión y actualización  de hojas de vida Con las empresas TOACOOP, CIRUJANOS DE COLOMBIA, AIDA, FEDSALUD Y SOGOS,.
se definio el procedimiento de realización de la inducción para los profesionales de estas empresas, ya se inicio con la realización del curso de Inducción a los profesionales de FEDSALUD que estan ingresando nuevos, se realizará para los otros profesionales jornada de reinducción.
Se definió la realización del curso de violencia sexual en la plataforma Modle para los especialistas de las empresas tercerizadas q no lo tienen.
Se articuló la realización del curso de toma de muestras con Darser en plataforma de FEDSALUD
Se realizo trabajo articulado con los especialistas para definición de las GPC de ginecolog, ortopedia, cirugía, psiquiatria, urología, en la busqueda y aplicación de la metodología AGREE las cuales fueron socializadas por los representantes de los especialistas.
En jornada de prioritario conocer nuestros procesos participaron personal de la empresa vigilancia, alimentación y servicios generales
Se cuenta con procedimiento para que de manera mensuales se reporten por parte de los terceros el personal que ingresa nuevo o que sale para la respectiva  actualización de requisitos de HV y de formación
</t>
  </si>
  <si>
    <t>Se adicionó a la minuta contractual las obligaciones del contratista relativas a adherencia a los estándares de calidad, adh a GPC, diligenciamiento HCE, entre otras
Dr. Gustavo: Se definió procedimiento de HV del personal de tercería (incluye certificados de formación), se definió que deben realizar Inducción, se va a trabajar en GPC</t>
  </si>
  <si>
    <t>Se cuenta con los indicadores para la medición del modelo, esta actividad  se continuará desarrollando dentro de la actividad DG01.
Se definió el enfoque de la conformación y operación de los equipos basicos de salud donde se establece las planeación, que incluye la gestión territorial y la preparación del equipo para el trabajo extramural, se definió la dinamica de trabajo en campo y como se hace el cierre.</t>
  </si>
  <si>
    <t>Se realizò el despliegue a los integrantes del proceso de Gestiòn del sistema de informaciòn,  el 12 de julio. Se distribuyeron actividades de acuerdo con las responsabilidades establecidas en los procedimientos. Ver lista de asistencia
Se inicia la implementacion de la identificacion de informes generados para clientes internos y externos, se avanza con el proceso de gestion de sistema de información, Desarrollo del Sistema de Información, gestión de la evaluación y gestión financiera. Ver matriz de información</t>
  </si>
  <si>
    <t>Se documentaron la totalidad de los procedimientos y la caracterización del proceso.
 (siguientes procedimientos:
.PA04 PR37- Procedimiento identificación de necesidades del sistema de información.
 .PA04 PR38 Procedimiento estructuración y diseño de soluciones TIC
.PA04 PR39 procedimiento desarrollo e implementación de soluciones
.PA04 PR40 procedimiento operativización de las soluciones TIC.
PA04 PR41 procedimiento generación y análisis de la información
PA04 PR42 procedimiento monitoreo del sistema de información
Se realizaron los riesgos por proceso.
Pendiente despligue e implementaciòn</t>
  </si>
  <si>
    <t>Se realización capacitación sobre el modelo de capacitaciones se adjunta presentacioes, listas de asistencia y desarrollo  metodológico del taller.
Se requiere dar continuidad por no alcanzar cobertura esperada (20/40)
Cobertura 50%</t>
  </si>
  <si>
    <t>La cobertura del despliegue en el procedimiento de atenciòn en salud oral  se encuentra en el 99,6% a 11 de dic de 2019.  La medición de adherencia se realizará en el año 2020.</t>
  </si>
  <si>
    <t xml:space="preserve">
Pendiente terminar el informe uso racional de antibioticos por especialistas con la cobertura esperada y avance de la intervenciòn</t>
  </si>
  <si>
    <t>Pendiente el despliegue del manual de imágenes diagnósticas, no se ha definido quien realiza el seguimiento al control de calidad de las imagenes diagnósticas</t>
  </si>
  <si>
    <t>Realizar capacitaciòn con el personal de vigilancia epidemiologica, personal de urgencias para el 30 de noviembre de 2019
soportes de entrega del Kit en las unidades</t>
  </si>
  <si>
    <t>Se cuenta con los kit para atención a victimas por crimenes con ácido pendiente entregar a las unidades.
Refiere haber realizado capacitaciones en el protocolo de atención integral a víctimas de crímenes con ácido pendiente evidencias de la socialización</t>
  </si>
  <si>
    <t>Las ordenes de ayudas diagnósticas ambuatorias cuentan con las indicaciones para a toma de las mismas, se adjunta soporte
En pag web se encuenran las recomendacions para acceso al usuario se adjunta pantallazo</t>
  </si>
  <si>
    <t>Se identificó la necesidad de adquisición de impresoras para los servicios de hospitalización en las UH Belén y Manrique en estas unidades se presenta la problemática de las muestras que llegan sin orden al laboratorio clínico.
Esta actividad se continuará interviniendo en 2020</t>
  </si>
  <si>
    <t>SEGUIMIENTO PM ACREDITACIÓN ENERO - DICIEMBRE DE 2019</t>
  </si>
  <si>
    <t>Cumplimiento Plan de Mejora Acreditación enero - diciembre de 2019</t>
  </si>
  <si>
    <t>SEGUIMIENTO ENERO - DICIEMBRE DE 2019 PM VISITA PPNA- SSM 2018</t>
  </si>
  <si>
    <t>Cumplimiento Plan de Mejora visita PPNA SSM 2018 
Seguimiento enero - diciembre 2019</t>
  </si>
  <si>
    <t>Dic. 2019</t>
  </si>
  <si>
    <t>Dic.2019</t>
  </si>
  <si>
    <t>En octubre y Noviembre de 2019 se realizo Autoevaluación de Acreditación</t>
  </si>
  <si>
    <t>Se adjunta presentación de la capacitación en violencia en el lugar de trabajo y soporttes de las capacitaciones realizadas sobre este tema en los puntos de atención de la ESE Metrosalud</t>
  </si>
  <si>
    <t>Se verificó en las auditorias paciente trazador la socialización de indicadores de referencia en comité técnico esta actividad la realizan de forma exporádica en las reuniones de personal</t>
  </si>
  <si>
    <t>Cuenta con el procedimiento clasificación del usuario por urgencias V9 del 16-12-2018 (publicado en Almera código PR123201)</t>
  </si>
  <si>
    <t>Actividad verificada en la auditoria paciente trazador se ha evidenciado soportes de capacitación en triage en las UH y CS Santo Domingo</t>
  </si>
  <si>
    <t xml:space="preserve">Esta actividad a cargo de las UH se evidenciaron soportes de la evaluación de adherencia de las siguientes unidades: San Javier,  San Cristobal, Castilla, Doce de octubre  y SAP </t>
  </si>
  <si>
    <t>Esta actividad a cargo de los coordinadores asistenciales,  los indicadores son análizados en los comités técnicos de UPSS</t>
  </si>
  <si>
    <t>Se cuenta con soportes de la capacitación de las UH San Cristobal, Castilla , San Javier, Doce de Octubre  y SAP</t>
  </si>
  <si>
    <t>Este indicador es análizado bimestral en plan de acción y presentado en comité técnico de UPSS</t>
  </si>
  <si>
    <t>Se cuenta con matriz de indicadores PAMEC algunos indicadores no son registrados por las UH en alphasig</t>
  </si>
  <si>
    <t>Se cuenta con matriz de indicadores PAMEC con análisis a corte diciembre de 2019</t>
  </si>
  <si>
    <t>Se cierran las actividades desplegadas del programa de gestión preventiva de la Oficina de Control Interno y Evaluacion para el año 2019.  se anexan los registros de asistencias, presentacion base de la estrategia y demas documentos que soportan las actividades realizadas.</t>
  </si>
  <si>
    <t>Los resultados de la auditoria paciente trazador y auditoria a la gestión de  comités son presentados en plan de acción y los informes son remitidos a las UPSS, en comités de personal socializan resultados de auditoria verificado en UH en las auditorias realizadas a paciente trazador. Control  interno adjunta las actas de cierre de las auditorias asistenciales basadas en riesgos con sus respectivos  formatos de asistencias</t>
  </si>
  <si>
    <t>% Cumplim</t>
  </si>
  <si>
    <t>Se adjuntan actas de visita a la UH Manrique y Belén de verificación del reporte de resultados criticos en el servicio de laboratorio, hospitalización y urgencias realizadas 13 y 16 de diciembre de 2019
Evidenciando oportunidad &lt;5 min para el reporte del resultado critico desde el laboratorio al servicio donde se encuentra el usuario.</t>
  </si>
  <si>
    <t>SEGUIMIENTO PLAN DE MEJORA INSTITUCIONAL ENERO - DICIEMBRE DE 2019</t>
  </si>
  <si>
    <t>Cumplimiento Plan de Mejora Institucional 
Seguimiento enero - diciembre 2019</t>
  </si>
  <si>
    <r>
      <t xml:space="preserve"> SEGUIMIENTOS AL PLAN DE MEJORAMIENTO </t>
    </r>
    <r>
      <rPr>
        <b/>
        <sz val="12"/>
        <color rgb="FFFF0000"/>
        <rFont val="Calibri"/>
        <family val="2"/>
        <scheme val="minor"/>
      </rPr>
      <t>escribir nombre de la sede u oficina o dirección en mayúsculas, según corresponda.</t>
    </r>
  </si>
  <si>
    <r>
      <t>NOMBRE DEL DOCUMENTO MEJORADO
(</t>
    </r>
    <r>
      <rPr>
        <b/>
        <sz val="12"/>
        <rFont val="Calibri"/>
        <family val="2"/>
        <scheme val="minor"/>
      </rPr>
      <t>Uso Exclusivo</t>
    </r>
    <r>
      <rPr>
        <sz val="12"/>
        <rFont val="Calibri"/>
        <family val="2"/>
        <scheme val="minor"/>
      </rPr>
      <t xml:space="preserve"> Oficina Asesora de Planeación y Desarrollo Organizacional)</t>
    </r>
  </si>
  <si>
    <r>
      <t xml:space="preserve">NOMBRE DE LA AUDITORÍA O DE LA ACTIVIDAD
</t>
    </r>
    <r>
      <rPr>
        <sz val="12"/>
        <color theme="0"/>
        <rFont val="Calibri"/>
        <family val="2"/>
        <scheme val="minor"/>
      </rPr>
      <t>(Fuente)</t>
    </r>
  </si>
  <si>
    <r>
      <t xml:space="preserve">FECHA DE CUMPLIM/TO DE LA ACCIÓN DE MEJORA O DE INTERVENCN DE RIESGOS
</t>
    </r>
    <r>
      <rPr>
        <sz val="12"/>
        <color theme="0"/>
        <rFont val="Calibri"/>
        <family val="2"/>
        <scheme val="minor"/>
      </rPr>
      <t>(DD/MM/AA)</t>
    </r>
  </si>
  <si>
    <r>
      <t xml:space="preserve">FECHA DEL SEGUIM/TO
</t>
    </r>
    <r>
      <rPr>
        <sz val="12"/>
        <rFont val="Calibri"/>
        <family val="2"/>
        <scheme val="minor"/>
      </rPr>
      <t>(DD/MM/AA)</t>
    </r>
  </si>
  <si>
    <r>
      <t xml:space="preserve">FECHA REPROGRAMACIÓN DE LA ACCIÓN NO CUMPLIDA
</t>
    </r>
    <r>
      <rPr>
        <sz val="12"/>
        <rFont val="Calibri"/>
        <family val="2"/>
        <scheme val="minor"/>
      </rPr>
      <t>(DD/MM/AA)</t>
    </r>
  </si>
  <si>
    <r>
      <t xml:space="preserve">FECHA DEL SEGUIMIENTO
</t>
    </r>
    <r>
      <rPr>
        <sz val="12"/>
        <rFont val="Calibri"/>
        <family val="2"/>
        <scheme val="minor"/>
      </rPr>
      <t>(DD/MM/AA)</t>
    </r>
  </si>
  <si>
    <r>
      <rPr>
        <sz val="12"/>
        <rFont val="Calibri"/>
        <family val="2"/>
      </rPr>
      <t xml:space="preserve">≤ </t>
    </r>
    <r>
      <rPr>
        <sz val="12"/>
        <rFont val="Calibri"/>
        <family val="2"/>
        <scheme val="minor"/>
      </rPr>
      <t>3%</t>
    </r>
  </si>
  <si>
    <r>
      <t xml:space="preserve">Documento: Problemática de accesibilidad con enfoque en acreditación- Modelo causalidad, revisado por la subgerencia de red 
Pendiente  la finalización del desarrollo del modulo en Safix (para la medición de los indicadores DNA).
</t>
    </r>
    <r>
      <rPr>
        <sz val="12"/>
        <color rgb="FF0070C0"/>
        <rFont val="Calibri"/>
        <family val="2"/>
      </rPr>
      <t>Dr. Gustavo: Solo se medirà lo que se pueda realizar desde la transacciòn</t>
    </r>
  </si>
  <si>
    <r>
      <t xml:space="preserve">Para la implementación de esta actividad se requiere la asignación del responsable, la autorización para la implementación del desarrollo en safix para ser aplicado por parte de los técnicos y/o auxiliares administrativos quienes registrarian al ingreso del usuario la inatención y/o DNA por otras causas.
 Tener en cuenta que el sistema de asignación de citas actal no permite la identificación de la demanda no atendida  cuando esta  es causada por  capacidad resolutiva saturada (disponibilidad de agenda).
La inasistencia se verifica  a través del cubo producción de citas.
</t>
    </r>
    <r>
      <rPr>
        <sz val="12"/>
        <color rgb="FF0070C0"/>
        <rFont val="Calibri"/>
        <family val="2"/>
        <scheme val="minor"/>
      </rPr>
      <t>Dr. Francisco: Es prioritario afinar la calidad del dato en la oportunidad e intervención de la inasistencia, la mediciòn de la DNA no es prioritaria en este momento por las dificultades para la mediciòn del sistema de citas web</t>
    </r>
    <r>
      <rPr>
        <sz val="12"/>
        <rFont val="Calibri"/>
        <family val="2"/>
        <scheme val="minor"/>
      </rPr>
      <t xml:space="preserve">
Dr. Javier Lòpez: Para la autoevaluaciòn 2019 no priorizarà DNA e inatenciòn</t>
    </r>
  </si>
  <si>
    <r>
      <t xml:space="preserve">Se presenta plegable con información para usuario y familia, revisado con Subg de Red de Servicios y Planeación
Desde Subg de Red se da directriz de no pegar nada en habitaciones y tener impreso para su despliegue
</t>
    </r>
    <r>
      <rPr>
        <sz val="12"/>
        <color rgb="FF0070C0"/>
        <rFont val="Calibri"/>
        <family val="2"/>
        <scheme val="minor"/>
      </rPr>
      <t>Cómo guía operativa debemos definir qué transmitir, quién, y cuándo</t>
    </r>
  </si>
  <si>
    <r>
      <t xml:space="preserve">SEG 2: Dr. Javier: Ajustar la meta de la ficha tècnica de urgencias
Implementar el indicador, el responsable es el Coordinador asistencial quien presentarà en comitè tècnico el anàlisis de la mediciòn del indic., la gestiòn del dia corresponde a enfermerìa
</t>
    </r>
    <r>
      <rPr>
        <sz val="12"/>
        <rFont val="Calibri"/>
        <family val="2"/>
      </rPr>
      <t>SEG4 Se presenta informe prueba piloto de medición del indicador oportunidad en interconsultas para medicina especializada y apoyos diagnósticos</t>
    </r>
  </si>
  <si>
    <r>
      <t xml:space="preserve">Se cuenta con el informe de oportunidad para interconsultas de mayo de 2019 
</t>
    </r>
    <r>
      <rPr>
        <sz val="12"/>
        <color rgb="FF0070C0"/>
        <rFont val="Calibri"/>
        <family val="2"/>
        <scheme val="minor"/>
      </rPr>
      <t xml:space="preserve">Esta mediciòn serà revisada en reuniòn con el Dr. Francisco Lòpez, Carlos Mesa y Juliana Herrera.
La meta del indicador oportunidad en la interconsulta de urgencias queda igual (30 min)
</t>
    </r>
  </si>
  <si>
    <r>
      <t xml:space="preserve">Revisar y ajustar la terminologia que genera el informe  (valoraciòn, interconsulta)
</t>
    </r>
    <r>
      <rPr>
        <sz val="12"/>
        <color rgb="FF0070C0"/>
        <rFont val="Calibri"/>
        <family val="2"/>
        <scheme val="minor"/>
      </rPr>
      <t>Dr. Javier sugiere solicitar referenciaciòn con el Hospital San Vicente 
sobre lo documentado para manejo por " Especialidad tratante y Especialidad interconsultante"</t>
    </r>
  </si>
  <si>
    <r>
      <t xml:space="preserve">Se ajusta Instructivo de Prealta, validado con Subg de Red de Servicios. Pasar a formato institucional actualizado y codificar
</t>
    </r>
    <r>
      <rPr>
        <sz val="12"/>
        <color rgb="FF0070C0"/>
        <rFont val="Calibri"/>
        <family val="2"/>
        <scheme val="minor"/>
      </rPr>
      <t>Para próximo seguimiento: presentar avances de despliegue</t>
    </r>
  </si>
  <si>
    <r>
      <t xml:space="preserve">Se realizo despliegue el 24-05-2019 de plan de egreso hospitalario en la jornada denominada "Prioritario conocer nuestros derechos", se presenta informe.
Pendiente el envìo de los soportes de la capacitaciòn: UH Belèn, San Javier, Prado, Santa Cruz y Doce de Octubre, se estableciò plazo inicial para el 02 de julio de 2019.
Se presentò el informe del Plan egreso hospitalario de enfermerìa a corte junio de 2019
</t>
    </r>
    <r>
      <rPr>
        <sz val="12"/>
        <color rgb="FF0070C0"/>
        <rFont val="Calibri"/>
        <family val="2"/>
        <scheme val="minor"/>
      </rPr>
      <t>Para septiembre informe egreso hospitalario para los mèdicos</t>
    </r>
    <r>
      <rPr>
        <sz val="12"/>
        <rFont val="Calibri"/>
        <family val="2"/>
        <scheme val="minor"/>
      </rPr>
      <t xml:space="preserve">
</t>
    </r>
    <r>
      <rPr>
        <sz val="12"/>
        <color rgb="FF0070C0"/>
        <rFont val="Calibri"/>
        <family val="2"/>
        <scheme val="minor"/>
      </rPr>
      <t>Dr. Lòpez:</t>
    </r>
    <r>
      <rPr>
        <sz val="12"/>
        <rFont val="Calibri"/>
        <family val="2"/>
        <scheme val="minor"/>
      </rPr>
      <t xml:space="preserve">  </t>
    </r>
    <r>
      <rPr>
        <sz val="12"/>
        <color rgb="FF0070C0"/>
        <rFont val="Calibri"/>
        <family val="2"/>
        <scheme val="minor"/>
      </rPr>
      <t xml:space="preserve">Enviar informe a las UH para anàlisis y establecimiento de plan de intervenciòn en comitè tècnico </t>
    </r>
  </si>
  <si>
    <r>
      <t xml:space="preserve">Se presenta informe de metodología de evaluación de pertinencia de las remisiones, el cual incluye sugerencia de ajuste a la muestra, y propender por gestión de resultados
</t>
    </r>
    <r>
      <rPr>
        <sz val="12"/>
        <color rgb="FF0070C0"/>
        <rFont val="Calibri"/>
        <family val="2"/>
        <scheme val="minor"/>
      </rPr>
      <t>Revisar nuevamente criterios de pertinencia ya que se presentan remisiones de pacientes sin ayudas Dx y en la sede receptora no tienen el servicio, o mandan pacientes en condiciones clínicas graves que requieren nueva remisión urgente</t>
    </r>
  </si>
  <si>
    <r>
      <t xml:space="preserve">Leopoldo Giraldo
</t>
    </r>
    <r>
      <rPr>
        <sz val="12"/>
        <color rgb="FF0070C0"/>
        <rFont val="Calibri"/>
        <family val="2"/>
        <scheme val="minor"/>
      </rPr>
      <t>Francisco López
Wilson Martínez</t>
    </r>
  </si>
  <si>
    <r>
      <t xml:space="preserve">Se realizo despliegue del modelo APS
</t>
    </r>
    <r>
      <rPr>
        <sz val="12"/>
        <color rgb="FF0070C0"/>
        <rFont val="Calibri"/>
        <family val="2"/>
        <scheme val="minor"/>
      </rPr>
      <t>Dr.Javier: Establecer indicadores para mediciòn del modelo.</t>
    </r>
  </si>
  <si>
    <r>
      <t>Se presenta plan de trabajo en word. 4 UH ya todas las HV en el sistema.</t>
    </r>
    <r>
      <rPr>
        <sz val="12"/>
        <color rgb="FF0070C0"/>
        <rFont val="Calibri"/>
        <family val="2"/>
        <scheme val="minor"/>
      </rPr>
      <t xml:space="preserve"> Pendiente ajustes con el fin de priorizar cumplimiento de requisitos de habilitación.</t>
    </r>
    <r>
      <rPr>
        <sz val="12"/>
        <rFont val="Calibri"/>
        <family val="2"/>
        <scheme val="minor"/>
      </rPr>
      <t xml:space="preserve">
Se tiene lista de chequeo en Safix para validar que las hojas de vida cumplan todos los requisitos normativos
</t>
    </r>
    <r>
      <rPr>
        <sz val="12"/>
        <color rgb="FF0070C0"/>
        <rFont val="Calibri"/>
        <family val="2"/>
        <scheme val="minor"/>
      </rPr>
      <t>Se debe asegurar que el personal que está ingresando por convocatoria, simultáneamente se actualice Safix con los documentos de HV</t>
    </r>
  </si>
  <si>
    <r>
      <t xml:space="preserve">Con corte en la base de datos sedes a Junio 26 de 2019, se tiene que un 91% del personal clinico asistencial, ya tiene creada la carpeta virtual habilitación en el aplicativo y se encuentra unificada la hoja de vida, queda pendiente entonces un 9% de este personal y la unificación de la totalidad de  hojas de vida del personal administrativo ubicado en las UPSS.
</t>
    </r>
    <r>
      <rPr>
        <sz val="12"/>
        <color rgb="FF0070C0"/>
        <rFont val="Calibri"/>
        <family val="2"/>
        <scheme val="minor"/>
      </rPr>
      <t>Para el próximo seguimiento se debe garantizar que la totalidad del personal clínico asistencial cuente con la hoja de vida única, y el dato de los avances en cuanto al personal administrativo.</t>
    </r>
  </si>
  <si>
    <r>
      <t xml:space="preserve">El procedimiento ya está listo, solo falta que se terminen de organizar los demás procedimientos de Talento Humano para la formalización y socialización de los mismos.  El modelo de Formación se pasó a Planeación para la formalización respectiva y luego hacer la divulgación del mismo.
</t>
    </r>
    <r>
      <rPr>
        <sz val="12"/>
        <color rgb="FF0070C0"/>
        <rFont val="Calibri"/>
        <family val="2"/>
        <scheme val="minor"/>
      </rPr>
      <t>Para el pròximo seguimiento despliegue e implementación de capacitacón y el modelo de formaciòn y aprendizaje</t>
    </r>
  </si>
  <si>
    <r>
      <t xml:space="preserve">Se presentan avances: Se documenta código ANAS que reemplaza código Rosa. Se documentó Guía para prevención de ANAS. Se ajustó código Gris y manual de vigilancia y seguridad
El equipo hace sugerencias puntuales para ajustes finales previo a codificación y despliegue
</t>
    </r>
    <r>
      <rPr>
        <sz val="12"/>
        <color rgb="FFFF0000"/>
        <rFont val="Calibri"/>
        <family val="2"/>
        <scheme val="minor"/>
      </rPr>
      <t>Está pendiente revisión de estrategia para identificación de acompañantes de menores en urgencias</t>
    </r>
  </si>
  <si>
    <r>
      <t xml:space="preserve">Cumple con el enfoque: presentaron Manual de vigilancia y Seguridad
Guìa para la prevenciòn ANAS el cual incorporo el còdigo rosa
Para el pròximo seguimiento presentar avances en el despliegle
</t>
    </r>
    <r>
      <rPr>
        <sz val="12"/>
        <color rgb="FF00B0F0"/>
        <rFont val="Calibri"/>
        <family val="2"/>
        <scheme val="minor"/>
      </rPr>
      <t>Dr. Gustavo presentó propuesta al comité de Gerencia para el despliegue de 19 temas pendiente autorizaciòn</t>
    </r>
  </si>
  <si>
    <r>
      <t xml:space="preserve">Se realizo despliegue el 24-05-2019 
Pendiente implementación a partir del 02 de julio de 2019 
</t>
    </r>
    <r>
      <rPr>
        <sz val="12"/>
        <color theme="8"/>
        <rFont val="Calibri"/>
        <family val="2"/>
        <scheme val="minor"/>
      </rPr>
      <t>Dra. Olga se volverá a capacitar a los administrativos teniendo en cuenta que en la capacitación inicial se obtuvo calificaciòn aceptable.
Fecha programada: jueves 13 de junio de 2019</t>
    </r>
  </si>
  <si>
    <r>
      <t>Ya se trabajó,</t>
    </r>
    <r>
      <rPr>
        <sz val="12"/>
        <color rgb="FFFF0000"/>
        <rFont val="Calibri"/>
        <family val="2"/>
        <scheme val="minor"/>
      </rPr>
      <t xml:space="preserve"> pendiente codificación y subir evidencia
</t>
    </r>
    <r>
      <rPr>
        <sz val="12"/>
        <rFont val="Calibri"/>
        <family val="2"/>
        <scheme val="minor"/>
      </rPr>
      <t xml:space="preserve">
Pruebas pretransfusionales en 3 UH (Belén, Manrique y Nuevo Occidente) y como contingencia en la Cruz Roja</t>
    </r>
  </si>
  <si>
    <r>
      <t>Ya se trabajó el documento,</t>
    </r>
    <r>
      <rPr>
        <sz val="12"/>
        <color rgb="FFFF0000"/>
        <rFont val="Calibri"/>
        <family val="2"/>
        <scheme val="minor"/>
      </rPr>
      <t xml:space="preserve"> pendiente codificación y subir evidencia, estrategia de divulgación
</t>
    </r>
    <r>
      <rPr>
        <sz val="12"/>
        <rFont val="Calibri"/>
        <family val="2"/>
        <scheme val="minor"/>
      </rPr>
      <t xml:space="preserve">
Pruebas pretransfusionales en 3 UH (Belén, Manrique y Nuevo Occidente) y como contingencia en la Cruz Roja</t>
    </r>
  </si>
  <si>
    <r>
      <t xml:space="preserve"> Pendiente publicar Programa de hemovigilancia, la documentaciòn fue enviada a Diego Cossio
</t>
    </r>
    <r>
      <rPr>
        <sz val="12"/>
        <color rgb="FF0070C0"/>
        <rFont val="Calibri"/>
        <family val="2"/>
        <scheme val="minor"/>
      </rPr>
      <t xml:space="preserve">Dr. Gustavo: Se citarà  a la Dr. Consuelo para la pròxima semana a reuniòn para  presentaciòn del plan de despliegue del servicio el cual se debe ejecutar en mayo y junio de 2019. </t>
    </r>
  </si>
  <si>
    <r>
      <t xml:space="preserve">SEG 2:  Manual integrado de planes de contingencia documentado y codificado.
</t>
    </r>
    <r>
      <rPr>
        <sz val="12"/>
        <color rgb="FF0070C0"/>
        <rFont val="Calibri"/>
        <family val="2"/>
        <scheme val="minor"/>
      </rPr>
      <t>Dra.  Olga Mejìa: se inicio despliegue con el comitè de Gerencia ampliado, administrativos, comitès tècnicos de UPSS.
Para pròximo seguimiento la Dra. Olga presentarà informe despliegue de los planes de contingencia y la estrategia para garantizar la efectividad de la misma
Dr. Gustavo pendiente incluir el plan de contingencias por fallas de energia programa PAI y el plan de contingencias por fallos en el sistema de informaciòn para facturaciòn.</t>
    </r>
  </si>
  <si>
    <r>
      <t xml:space="preserve">Lo relativo a uso seguro de la tecnología quedó incluido en el programa (tarea GT01)
</t>
    </r>
    <r>
      <rPr>
        <sz val="12"/>
        <color rgb="FFFF0000"/>
        <rFont val="Calibri"/>
        <family val="2"/>
        <scheme val="minor"/>
      </rPr>
      <t>Se retira esta acción de mejora (el seguimiento se hará a la tarea GT01)</t>
    </r>
  </si>
  <si>
    <r>
      <t xml:space="preserve">Se tenía desde año pasado un IN de cómo recoger la información pero estaba pendiente la proactividad
Se ajustó el IN adicionando lo relacionado con BI (cubos de información)
Igualmente se trabajó instrumento de necesidades de información, que está en revisión y ajustes finales
</t>
    </r>
    <r>
      <rPr>
        <sz val="12"/>
        <color rgb="FF0070C0"/>
        <rFont val="Calibri"/>
        <family val="2"/>
        <scheme val="minor"/>
      </rPr>
      <t>Se plantea como tarea la definición de matriz con base en la caracterización de los procesos, con los flujos (necesidades) de información. Esta tarea implica programar reuniones con los dueños del proceso
Dr Javier: pensar en herramienta MAVSI (matriz de análisis de vulnerabiilda del sistema de info)</t>
    </r>
  </si>
  <si>
    <r>
      <t xml:space="preserve">Se realiza despliegue institucional del modelo del Sistema de Información de la ESE el 12/09/2019, donde se explica a todos los servidores de la ESE la articulación de todos los componentes del modelo, el proceso de gestión de la información, gestión documental y Almera
</t>
    </r>
    <r>
      <rPr>
        <sz val="12"/>
        <color rgb="FF0070C0"/>
        <rFont val="Calibri"/>
        <family val="2"/>
        <scheme val="minor"/>
      </rPr>
      <t>Para la autoevaluaciòn tener matriz de necesidades de informaciòn completa</t>
    </r>
  </si>
  <si>
    <r>
      <rPr>
        <sz val="12"/>
        <color rgb="FF7030A0"/>
        <rFont val="Calibri"/>
        <family val="2"/>
        <scheme val="minor"/>
      </rPr>
      <t>Hacer seguimiento a las actividades programadas en el plan de mejoramiento</t>
    </r>
    <r>
      <rPr>
        <sz val="12"/>
        <color rgb="FFFF0000"/>
        <rFont val="Calibri"/>
        <family val="2"/>
        <scheme val="minor"/>
      </rPr>
      <t xml:space="preserve">
</t>
    </r>
    <r>
      <rPr>
        <sz val="12"/>
        <rFont val="Calibri"/>
        <family val="2"/>
        <scheme val="minor"/>
      </rPr>
      <t>Terminar de socializar la metodología para la elaboración de planes de mejoramiento, al personal de cada uno de los diferentes puntos de atención en la red
Fortalecer el desarrollo y seguimiento de los planes de mejoramiento resultantes de las auditorías internas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</si>
</sst>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4" x14ac:knownFonts="1">
    <font>
      <sz val="10"/>
      <name val="Arial"/>
    </font>
    <font>
      <sz val="9"/>
      <name val="Calibri"/>
      <family val="2"/>
      <scheme val="minor"/>
    </font>
    <font>
      <b/>
      <sz val="14"/>
      <name val="Calibri"/>
      <family val="2"/>
      <scheme val="minor"/>
    </font>
    <font>
      <b/>
      <sz val="9"/>
      <name val="Calibri"/>
      <family val="2"/>
      <scheme val="minor"/>
    </font>
    <font>
      <b/>
      <sz val="9"/>
      <color theme="0"/>
      <name val="Calibri"/>
      <family val="2"/>
      <scheme val="minor"/>
    </font>
    <font>
      <sz val="9"/>
      <color indexed="8"/>
      <name val="Calibri"/>
      <family val="2"/>
      <scheme val="minor"/>
    </font>
    <font>
      <sz val="10"/>
      <name val="Arial"/>
      <family val="2"/>
    </font>
    <font>
      <sz val="9"/>
      <name val="Century Gothic"/>
      <family val="2"/>
    </font>
    <font>
      <sz val="9"/>
      <name val="Arial"/>
      <family val="2"/>
    </font>
    <font>
      <sz val="9"/>
      <color theme="1"/>
      <name val="Calibri"/>
      <family val="2"/>
      <scheme val="minor"/>
    </font>
    <font>
      <b/>
      <sz val="9"/>
      <color theme="1"/>
      <name val="Calibri"/>
      <family val="2"/>
      <scheme val="minor"/>
    </font>
    <font>
      <b/>
      <sz val="9"/>
      <color indexed="8"/>
      <name val="Calibri"/>
      <family val="2"/>
      <scheme val="minor"/>
    </font>
    <font>
      <sz val="9"/>
      <color rgb="FFFF0000"/>
      <name val="Calibri"/>
      <family val="2"/>
      <scheme val="minor"/>
    </font>
    <font>
      <sz val="9"/>
      <color rgb="FF00B0F0"/>
      <name val="Calibri"/>
      <family val="2"/>
      <scheme val="minor"/>
    </font>
    <font>
      <sz val="9"/>
      <color indexed="81"/>
      <name val="Tahoma"/>
      <family val="2"/>
    </font>
    <font>
      <b/>
      <sz val="9"/>
      <color indexed="81"/>
      <name val="Tahoma"/>
      <family val="2"/>
    </font>
    <font>
      <sz val="9"/>
      <name val="Calibri"/>
      <family val="2"/>
    </font>
    <font>
      <b/>
      <sz val="8"/>
      <color theme="0"/>
      <name val="Calibri"/>
      <family val="2"/>
      <scheme val="minor"/>
    </font>
    <font>
      <sz val="8"/>
      <color theme="0"/>
      <name val="Calibri"/>
      <family val="2"/>
      <scheme val="minor"/>
    </font>
    <font>
      <b/>
      <sz val="8"/>
      <name val="Calibri"/>
      <family val="2"/>
      <scheme val="minor"/>
    </font>
    <font>
      <sz val="9"/>
      <color rgb="FF0070C0"/>
      <name val="Calibri"/>
      <family val="2"/>
      <scheme val="minor"/>
    </font>
    <font>
      <b/>
      <sz val="10"/>
      <color theme="1"/>
      <name val="Arial"/>
      <family val="2"/>
    </font>
    <font>
      <b/>
      <sz val="10"/>
      <color theme="0"/>
      <name val="Arial"/>
      <family val="2"/>
    </font>
    <font>
      <b/>
      <sz val="10"/>
      <name val="Arial"/>
      <family val="2"/>
    </font>
    <font>
      <sz val="9"/>
      <color rgb="FF7030A0"/>
      <name val="Calibri"/>
      <family val="2"/>
      <scheme val="minor"/>
    </font>
    <font>
      <sz val="9"/>
      <color theme="4" tint="-0.499984740745262"/>
      <name val="Calibri"/>
      <family val="2"/>
      <scheme val="minor"/>
    </font>
    <font>
      <sz val="9"/>
      <color rgb="FF002060"/>
      <name val="Calibri"/>
      <family val="2"/>
      <scheme val="minor"/>
    </font>
    <font>
      <sz val="9"/>
      <color theme="8" tint="-0.249977111117893"/>
      <name val="Calibri"/>
      <family val="2"/>
    </font>
    <font>
      <sz val="9"/>
      <color rgb="FF0070C0"/>
      <name val="Calibri"/>
      <family val="2"/>
    </font>
    <font>
      <sz val="9"/>
      <color rgb="FF0070C0"/>
      <name val="Calibri"/>
      <family val="2"/>
      <scheme val="minor"/>
    </font>
    <font>
      <sz val="9"/>
      <color rgb="FF00B0F0"/>
      <name val="Calibri"/>
      <family val="2"/>
    </font>
    <font>
      <sz val="9"/>
      <color rgb="FF00B0F0"/>
      <name val="Calibri"/>
      <family val="2"/>
      <scheme val="minor"/>
    </font>
    <font>
      <sz val="9"/>
      <color rgb="FFFF0000"/>
      <name val="Calibri"/>
      <family val="2"/>
    </font>
    <font>
      <sz val="9"/>
      <color theme="8"/>
      <name val="Calibri"/>
      <family val="2"/>
      <scheme val="minor"/>
    </font>
    <font>
      <b/>
      <sz val="9"/>
      <name val="Arial"/>
      <family val="2"/>
    </font>
    <font>
      <sz val="8"/>
      <name val="Arial"/>
      <family val="2"/>
    </font>
    <font>
      <sz val="9.5"/>
      <name val="Arial"/>
      <family val="2"/>
    </font>
    <font>
      <b/>
      <sz val="9.5"/>
      <name val="Arial"/>
      <family val="2"/>
    </font>
    <font>
      <b/>
      <sz val="8"/>
      <name val="Arial"/>
      <family val="2"/>
    </font>
    <font>
      <sz val="10"/>
      <color theme="1"/>
      <name val="Calibri"/>
      <family val="2"/>
      <scheme val="minor"/>
    </font>
    <font>
      <b/>
      <sz val="9"/>
      <name val="Calibri"/>
      <family val="2"/>
    </font>
    <font>
      <b/>
      <sz val="9"/>
      <name val="Century Gothic"/>
      <family val="2"/>
    </font>
    <font>
      <b/>
      <sz val="9"/>
      <color theme="0"/>
      <name val="Century Gothic"/>
      <family val="2"/>
    </font>
    <font>
      <b/>
      <sz val="11"/>
      <color theme="0"/>
      <name val="Calibri"/>
      <family val="2"/>
      <scheme val="minor"/>
    </font>
    <font>
      <sz val="11"/>
      <color rgb="FFFF0000"/>
      <name val="Calibri"/>
      <family val="2"/>
      <scheme val="minor"/>
    </font>
    <font>
      <b/>
      <sz val="11"/>
      <color theme="1"/>
      <name val="Calibri"/>
      <family val="2"/>
      <scheme val="minor"/>
    </font>
    <font>
      <b/>
      <sz val="10"/>
      <color theme="0"/>
      <name val="Calibri"/>
      <family val="2"/>
      <scheme val="minor"/>
    </font>
    <font>
      <b/>
      <sz val="10"/>
      <color theme="0"/>
      <name val="Century Gothic"/>
      <family val="2"/>
    </font>
    <font>
      <sz val="11"/>
      <name val="Century Gothic"/>
      <family val="2"/>
    </font>
    <font>
      <b/>
      <sz val="10"/>
      <name val="Century Gothic"/>
      <family val="2"/>
    </font>
    <font>
      <sz val="9"/>
      <color theme="1"/>
      <name val="Century Gothic"/>
      <family val="2"/>
    </font>
    <font>
      <sz val="9"/>
      <color rgb="FFFF0000"/>
      <name val="Century Gothic"/>
      <family val="2"/>
    </font>
    <font>
      <b/>
      <sz val="12"/>
      <color theme="0"/>
      <name val="Calibri"/>
      <family val="2"/>
      <scheme val="minor"/>
    </font>
    <font>
      <b/>
      <sz val="9"/>
      <color theme="1"/>
      <name val="Calibri"/>
      <family val="2"/>
      <scheme val="minor"/>
    </font>
    <font>
      <sz val="9"/>
      <color theme="1"/>
      <name val="Calibri"/>
      <family val="2"/>
      <scheme val="minor"/>
    </font>
    <font>
      <sz val="9.5"/>
      <name val="Calibri"/>
      <family val="2"/>
      <scheme val="minor"/>
    </font>
    <font>
      <sz val="12"/>
      <name val="Calibri"/>
      <family val="2"/>
      <scheme val="minor"/>
    </font>
    <font>
      <sz val="12"/>
      <name val="Century Gothic"/>
      <family val="2"/>
    </font>
    <font>
      <b/>
      <sz val="12"/>
      <name val="Calibri"/>
      <family val="2"/>
      <scheme val="minor"/>
    </font>
    <font>
      <b/>
      <sz val="12"/>
      <color rgb="FFFF0000"/>
      <name val="Calibri"/>
      <family val="2"/>
      <scheme val="minor"/>
    </font>
    <font>
      <sz val="12"/>
      <color theme="0"/>
      <name val="Calibri"/>
      <family val="2"/>
      <scheme val="minor"/>
    </font>
    <font>
      <sz val="12"/>
      <color rgb="FFFF0000"/>
      <name val="Calibri"/>
      <family val="2"/>
      <scheme val="minor"/>
    </font>
    <font>
      <sz val="12"/>
      <color indexed="8"/>
      <name val="Calibri"/>
      <family val="2"/>
      <scheme val="minor"/>
    </font>
    <font>
      <sz val="12"/>
      <color theme="1"/>
      <name val="Calibri"/>
      <family val="2"/>
      <scheme val="minor"/>
    </font>
    <font>
      <b/>
      <sz val="12"/>
      <color theme="1"/>
      <name val="Calibri"/>
      <family val="2"/>
      <scheme val="minor"/>
    </font>
    <font>
      <b/>
      <sz val="12"/>
      <color indexed="8"/>
      <name val="Calibri"/>
      <family val="2"/>
      <scheme val="minor"/>
    </font>
    <font>
      <sz val="12"/>
      <name val="Calibri"/>
      <family val="2"/>
    </font>
    <font>
      <sz val="12"/>
      <color rgb="FF0070C0"/>
      <name val="Calibri"/>
      <family val="2"/>
    </font>
    <font>
      <sz val="12"/>
      <color rgb="FF0070C0"/>
      <name val="Calibri"/>
      <family val="2"/>
      <scheme val="minor"/>
    </font>
    <font>
      <sz val="12"/>
      <color rgb="FF00B0F0"/>
      <name val="Calibri"/>
      <family val="2"/>
      <scheme val="minor"/>
    </font>
    <font>
      <b/>
      <sz val="12"/>
      <color rgb="FF00B0F0"/>
      <name val="Calibri"/>
      <family val="2"/>
      <scheme val="minor"/>
    </font>
    <font>
      <sz val="12"/>
      <name val="Arial"/>
      <family val="2"/>
    </font>
    <font>
      <sz val="12"/>
      <color theme="8"/>
      <name val="Calibri"/>
      <family val="2"/>
      <scheme val="minor"/>
    </font>
    <font>
      <sz val="12"/>
      <color rgb="FF7030A0"/>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34998626667073579"/>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8F0D4"/>
        <bgColor indexed="64"/>
      </patternFill>
    </fill>
    <fill>
      <patternFill patternType="solid">
        <fgColor rgb="FFEEE56E"/>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rgb="FFCC9900"/>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6" tint="0.79998168889431442"/>
        <bgColor indexed="64"/>
      </patternFill>
    </fill>
    <fill>
      <patternFill patternType="solid">
        <fgColor theme="5" tint="0.39997558519241921"/>
        <bgColor theme="4" tint="0.79998168889431442"/>
      </patternFill>
    </fill>
    <fill>
      <patternFill patternType="solid">
        <fgColor theme="1"/>
        <bgColor indexed="64"/>
      </patternFill>
    </fill>
    <fill>
      <patternFill patternType="solid">
        <fgColor theme="8" tint="-0.249977111117893"/>
        <bgColor indexed="64"/>
      </patternFill>
    </fill>
    <fill>
      <patternFill patternType="solid">
        <fgColor theme="7" tint="-0.499984740745262"/>
        <bgColor indexed="64"/>
      </patternFill>
    </fill>
    <fill>
      <patternFill patternType="solid">
        <fgColor theme="7" tint="0.79998168889431442"/>
        <bgColor theme="4" tint="0.79998168889431442"/>
      </patternFill>
    </fill>
    <fill>
      <patternFill patternType="solid">
        <fgColor theme="9" tint="0.79998168889431442"/>
        <bgColor theme="4" tint="0.79998168889431442"/>
      </patternFill>
    </fill>
    <fill>
      <patternFill patternType="solid">
        <fgColor rgb="FF0070C0"/>
        <bgColor indexed="64"/>
      </patternFill>
    </fill>
    <fill>
      <patternFill patternType="solid">
        <fgColor rgb="FFFFFF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002060"/>
        <bgColor indexed="64"/>
      </patternFill>
    </fill>
    <fill>
      <patternFill patternType="solid">
        <fgColor rgb="FF00B0F0"/>
        <bgColor indexed="64"/>
      </patternFill>
    </fill>
    <fill>
      <patternFill patternType="solid">
        <fgColor rgb="FFD9D5F9"/>
        <bgColor indexed="64"/>
      </patternFill>
    </fill>
    <fill>
      <patternFill patternType="solid">
        <fgColor rgb="FF7030A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6" fillId="0" borderId="0"/>
  </cellStyleXfs>
  <cellXfs count="410">
    <xf numFmtId="0" fontId="0" fillId="0" borderId="0" xfId="0"/>
    <xf numFmtId="0" fontId="8" fillId="0" borderId="0" xfId="0" applyFont="1"/>
    <xf numFmtId="0" fontId="10" fillId="0" borderId="21" xfId="0" applyFont="1" applyBorder="1" applyAlignment="1" applyProtection="1">
      <alignment horizontal="center" vertical="center" wrapText="1"/>
      <protection locked="0"/>
    </xf>
    <xf numFmtId="0" fontId="1" fillId="0" borderId="0" xfId="0" applyFont="1" applyProtection="1">
      <protection hidden="1"/>
    </xf>
    <xf numFmtId="0" fontId="7" fillId="0" borderId="28" xfId="2" applyFont="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left" vertical="center"/>
      <protection hidden="1"/>
    </xf>
    <xf numFmtId="0" fontId="7" fillId="0" borderId="22" xfId="0" applyFont="1" applyBorder="1" applyAlignment="1" applyProtection="1">
      <alignment horizontal="center" vertical="center"/>
      <protection hidden="1"/>
    </xf>
    <xf numFmtId="0" fontId="2" fillId="2" borderId="0" xfId="0" applyFont="1" applyFill="1" applyAlignment="1" applyProtection="1">
      <alignment horizontal="center" vertical="center" wrapText="1"/>
      <protection hidden="1"/>
    </xf>
    <xf numFmtId="14" fontId="7" fillId="2" borderId="22" xfId="2" applyNumberFormat="1" applyFont="1" applyFill="1" applyBorder="1" applyAlignment="1" applyProtection="1">
      <alignment horizontal="center" vertical="center" wrapText="1"/>
      <protection hidden="1"/>
    </xf>
    <xf numFmtId="0" fontId="7" fillId="2" borderId="29" xfId="0" applyFont="1" applyFill="1" applyBorder="1" applyAlignment="1" applyProtection="1">
      <alignment horizontal="center" vertical="center" wrapText="1"/>
      <protection hidden="1"/>
    </xf>
    <xf numFmtId="0" fontId="1" fillId="4" borderId="15" xfId="0" applyFont="1" applyFill="1" applyBorder="1" applyProtection="1">
      <protection hidden="1"/>
    </xf>
    <xf numFmtId="0" fontId="1" fillId="4" borderId="16" xfId="0" applyFont="1" applyFill="1" applyBorder="1" applyProtection="1">
      <protection hidden="1"/>
    </xf>
    <xf numFmtId="0" fontId="17" fillId="5" borderId="21"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justify" vertical="center" wrapText="1"/>
      <protection hidden="1"/>
    </xf>
    <xf numFmtId="15" fontId="1" fillId="13" borderId="23" xfId="0" applyNumberFormat="1" applyFont="1" applyFill="1" applyBorder="1" applyAlignment="1" applyProtection="1">
      <alignment horizontal="center" vertical="center" wrapText="1"/>
      <protection hidden="1"/>
    </xf>
    <xf numFmtId="164" fontId="1" fillId="13" borderId="23" xfId="1" applyNumberFormat="1" applyFont="1" applyFill="1" applyBorder="1" applyAlignment="1" applyProtection="1">
      <alignment horizontal="center" vertical="center" wrapText="1"/>
      <protection hidden="1"/>
    </xf>
    <xf numFmtId="0" fontId="1" fillId="15" borderId="23" xfId="0" applyFont="1" applyFill="1" applyBorder="1" applyProtection="1">
      <protection hidden="1"/>
    </xf>
    <xf numFmtId="49" fontId="1" fillId="13" borderId="21" xfId="0" applyNumberFormat="1" applyFont="1" applyFill="1" applyBorder="1" applyAlignment="1" applyProtection="1">
      <alignment horizontal="justify" vertical="center" wrapText="1"/>
      <protection hidden="1"/>
    </xf>
    <xf numFmtId="15" fontId="1" fillId="13" borderId="21" xfId="0" applyNumberFormat="1" applyFont="1" applyFill="1" applyBorder="1" applyAlignment="1" applyProtection="1">
      <alignment horizontal="center" vertical="center" wrapText="1"/>
      <protection hidden="1"/>
    </xf>
    <xf numFmtId="0" fontId="1" fillId="15" borderId="21" xfId="0" applyFont="1" applyFill="1" applyBorder="1" applyProtection="1">
      <protection hidden="1"/>
    </xf>
    <xf numFmtId="0" fontId="1" fillId="5" borderId="26" xfId="0" applyFont="1" applyFill="1" applyBorder="1" applyProtection="1">
      <protection hidden="1"/>
    </xf>
    <xf numFmtId="9" fontId="1" fillId="5" borderId="21" xfId="1" applyFont="1" applyFill="1" applyBorder="1" applyProtection="1">
      <protection hidden="1"/>
    </xf>
    <xf numFmtId="15" fontId="1" fillId="13" borderId="23" xfId="0" applyNumberFormat="1" applyFont="1" applyFill="1" applyBorder="1" applyAlignment="1" applyProtection="1">
      <alignment horizontal="center" vertical="center" wrapText="1"/>
      <protection locked="0"/>
    </xf>
    <xf numFmtId="0" fontId="1" fillId="13" borderId="24" xfId="0" applyFont="1" applyFill="1" applyBorder="1" applyAlignment="1" applyProtection="1">
      <alignment vertical="center" wrapText="1"/>
      <protection locked="0"/>
    </xf>
    <xf numFmtId="9" fontId="11" fillId="13" borderId="21" xfId="1" applyFont="1" applyFill="1" applyBorder="1" applyAlignment="1" applyProtection="1">
      <alignment horizontal="center" vertical="center" wrapText="1"/>
      <protection locked="0"/>
    </xf>
    <xf numFmtId="0" fontId="1" fillId="13" borderId="23" xfId="0" applyFont="1" applyFill="1" applyBorder="1" applyAlignment="1" applyProtection="1">
      <alignment vertical="center" wrapText="1"/>
      <protection locked="0"/>
    </xf>
    <xf numFmtId="15" fontId="1" fillId="13" borderId="21" xfId="0" applyNumberFormat="1" applyFont="1" applyFill="1" applyBorder="1" applyAlignment="1" applyProtection="1">
      <alignment horizontal="center" vertical="center" wrapText="1"/>
      <protection locked="0"/>
    </xf>
    <xf numFmtId="0" fontId="1" fillId="13" borderId="25" xfId="0" applyFont="1" applyFill="1" applyBorder="1" applyAlignment="1" applyProtection="1">
      <alignment vertical="center" wrapText="1"/>
      <protection locked="0"/>
    </xf>
    <xf numFmtId="0" fontId="1" fillId="13" borderId="21" xfId="0" applyFont="1" applyFill="1" applyBorder="1" applyAlignment="1" applyProtection="1">
      <alignment vertical="center" wrapText="1"/>
      <protection locked="0"/>
    </xf>
    <xf numFmtId="0" fontId="19" fillId="7" borderId="21"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9" fillId="0" borderId="21" xfId="0" applyFont="1" applyBorder="1" applyAlignment="1">
      <alignment horizontal="left" vertical="center" wrapText="1"/>
    </xf>
    <xf numFmtId="0" fontId="5" fillId="13" borderId="23" xfId="0" applyFont="1" applyFill="1" applyBorder="1" applyAlignment="1">
      <alignment horizontal="justify" vertical="center"/>
    </xf>
    <xf numFmtId="0" fontId="5" fillId="13" borderId="23" xfId="0" applyFont="1" applyFill="1" applyBorder="1" applyAlignment="1">
      <alignment horizontal="center" vertical="center" wrapText="1"/>
    </xf>
    <xf numFmtId="0" fontId="9" fillId="0" borderId="21" xfId="0" applyFont="1" applyBorder="1" applyAlignment="1">
      <alignment horizontal="center" vertical="center" wrapText="1"/>
    </xf>
    <xf numFmtId="0" fontId="1" fillId="14" borderId="24" xfId="0" applyFont="1" applyFill="1" applyBorder="1" applyAlignment="1">
      <alignment horizontal="center" vertical="center" wrapText="1"/>
    </xf>
    <xf numFmtId="0" fontId="9" fillId="0" borderId="21" xfId="0" applyFont="1" applyBorder="1" applyAlignment="1">
      <alignment horizontal="justify" vertical="center" wrapText="1"/>
    </xf>
    <xf numFmtId="15" fontId="1" fillId="13" borderId="23" xfId="0" applyNumberFormat="1" applyFont="1" applyFill="1" applyBorder="1" applyAlignment="1">
      <alignment horizontal="center" vertical="center" wrapText="1"/>
    </xf>
    <xf numFmtId="164" fontId="1" fillId="13" borderId="23" xfId="1" applyNumberFormat="1" applyFont="1" applyFill="1" applyBorder="1" applyAlignment="1">
      <alignment horizontal="center" vertical="center" wrapText="1"/>
    </xf>
    <xf numFmtId="49" fontId="1" fillId="13" borderId="23" xfId="0" applyNumberFormat="1" applyFont="1" applyFill="1" applyBorder="1" applyAlignment="1">
      <alignment horizontal="justify" vertical="center" wrapText="1"/>
    </xf>
    <xf numFmtId="0" fontId="13" fillId="0" borderId="21" xfId="0" applyFont="1" applyBorder="1" applyAlignment="1">
      <alignment horizontal="left" vertical="center" wrapText="1"/>
    </xf>
    <xf numFmtId="0" fontId="13" fillId="13" borderId="21" xfId="0" applyFont="1" applyFill="1" applyBorder="1" applyAlignment="1">
      <alignment horizontal="center" vertical="center" wrapText="1"/>
    </xf>
    <xf numFmtId="0" fontId="1" fillId="14" borderId="25" xfId="0" applyFont="1" applyFill="1" applyBorder="1" applyAlignment="1">
      <alignment horizontal="center" vertical="center" wrapText="1"/>
    </xf>
    <xf numFmtId="49" fontId="1" fillId="13" borderId="21" xfId="0" applyNumberFormat="1" applyFont="1" applyFill="1" applyBorder="1" applyAlignment="1">
      <alignment horizontal="justify" vertical="center" wrapText="1"/>
    </xf>
    <xf numFmtId="15" fontId="1" fillId="13" borderId="21" xfId="0" applyNumberFormat="1" applyFont="1" applyFill="1" applyBorder="1" applyAlignment="1">
      <alignment horizontal="center" vertical="center" wrapText="1"/>
    </xf>
    <xf numFmtId="0" fontId="5" fillId="13" borderId="21" xfId="0" applyFont="1" applyFill="1" applyBorder="1" applyAlignment="1">
      <alignment horizontal="center" vertical="center" wrapText="1"/>
    </xf>
    <xf numFmtId="0" fontId="1" fillId="0" borderId="21" xfId="0" applyFont="1" applyBorder="1" applyAlignment="1">
      <alignment horizontal="left" vertical="center" wrapText="1"/>
    </xf>
    <xf numFmtId="0" fontId="12" fillId="13" borderId="21" xfId="0" applyFont="1" applyFill="1" applyBorder="1" applyAlignment="1">
      <alignment horizontal="center" vertical="center" wrapText="1"/>
    </xf>
    <xf numFmtId="0" fontId="12" fillId="0" borderId="21" xfId="0" applyFont="1" applyBorder="1" applyAlignment="1">
      <alignment horizontal="justify" vertical="center" wrapText="1"/>
    </xf>
    <xf numFmtId="0" fontId="1" fillId="0" borderId="21" xfId="0" applyFont="1" applyBorder="1" applyAlignment="1">
      <alignment horizontal="justify" vertical="center" wrapText="1"/>
    </xf>
    <xf numFmtId="0" fontId="1" fillId="13" borderId="23" xfId="1" applyNumberFormat="1" applyFont="1" applyFill="1" applyBorder="1" applyAlignment="1">
      <alignment horizontal="center" vertical="center" wrapText="1"/>
    </xf>
    <xf numFmtId="0" fontId="1" fillId="0" borderId="21" xfId="0" applyFont="1" applyBorder="1" applyAlignment="1">
      <alignment vertical="center" wrapText="1"/>
    </xf>
    <xf numFmtId="0" fontId="1" fillId="0" borderId="23" xfId="0" applyFont="1" applyBorder="1" applyAlignment="1">
      <alignment horizontal="left" vertical="center" wrapText="1"/>
    </xf>
    <xf numFmtId="0" fontId="12" fillId="0" borderId="23" xfId="0" applyFont="1" applyBorder="1" applyAlignment="1">
      <alignment horizontal="left" vertical="center" wrapText="1"/>
    </xf>
    <xf numFmtId="0" fontId="13" fillId="0" borderId="23" xfId="0" applyFont="1" applyBorder="1" applyAlignment="1">
      <alignment horizontal="left" vertical="center" wrapText="1"/>
    </xf>
    <xf numFmtId="0" fontId="9" fillId="0" borderId="23" xfId="0" applyFont="1" applyBorder="1" applyAlignment="1">
      <alignment horizontal="left" vertical="center" wrapText="1"/>
    </xf>
    <xf numFmtId="0" fontId="5" fillId="13" borderId="21" xfId="0" applyFont="1" applyFill="1" applyBorder="1" applyAlignment="1">
      <alignment horizontal="justify" vertical="center" wrapText="1"/>
    </xf>
    <xf numFmtId="0" fontId="12" fillId="13" borderId="23" xfId="0" applyFont="1" applyFill="1" applyBorder="1" applyAlignment="1">
      <alignment horizontal="justify" vertical="center"/>
    </xf>
    <xf numFmtId="0" fontId="12" fillId="0" borderId="21" xfId="0" applyFont="1" applyBorder="1" applyAlignment="1">
      <alignment horizontal="center" vertical="center" wrapText="1"/>
    </xf>
    <xf numFmtId="0" fontId="1" fillId="13" borderId="23" xfId="0" applyFont="1" applyFill="1" applyBorder="1" applyAlignment="1">
      <alignment horizontal="justify" vertical="center" wrapText="1"/>
    </xf>
    <xf numFmtId="0" fontId="5" fillId="13" borderId="23" xfId="0" applyFont="1" applyFill="1" applyBorder="1" applyAlignment="1">
      <alignment horizontal="justify" vertical="center" wrapText="1"/>
    </xf>
    <xf numFmtId="0" fontId="1" fillId="14" borderId="21" xfId="0" applyFont="1" applyFill="1" applyBorder="1" applyAlignment="1">
      <alignment horizontal="center" vertical="center" wrapText="1"/>
    </xf>
    <xf numFmtId="0" fontId="9" fillId="0" borderId="21" xfId="0" applyFont="1" applyBorder="1" applyAlignment="1" applyProtection="1">
      <alignment horizontal="justify" vertical="center" wrapText="1"/>
      <protection locked="0"/>
    </xf>
    <xf numFmtId="0" fontId="1" fillId="13" borderId="23" xfId="0" applyFont="1" applyFill="1" applyBorder="1" applyAlignment="1">
      <alignment horizontal="center" vertical="center" wrapText="1"/>
    </xf>
    <xf numFmtId="9" fontId="1" fillId="13" borderId="23" xfId="0" applyNumberFormat="1" applyFont="1" applyFill="1" applyBorder="1" applyAlignment="1">
      <alignment horizontal="center" vertical="center" wrapText="1"/>
    </xf>
    <xf numFmtId="0" fontId="1" fillId="0" borderId="21" xfId="0" applyFont="1" applyBorder="1" applyAlignment="1" applyProtection="1">
      <alignment horizontal="justify" vertical="center" wrapText="1"/>
      <protection locked="0"/>
    </xf>
    <xf numFmtId="9" fontId="1" fillId="13" borderId="23" xfId="1" applyFont="1" applyFill="1" applyBorder="1" applyAlignment="1">
      <alignment horizontal="center" vertical="center" wrapText="1"/>
    </xf>
    <xf numFmtId="15" fontId="1" fillId="13" borderId="21" xfId="0" applyNumberFormat="1" applyFont="1" applyFill="1" applyBorder="1" applyAlignment="1">
      <alignment horizontal="justify" vertical="center" wrapText="1"/>
    </xf>
    <xf numFmtId="0" fontId="10" fillId="0" borderId="21" xfId="0" applyFont="1" applyBorder="1" applyAlignment="1">
      <alignment horizontal="center" vertical="center" wrapText="1"/>
    </xf>
    <xf numFmtId="9" fontId="11" fillId="13" borderId="23" xfId="1" applyFont="1" applyFill="1" applyBorder="1" applyAlignment="1">
      <alignment horizontal="center" vertical="center" wrapText="1"/>
    </xf>
    <xf numFmtId="0" fontId="1" fillId="13" borderId="24" xfId="0" applyFont="1" applyFill="1" applyBorder="1" applyAlignment="1">
      <alignment vertical="center" wrapText="1"/>
    </xf>
    <xf numFmtId="9" fontId="11" fillId="13" borderId="21" xfId="1" applyFont="1" applyFill="1" applyBorder="1" applyAlignment="1">
      <alignment horizontal="center" vertical="center" wrapText="1"/>
    </xf>
    <xf numFmtId="0" fontId="1" fillId="13" borderId="25" xfId="0" applyFont="1" applyFill="1" applyBorder="1" applyAlignment="1">
      <alignment vertical="center" wrapText="1"/>
    </xf>
    <xf numFmtId="0" fontId="12" fillId="13" borderId="25" xfId="0" applyFont="1" applyFill="1" applyBorder="1" applyAlignment="1">
      <alignment vertical="center" wrapText="1"/>
    </xf>
    <xf numFmtId="0" fontId="1" fillId="13" borderId="25" xfId="0" applyFont="1" applyFill="1" applyBorder="1" applyAlignment="1">
      <alignment horizontal="justify" vertical="center" wrapText="1"/>
    </xf>
    <xf numFmtId="0" fontId="0" fillId="0" borderId="0" xfId="0" pivotButton="1"/>
    <xf numFmtId="0" fontId="0" fillId="0" borderId="0" xfId="0" applyAlignment="1">
      <alignment horizontal="left"/>
    </xf>
    <xf numFmtId="0" fontId="21" fillId="20" borderId="30" xfId="0" applyFont="1" applyFill="1" applyBorder="1" applyAlignment="1">
      <alignment horizontal="center" vertical="center"/>
    </xf>
    <xf numFmtId="0" fontId="21" fillId="23" borderId="30" xfId="0" applyFont="1" applyFill="1" applyBorder="1" applyAlignment="1">
      <alignment horizontal="center" vertical="center"/>
    </xf>
    <xf numFmtId="164" fontId="0" fillId="0" borderId="0" xfId="1" applyNumberFormat="1" applyFont="1"/>
    <xf numFmtId="0" fontId="0" fillId="24" borderId="0" xfId="0" applyFill="1"/>
    <xf numFmtId="0" fontId="21" fillId="27" borderId="30" xfId="0" applyFont="1" applyFill="1" applyBorder="1" applyAlignment="1">
      <alignment horizontal="center" vertical="center"/>
    </xf>
    <xf numFmtId="0" fontId="21" fillId="28" borderId="30" xfId="0" applyFont="1" applyFill="1" applyBorder="1" applyAlignment="1">
      <alignment horizontal="center" vertical="center"/>
    </xf>
    <xf numFmtId="0" fontId="1" fillId="0" borderId="21" xfId="0" applyFont="1" applyBorder="1" applyAlignment="1">
      <alignment horizontal="center" vertical="center" wrapText="1"/>
    </xf>
    <xf numFmtId="0" fontId="13" fillId="0" borderId="21" xfId="0" applyFont="1" applyBorder="1" applyAlignment="1">
      <alignment horizontal="justify" vertical="center" wrapText="1"/>
    </xf>
    <xf numFmtId="0" fontId="1" fillId="0" borderId="25" xfId="0" applyFont="1" applyFill="1" applyBorder="1" applyAlignment="1" applyProtection="1">
      <alignment vertical="center" wrapText="1"/>
      <protection locked="0"/>
    </xf>
    <xf numFmtId="0" fontId="9" fillId="0" borderId="21" xfId="0" applyFont="1" applyFill="1" applyBorder="1" applyAlignment="1">
      <alignment horizontal="justify" vertical="center" wrapText="1"/>
    </xf>
    <xf numFmtId="0" fontId="20" fillId="13" borderId="25" xfId="0" applyFont="1" applyFill="1" applyBorder="1" applyAlignment="1" applyProtection="1">
      <alignment vertical="center" wrapText="1"/>
      <protection locked="0"/>
    </xf>
    <xf numFmtId="0" fontId="29" fillId="13" borderId="25" xfId="0" applyFont="1" applyFill="1" applyBorder="1" applyAlignment="1" applyProtection="1">
      <alignment vertical="center" wrapText="1"/>
      <protection locked="0"/>
    </xf>
    <xf numFmtId="0" fontId="31" fillId="13" borderId="25" xfId="0" applyFont="1" applyFill="1" applyBorder="1" applyAlignment="1" applyProtection="1">
      <alignment vertical="center" wrapText="1"/>
      <protection locked="0"/>
    </xf>
    <xf numFmtId="0" fontId="9" fillId="0" borderId="21" xfId="0" applyFont="1" applyFill="1" applyBorder="1" applyAlignment="1" applyProtection="1">
      <alignment horizontal="justify" vertical="center" wrapText="1"/>
      <protection locked="0"/>
    </xf>
    <xf numFmtId="0" fontId="1" fillId="0" borderId="23" xfId="0" applyFont="1" applyFill="1" applyBorder="1" applyAlignment="1">
      <alignment horizontal="justify" vertical="center" wrapText="1"/>
    </xf>
    <xf numFmtId="15" fontId="1" fillId="0" borderId="23" xfId="0" applyNumberFormat="1" applyFont="1" applyFill="1" applyBorder="1" applyAlignment="1">
      <alignment horizontal="center" vertical="center" wrapText="1"/>
    </xf>
    <xf numFmtId="0" fontId="5" fillId="0" borderId="23" xfId="0" applyFont="1" applyFill="1" applyBorder="1" applyAlignment="1">
      <alignment horizontal="justify" vertical="center"/>
    </xf>
    <xf numFmtId="0" fontId="5" fillId="0" borderId="2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3" xfId="0" applyFont="1" applyFill="1" applyBorder="1" applyAlignment="1">
      <alignment horizontal="center" vertical="center" wrapText="1"/>
    </xf>
    <xf numFmtId="49" fontId="1" fillId="0" borderId="23" xfId="0" applyNumberFormat="1" applyFont="1" applyFill="1" applyBorder="1" applyAlignment="1">
      <alignment horizontal="justify" vertical="center" wrapText="1"/>
    </xf>
    <xf numFmtId="15" fontId="1" fillId="0" borderId="21"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9" fontId="11" fillId="0" borderId="21" xfId="1" applyFont="1" applyFill="1" applyBorder="1" applyAlignment="1">
      <alignment horizontal="center" vertical="center" wrapText="1"/>
    </xf>
    <xf numFmtId="0" fontId="1" fillId="0" borderId="25" xfId="0" applyFont="1" applyFill="1" applyBorder="1" applyAlignment="1">
      <alignment vertical="center" wrapText="1"/>
    </xf>
    <xf numFmtId="15" fontId="1" fillId="0" borderId="21" xfId="0" applyNumberFormat="1"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9" fontId="11" fillId="0" borderId="21" xfId="1" applyFont="1" applyFill="1" applyBorder="1" applyAlignment="1" applyProtection="1">
      <alignment horizontal="center" vertical="center" wrapText="1"/>
      <protection locked="0"/>
    </xf>
    <xf numFmtId="0" fontId="1" fillId="0" borderId="21" xfId="0" applyFont="1" applyFill="1" applyBorder="1" applyAlignment="1" applyProtection="1">
      <alignment vertical="center" wrapText="1"/>
      <protection locked="0"/>
    </xf>
    <xf numFmtId="0" fontId="1" fillId="0" borderId="21" xfId="0" applyFont="1" applyFill="1" applyBorder="1" applyProtection="1">
      <protection hidden="1"/>
    </xf>
    <xf numFmtId="0" fontId="1" fillId="0" borderId="0" xfId="0" applyFont="1" applyFill="1" applyProtection="1">
      <protection hidden="1"/>
    </xf>
    <xf numFmtId="0" fontId="1" fillId="0" borderId="21" xfId="0" applyFont="1" applyFill="1" applyBorder="1" applyAlignment="1" applyProtection="1">
      <alignment horizontal="justify" vertical="center" wrapText="1"/>
      <protection locked="0"/>
    </xf>
    <xf numFmtId="0" fontId="5" fillId="0" borderId="21" xfId="0" applyFont="1" applyFill="1" applyBorder="1" applyAlignment="1">
      <alignment horizontal="justify" vertical="center" wrapText="1"/>
    </xf>
    <xf numFmtId="14" fontId="11" fillId="13" borderId="21" xfId="1" applyNumberFormat="1" applyFont="1" applyFill="1" applyBorder="1" applyAlignment="1" applyProtection="1">
      <alignment horizontal="center" vertical="center" wrapText="1"/>
      <protection locked="0"/>
    </xf>
    <xf numFmtId="0" fontId="5" fillId="13" borderId="23" xfId="0" applyFont="1" applyFill="1" applyBorder="1" applyAlignment="1">
      <alignment horizontal="center" vertical="center" wrapText="1"/>
    </xf>
    <xf numFmtId="0" fontId="22" fillId="29" borderId="0" xfId="0" applyFont="1" applyFill="1" applyAlignment="1">
      <alignment horizontal="center"/>
    </xf>
    <xf numFmtId="0" fontId="34" fillId="0" borderId="21" xfId="0" applyFont="1" applyBorder="1"/>
    <xf numFmtId="0" fontId="35" fillId="0" borderId="21" xfId="0" applyFont="1" applyBorder="1" applyAlignment="1">
      <alignment horizontal="left"/>
    </xf>
    <xf numFmtId="0" fontId="0" fillId="0" borderId="21" xfId="0" applyBorder="1" applyAlignment="1">
      <alignment horizontal="center"/>
    </xf>
    <xf numFmtId="0" fontId="36" fillId="0" borderId="21" xfId="0" applyFont="1" applyBorder="1" applyAlignment="1">
      <alignment horizontal="left"/>
    </xf>
    <xf numFmtId="0" fontId="37" fillId="0" borderId="21" xfId="0" applyFont="1" applyBorder="1" applyAlignment="1">
      <alignment horizontal="left"/>
    </xf>
    <xf numFmtId="0" fontId="23" fillId="0" borderId="21" xfId="0" applyFont="1" applyBorder="1" applyAlignment="1">
      <alignment horizontal="center"/>
    </xf>
    <xf numFmtId="0" fontId="6" fillId="0" borderId="0" xfId="0" applyFont="1"/>
    <xf numFmtId="0" fontId="38" fillId="0" borderId="21" xfId="0" applyFont="1" applyBorder="1"/>
    <xf numFmtId="9" fontId="0" fillId="0" borderId="21" xfId="0" applyNumberFormat="1" applyBorder="1" applyAlignment="1">
      <alignment horizontal="center"/>
    </xf>
    <xf numFmtId="10" fontId="6" fillId="0" borderId="21" xfId="0" applyNumberFormat="1" applyFont="1" applyBorder="1"/>
    <xf numFmtId="0" fontId="0" fillId="0" borderId="21" xfId="0" applyBorder="1"/>
    <xf numFmtId="0" fontId="35" fillId="0" borderId="21" xfId="0" applyFont="1" applyBorder="1" applyAlignment="1">
      <alignment horizontal="center"/>
    </xf>
    <xf numFmtId="0" fontId="38" fillId="0" borderId="21" xfId="0" applyFont="1" applyBorder="1" applyAlignment="1">
      <alignment horizontal="left"/>
    </xf>
    <xf numFmtId="0" fontId="38" fillId="0" borderId="21" xfId="0" applyFont="1" applyBorder="1" applyAlignment="1">
      <alignment horizontal="center"/>
    </xf>
    <xf numFmtId="9" fontId="6" fillId="0" borderId="21" xfId="0" applyNumberFormat="1" applyFont="1" applyBorder="1"/>
    <xf numFmtId="0" fontId="22" fillId="29" borderId="0" xfId="0" applyFont="1" applyFill="1" applyAlignment="1">
      <alignment horizontal="center" wrapText="1"/>
    </xf>
    <xf numFmtId="0" fontId="9" fillId="13" borderId="25" xfId="0" applyFont="1" applyFill="1" applyBorder="1" applyAlignment="1" applyProtection="1">
      <alignment vertical="center" wrapText="1"/>
      <protection locked="0"/>
    </xf>
    <xf numFmtId="0" fontId="39" fillId="13" borderId="25" xfId="0" applyFont="1" applyFill="1" applyBorder="1" applyAlignment="1" applyProtection="1">
      <alignment vertical="center" wrapText="1"/>
      <protection locked="0"/>
    </xf>
    <xf numFmtId="0" fontId="37" fillId="0" borderId="0" xfId="0" applyFont="1" applyBorder="1" applyAlignment="1">
      <alignment horizontal="left"/>
    </xf>
    <xf numFmtId="0" fontId="23" fillId="0" borderId="0" xfId="0" applyFont="1" applyBorder="1" applyAlignment="1">
      <alignment horizontal="center"/>
    </xf>
    <xf numFmtId="0" fontId="0" fillId="0" borderId="0" xfId="0" applyAlignment="1">
      <alignment wrapText="1"/>
    </xf>
    <xf numFmtId="0" fontId="20" fillId="13" borderId="21" xfId="0" applyFont="1" applyFill="1" applyBorder="1" applyAlignment="1" applyProtection="1">
      <alignment vertical="center" wrapText="1"/>
      <protection locked="0"/>
    </xf>
    <xf numFmtId="0" fontId="1" fillId="13" borderId="21" xfId="0" applyFont="1" applyFill="1" applyBorder="1" applyAlignment="1" applyProtection="1">
      <alignment vertical="top" wrapText="1"/>
      <protection locked="0"/>
    </xf>
    <xf numFmtId="0" fontId="1" fillId="0" borderId="23" xfId="0" applyNumberFormat="1" applyFont="1" applyBorder="1" applyAlignment="1">
      <alignment horizontal="left" vertical="center" wrapText="1"/>
    </xf>
    <xf numFmtId="0" fontId="9" fillId="0" borderId="21" xfId="0" applyFont="1" applyFill="1" applyBorder="1" applyAlignment="1">
      <alignment horizontal="center" vertical="center" wrapText="1"/>
    </xf>
    <xf numFmtId="0" fontId="41" fillId="0" borderId="0" xfId="0" applyFont="1" applyFill="1" applyBorder="1" applyAlignment="1">
      <alignment horizontal="center"/>
    </xf>
    <xf numFmtId="15" fontId="9" fillId="13" borderId="21" xfId="0" applyNumberFormat="1" applyFont="1" applyFill="1" applyBorder="1" applyAlignment="1">
      <alignment horizontal="center" vertical="center" wrapText="1"/>
    </xf>
    <xf numFmtId="0" fontId="41" fillId="0" borderId="0" xfId="0" applyFont="1" applyBorder="1" applyAlignment="1">
      <alignment horizontal="left"/>
    </xf>
    <xf numFmtId="0" fontId="41" fillId="0" borderId="0" xfId="0" applyFont="1" applyBorder="1" applyAlignment="1">
      <alignment horizontal="center"/>
    </xf>
    <xf numFmtId="0" fontId="7" fillId="0" borderId="0" xfId="0" applyFont="1" applyAlignment="1">
      <alignment horizontal="center"/>
    </xf>
    <xf numFmtId="0" fontId="41" fillId="0" borderId="0" xfId="0" applyFont="1" applyAlignment="1">
      <alignment horizontal="center"/>
    </xf>
    <xf numFmtId="0" fontId="7" fillId="0" borderId="0" xfId="0" applyFont="1"/>
    <xf numFmtId="10" fontId="41" fillId="0" borderId="0" xfId="0" applyNumberFormat="1" applyFont="1" applyAlignment="1">
      <alignment horizontal="center"/>
    </xf>
    <xf numFmtId="0" fontId="41" fillId="0" borderId="21" xfId="0" applyFont="1" applyBorder="1"/>
    <xf numFmtId="0" fontId="41" fillId="30" borderId="21" xfId="0" applyFont="1" applyFill="1" applyBorder="1" applyAlignment="1">
      <alignment horizontal="center"/>
    </xf>
    <xf numFmtId="0" fontId="41" fillId="30" borderId="21" xfId="0" applyFont="1" applyFill="1" applyBorder="1" applyAlignment="1">
      <alignment horizontal="center" wrapText="1"/>
    </xf>
    <xf numFmtId="0" fontId="7" fillId="0" borderId="21" xfId="0" applyFont="1" applyBorder="1" applyAlignment="1">
      <alignment horizontal="left"/>
    </xf>
    <xf numFmtId="0" fontId="7" fillId="0" borderId="21" xfId="0" applyFont="1" applyBorder="1" applyAlignment="1">
      <alignment horizontal="center"/>
    </xf>
    <xf numFmtId="0" fontId="41" fillId="0" borderId="21" xfId="0" applyFont="1" applyBorder="1" applyAlignment="1">
      <alignment horizontal="center"/>
    </xf>
    <xf numFmtId="0" fontId="0" fillId="0" borderId="21" xfId="0" applyFont="1" applyBorder="1" applyAlignment="1">
      <alignment horizontal="center"/>
    </xf>
    <xf numFmtId="9" fontId="41" fillId="0" borderId="21" xfId="0" applyNumberFormat="1" applyFont="1" applyBorder="1" applyAlignment="1">
      <alignment horizontal="center"/>
    </xf>
    <xf numFmtId="165" fontId="41" fillId="0" borderId="21" xfId="0" applyNumberFormat="1" applyFont="1" applyBorder="1" applyAlignment="1">
      <alignment horizontal="center"/>
    </xf>
    <xf numFmtId="0" fontId="45" fillId="0" borderId="21" xfId="0" applyFont="1" applyBorder="1" applyAlignment="1">
      <alignment horizontal="center"/>
    </xf>
    <xf numFmtId="0" fontId="41" fillId="0" borderId="21" xfId="0" applyFont="1" applyBorder="1" applyAlignment="1">
      <alignment horizontal="left"/>
    </xf>
    <xf numFmtId="10" fontId="41" fillId="0" borderId="21" xfId="0" applyNumberFormat="1" applyFont="1" applyBorder="1" applyAlignment="1">
      <alignment horizontal="center"/>
    </xf>
    <xf numFmtId="0" fontId="7" fillId="0" borderId="0" xfId="0" applyFont="1" applyBorder="1" applyAlignment="1">
      <alignment horizontal="left"/>
    </xf>
    <xf numFmtId="2" fontId="41" fillId="0" borderId="0" xfId="0" applyNumberFormat="1" applyFont="1" applyAlignment="1">
      <alignment horizontal="center"/>
    </xf>
    <xf numFmtId="0" fontId="7" fillId="0" borderId="0" xfId="0" applyFont="1" applyBorder="1"/>
    <xf numFmtId="0" fontId="41" fillId="5" borderId="21" xfId="0" applyFont="1" applyFill="1" applyBorder="1" applyAlignment="1">
      <alignment horizontal="center"/>
    </xf>
    <xf numFmtId="0" fontId="41" fillId="31" borderId="21" xfId="0" applyFont="1" applyFill="1" applyBorder="1" applyAlignment="1">
      <alignment horizontal="center"/>
    </xf>
    <xf numFmtId="0" fontId="44" fillId="0" borderId="0" xfId="0" applyFont="1" applyAlignment="1"/>
    <xf numFmtId="0" fontId="0" fillId="0" borderId="0" xfId="0" applyAlignment="1"/>
    <xf numFmtId="0" fontId="0" fillId="0" borderId="0" xfId="0" applyAlignment="1">
      <alignment horizontal="center"/>
    </xf>
    <xf numFmtId="164" fontId="41" fillId="0" borderId="21" xfId="0" applyNumberFormat="1" applyFont="1" applyBorder="1" applyAlignment="1">
      <alignment horizontal="center"/>
    </xf>
    <xf numFmtId="0" fontId="7" fillId="0" borderId="21" xfId="0" applyFont="1" applyBorder="1"/>
    <xf numFmtId="0" fontId="42" fillId="0" borderId="0" xfId="0" applyFont="1" applyFill="1" applyAlignment="1">
      <alignment horizontal="center"/>
    </xf>
    <xf numFmtId="0" fontId="41" fillId="0" borderId="32" xfId="0" applyFont="1" applyBorder="1" applyAlignment="1">
      <alignment horizontal="center"/>
    </xf>
    <xf numFmtId="0" fontId="48" fillId="0" borderId="0" xfId="0" applyFont="1"/>
    <xf numFmtId="0" fontId="42" fillId="0" borderId="0" xfId="0" applyFont="1" applyFill="1" applyAlignment="1">
      <alignment horizontal="center" wrapText="1"/>
    </xf>
    <xf numFmtId="0" fontId="7" fillId="0" borderId="0" xfId="0" applyFont="1" applyAlignment="1">
      <alignment wrapText="1"/>
    </xf>
    <xf numFmtId="0" fontId="41" fillId="0" borderId="24" xfId="0" applyFont="1" applyFill="1" applyBorder="1" applyAlignment="1">
      <alignment horizontal="center"/>
    </xf>
    <xf numFmtId="0" fontId="7" fillId="0" borderId="0" xfId="0" applyFont="1" applyAlignment="1"/>
    <xf numFmtId="9" fontId="41" fillId="5" borderId="21" xfId="0" applyNumberFormat="1" applyFont="1" applyFill="1" applyBorder="1" applyAlignment="1">
      <alignment horizontal="center"/>
    </xf>
    <xf numFmtId="9" fontId="41" fillId="30" borderId="21" xfId="0" applyNumberFormat="1" applyFont="1" applyFill="1" applyBorder="1" applyAlignment="1">
      <alignment horizontal="center"/>
    </xf>
    <xf numFmtId="10" fontId="41" fillId="31" borderId="21" xfId="0" applyNumberFormat="1" applyFont="1" applyFill="1" applyBorder="1" applyAlignment="1">
      <alignment horizontal="center"/>
    </xf>
    <xf numFmtId="9" fontId="49" fillId="0" borderId="21" xfId="0" applyNumberFormat="1" applyFont="1" applyFill="1" applyBorder="1" applyAlignment="1">
      <alignment horizontal="center"/>
    </xf>
    <xf numFmtId="9" fontId="41" fillId="0" borderId="21" xfId="0" applyNumberFormat="1" applyFont="1" applyFill="1" applyBorder="1" applyAlignment="1">
      <alignment horizontal="center"/>
    </xf>
    <xf numFmtId="10" fontId="41" fillId="0" borderId="21" xfId="0" applyNumberFormat="1" applyFont="1" applyFill="1" applyBorder="1" applyAlignment="1">
      <alignment horizontal="center"/>
    </xf>
    <xf numFmtId="165" fontId="41" fillId="0" borderId="0" xfId="0" applyNumberFormat="1" applyFont="1" applyBorder="1" applyAlignment="1">
      <alignment horizontal="center"/>
    </xf>
    <xf numFmtId="0" fontId="43" fillId="0" borderId="0" xfId="0" applyFont="1" applyFill="1" applyAlignment="1">
      <alignment horizontal="left"/>
    </xf>
    <xf numFmtId="0" fontId="45" fillId="0" borderId="0" xfId="0" applyFont="1" applyFill="1" applyAlignment="1">
      <alignment horizontal="center"/>
    </xf>
    <xf numFmtId="0" fontId="7" fillId="0" borderId="0" xfId="0" applyFont="1" applyFill="1"/>
    <xf numFmtId="0" fontId="0" fillId="0" borderId="0" xfId="0" applyFill="1"/>
    <xf numFmtId="0" fontId="41" fillId="0" borderId="21" xfId="0" applyFont="1" applyFill="1" applyBorder="1" applyAlignment="1">
      <alignment horizontal="center"/>
    </xf>
    <xf numFmtId="0" fontId="50" fillId="0" borderId="21" xfId="0" applyFont="1" applyBorder="1" applyAlignment="1">
      <alignment horizontal="left"/>
    </xf>
    <xf numFmtId="0" fontId="41" fillId="0" borderId="0" xfId="0" applyFont="1" applyFill="1" applyBorder="1" applyAlignment="1"/>
    <xf numFmtId="0" fontId="41" fillId="32" borderId="21" xfId="0" applyFont="1" applyFill="1" applyBorder="1" applyAlignment="1">
      <alignment horizontal="center"/>
    </xf>
    <xf numFmtId="0" fontId="41" fillId="32" borderId="32" xfId="0" applyFont="1" applyFill="1" applyBorder="1" applyAlignment="1">
      <alignment horizontal="center" wrapText="1"/>
    </xf>
    <xf numFmtId="0" fontId="41" fillId="32" borderId="21" xfId="0" applyFont="1" applyFill="1" applyBorder="1" applyAlignment="1">
      <alignment horizontal="center" wrapText="1"/>
    </xf>
    <xf numFmtId="0" fontId="1" fillId="30" borderId="23" xfId="0" applyFont="1" applyFill="1" applyBorder="1" applyAlignment="1" applyProtection="1">
      <alignment horizontal="justify" vertical="center" wrapText="1"/>
      <protection hidden="1"/>
    </xf>
    <xf numFmtId="0" fontId="10" fillId="30" borderId="21" xfId="0" applyFont="1" applyFill="1" applyBorder="1" applyAlignment="1" applyProtection="1">
      <alignment horizontal="center" vertical="center" wrapText="1"/>
      <protection locked="0"/>
    </xf>
    <xf numFmtId="0" fontId="1" fillId="32" borderId="21" xfId="0" applyFont="1" applyFill="1" applyBorder="1" applyAlignment="1" applyProtection="1">
      <alignment vertical="center" wrapText="1"/>
      <protection locked="0"/>
    </xf>
    <xf numFmtId="0" fontId="43" fillId="29" borderId="0" xfId="0" applyFont="1" applyFill="1" applyAlignment="1">
      <alignment horizontal="left"/>
    </xf>
    <xf numFmtId="0" fontId="9" fillId="34" borderId="21" xfId="0" applyFont="1" applyFill="1" applyBorder="1" applyAlignment="1">
      <alignment horizontal="center" vertical="center" wrapText="1"/>
    </xf>
    <xf numFmtId="0" fontId="9" fillId="35" borderId="21" xfId="0" applyFont="1" applyFill="1" applyBorder="1" applyAlignment="1">
      <alignment horizontal="center" vertical="center" wrapText="1"/>
    </xf>
    <xf numFmtId="0" fontId="51" fillId="0" borderId="21" xfId="0" applyFont="1" applyBorder="1" applyAlignment="1">
      <alignment horizontal="center"/>
    </xf>
    <xf numFmtId="0" fontId="50" fillId="0" borderId="21" xfId="0" applyFont="1" applyBorder="1" applyAlignment="1">
      <alignment horizontal="center"/>
    </xf>
    <xf numFmtId="0" fontId="41" fillId="0" borderId="32" xfId="0" applyFont="1" applyFill="1" applyBorder="1" applyAlignment="1">
      <alignment horizontal="center"/>
    </xf>
    <xf numFmtId="0" fontId="41" fillId="0" borderId="21" xfId="0" applyFont="1" applyFill="1" applyBorder="1" applyAlignment="1">
      <alignment horizontal="center" wrapText="1"/>
    </xf>
    <xf numFmtId="0" fontId="1" fillId="35" borderId="21" xfId="0" applyFont="1" applyFill="1" applyBorder="1" applyAlignment="1">
      <alignment horizontal="center" vertical="center" wrapText="1"/>
    </xf>
    <xf numFmtId="14" fontId="9" fillId="0" borderId="0" xfId="0" applyNumberFormat="1" applyFont="1" applyAlignment="1" applyProtection="1">
      <alignment vertical="center"/>
      <protection hidden="1"/>
    </xf>
    <xf numFmtId="0" fontId="53" fillId="0" borderId="21" xfId="1" applyNumberFormat="1" applyFont="1" applyFill="1" applyBorder="1" applyAlignment="1" applyProtection="1">
      <alignment horizontal="center" vertical="center" wrapText="1"/>
      <protection locked="0"/>
    </xf>
    <xf numFmtId="15" fontId="54" fillId="13" borderId="21" xfId="0" applyNumberFormat="1" applyFont="1" applyFill="1" applyBorder="1" applyAlignment="1" applyProtection="1">
      <alignment horizontal="center" vertical="center" wrapText="1"/>
      <protection locked="0"/>
    </xf>
    <xf numFmtId="0" fontId="9" fillId="13" borderId="21" xfId="0" applyFont="1" applyFill="1" applyBorder="1" applyAlignment="1" applyProtection="1">
      <alignment vertical="center" wrapText="1"/>
      <protection locked="0"/>
    </xf>
    <xf numFmtId="0" fontId="53" fillId="0" borderId="21" xfId="0" applyFont="1" applyFill="1" applyBorder="1" applyAlignment="1" applyProtection="1">
      <alignment horizontal="center" vertical="center" wrapText="1"/>
      <protection locked="0"/>
    </xf>
    <xf numFmtId="15" fontId="1" fillId="13" borderId="21"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horizontal="left" vertical="center" wrapText="1"/>
      <protection locked="0"/>
    </xf>
    <xf numFmtId="0" fontId="43" fillId="29" borderId="0" xfId="0" applyFont="1" applyFill="1" applyAlignment="1">
      <alignment horizontal="left"/>
    </xf>
    <xf numFmtId="0" fontId="12" fillId="34" borderId="21" xfId="0" applyFont="1" applyFill="1" applyBorder="1" applyAlignment="1">
      <alignment horizontal="center" vertical="center" wrapText="1"/>
    </xf>
    <xf numFmtId="9" fontId="41" fillId="0" borderId="21" xfId="1" applyFont="1" applyBorder="1" applyAlignment="1">
      <alignment horizontal="center"/>
    </xf>
    <xf numFmtId="9" fontId="41" fillId="0" borderId="21" xfId="1" applyFont="1" applyBorder="1" applyAlignment="1">
      <alignment horizontal="center" vertical="center"/>
    </xf>
    <xf numFmtId="1" fontId="41" fillId="0" borderId="21" xfId="0" applyNumberFormat="1" applyFont="1" applyBorder="1" applyAlignment="1">
      <alignment horizontal="center"/>
    </xf>
    <xf numFmtId="164" fontId="49" fillId="0" borderId="21" xfId="0" applyNumberFormat="1" applyFont="1" applyFill="1" applyBorder="1" applyAlignment="1">
      <alignment horizontal="center"/>
    </xf>
    <xf numFmtId="164" fontId="41" fillId="0" borderId="21" xfId="0" applyNumberFormat="1" applyFont="1" applyFill="1" applyBorder="1" applyAlignment="1">
      <alignment horizontal="center"/>
    </xf>
    <xf numFmtId="0" fontId="55" fillId="13" borderId="21" xfId="0" applyFont="1" applyFill="1" applyBorder="1" applyAlignment="1" applyProtection="1">
      <alignment vertical="center" wrapText="1"/>
      <protection locked="0"/>
    </xf>
    <xf numFmtId="165" fontId="41" fillId="35" borderId="21" xfId="0" applyNumberFormat="1" applyFont="1" applyFill="1" applyBorder="1" applyAlignment="1">
      <alignment horizontal="center"/>
    </xf>
    <xf numFmtId="0" fontId="41" fillId="22" borderId="21" xfId="0" applyFont="1" applyFill="1" applyBorder="1" applyAlignment="1">
      <alignment horizontal="center"/>
    </xf>
    <xf numFmtId="0" fontId="41" fillId="22" borderId="21" xfId="0" applyFont="1" applyFill="1" applyBorder="1" applyAlignment="1">
      <alignment horizontal="center" wrapText="1"/>
    </xf>
    <xf numFmtId="0" fontId="12" fillId="13" borderId="23" xfId="0" applyFont="1" applyFill="1" applyBorder="1" applyAlignment="1" applyProtection="1">
      <alignment vertical="center" wrapText="1"/>
      <protection locked="0"/>
    </xf>
    <xf numFmtId="0" fontId="56" fillId="0" borderId="0" xfId="0" applyFont="1" applyProtection="1">
      <protection hidden="1"/>
    </xf>
    <xf numFmtId="0" fontId="57" fillId="2" borderId="1" xfId="0" applyFont="1" applyFill="1" applyBorder="1" applyAlignment="1" applyProtection="1">
      <alignment horizontal="left" vertical="center"/>
      <protection hidden="1"/>
    </xf>
    <xf numFmtId="0" fontId="56" fillId="0" borderId="0" xfId="0" applyFont="1" applyAlignment="1" applyProtection="1">
      <alignment horizontal="justify" vertical="center"/>
      <protection hidden="1"/>
    </xf>
    <xf numFmtId="0" fontId="56" fillId="0" borderId="0" xfId="0" applyFont="1" applyAlignment="1" applyProtection="1">
      <alignment wrapText="1"/>
      <protection hidden="1"/>
    </xf>
    <xf numFmtId="0" fontId="56" fillId="0" borderId="0" xfId="0" applyFont="1" applyAlignment="1" applyProtection="1">
      <alignment horizontal="justify"/>
      <protection hidden="1"/>
    </xf>
    <xf numFmtId="0" fontId="56" fillId="0" borderId="0" xfId="0" applyFont="1" applyAlignment="1" applyProtection="1">
      <alignment vertical="center"/>
      <protection hidden="1"/>
    </xf>
    <xf numFmtId="0" fontId="58" fillId="2" borderId="3" xfId="0" applyFont="1" applyFill="1" applyBorder="1" applyAlignment="1" applyProtection="1">
      <alignment horizontal="center" vertical="center" wrapText="1"/>
      <protection hidden="1"/>
    </xf>
    <xf numFmtId="0" fontId="57" fillId="2" borderId="10" xfId="0" applyFont="1" applyFill="1" applyBorder="1" applyAlignment="1" applyProtection="1">
      <alignment horizontal="left" vertical="center"/>
      <protection hidden="1"/>
    </xf>
    <xf numFmtId="0" fontId="56" fillId="4" borderId="14" xfId="0" applyFont="1" applyFill="1" applyBorder="1" applyProtection="1">
      <protection hidden="1"/>
    </xf>
    <xf numFmtId="0" fontId="52" fillId="5" borderId="6" xfId="0" applyFont="1" applyFill="1" applyBorder="1" applyAlignment="1" applyProtection="1">
      <alignment horizontal="center" vertical="center" wrapText="1"/>
      <protection hidden="1"/>
    </xf>
    <xf numFmtId="0" fontId="58" fillId="2" borderId="0" xfId="0" applyFont="1" applyFill="1" applyAlignment="1" applyProtection="1">
      <alignment horizontal="center" vertical="center" wrapText="1"/>
      <protection hidden="1"/>
    </xf>
    <xf numFmtId="0" fontId="56" fillId="4" borderId="15" xfId="0" applyFont="1" applyFill="1" applyBorder="1" applyProtection="1">
      <protection hidden="1"/>
    </xf>
    <xf numFmtId="0" fontId="56" fillId="4" borderId="15" xfId="0" applyFont="1" applyFill="1" applyBorder="1" applyAlignment="1" applyProtection="1">
      <alignment horizontal="justify" vertical="center"/>
      <protection hidden="1"/>
    </xf>
    <xf numFmtId="0" fontId="56" fillId="4" borderId="15" xfId="0" applyFont="1" applyFill="1" applyBorder="1" applyAlignment="1" applyProtection="1">
      <alignment wrapText="1"/>
      <protection hidden="1"/>
    </xf>
    <xf numFmtId="0" fontId="56" fillId="4" borderId="16" xfId="0" applyFont="1" applyFill="1" applyBorder="1" applyProtection="1">
      <protection hidden="1"/>
    </xf>
    <xf numFmtId="0" fontId="56" fillId="4" borderId="16" xfId="0" applyFont="1" applyFill="1" applyBorder="1" applyAlignment="1" applyProtection="1">
      <alignment horizontal="justify"/>
      <protection hidden="1"/>
    </xf>
    <xf numFmtId="0" fontId="56" fillId="4" borderId="16" xfId="0" applyFont="1" applyFill="1" applyBorder="1" applyAlignment="1" applyProtection="1">
      <alignment vertical="center"/>
      <protection hidden="1"/>
    </xf>
    <xf numFmtId="0" fontId="52" fillId="5" borderId="21" xfId="0" applyFont="1" applyFill="1" applyBorder="1" applyAlignment="1">
      <alignment horizontal="center" vertical="center" wrapText="1"/>
    </xf>
    <xf numFmtId="0" fontId="52" fillId="17"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58" fillId="19" borderId="6" xfId="0" applyFont="1" applyFill="1" applyBorder="1" applyAlignment="1">
      <alignment horizontal="center" vertical="center" wrapText="1"/>
    </xf>
    <xf numFmtId="0" fontId="58" fillId="19" borderId="21" xfId="0" applyFont="1" applyFill="1" applyBorder="1" applyAlignment="1">
      <alignment horizontal="center" vertical="center" wrapText="1"/>
    </xf>
    <xf numFmtId="0" fontId="58" fillId="16" borderId="21" xfId="0" applyFont="1" applyFill="1" applyBorder="1" applyAlignment="1">
      <alignment horizontal="center" vertical="center" wrapText="1"/>
    </xf>
    <xf numFmtId="0" fontId="58" fillId="6" borderId="6" xfId="0" applyFont="1" applyFill="1" applyBorder="1" applyAlignment="1">
      <alignment horizontal="center" vertical="center" wrapText="1"/>
    </xf>
    <xf numFmtId="0" fontId="58" fillId="6" borderId="21" xfId="0" applyFont="1" applyFill="1" applyBorder="1" applyAlignment="1">
      <alignment horizontal="center" vertical="center" wrapText="1"/>
    </xf>
    <xf numFmtId="0" fontId="58" fillId="7" borderId="6" xfId="0" applyFont="1" applyFill="1" applyBorder="1" applyAlignment="1">
      <alignment horizontal="center" vertical="center" wrapText="1"/>
    </xf>
    <xf numFmtId="0" fontId="58" fillId="7" borderId="21" xfId="0" applyFont="1" applyFill="1" applyBorder="1" applyAlignment="1">
      <alignment horizontal="center" vertical="center" wrapText="1"/>
    </xf>
    <xf numFmtId="0" fontId="58" fillId="8" borderId="6" xfId="0" applyFont="1" applyFill="1" applyBorder="1" applyAlignment="1">
      <alignment horizontal="center" vertical="center" wrapText="1"/>
    </xf>
    <xf numFmtId="0" fontId="58" fillId="8" borderId="21" xfId="0" applyFont="1" applyFill="1" applyBorder="1" applyAlignment="1">
      <alignment horizontal="center" vertical="center" wrapText="1"/>
    </xf>
    <xf numFmtId="0" fontId="58" fillId="18" borderId="6" xfId="0" applyFont="1" applyFill="1" applyBorder="1" applyAlignment="1">
      <alignment horizontal="center" vertical="center" wrapText="1"/>
    </xf>
    <xf numFmtId="0" fontId="58" fillId="18" borderId="21" xfId="0" applyFont="1" applyFill="1" applyBorder="1" applyAlignment="1">
      <alignment horizontal="center" vertical="center" wrapText="1"/>
    </xf>
    <xf numFmtId="0" fontId="58" fillId="9" borderId="6" xfId="0" applyFont="1" applyFill="1" applyBorder="1" applyAlignment="1">
      <alignment horizontal="center" vertical="center" wrapText="1"/>
    </xf>
    <xf numFmtId="0" fontId="58" fillId="9" borderId="21" xfId="0" applyFont="1" applyFill="1" applyBorder="1" applyAlignment="1">
      <alignment horizontal="center" vertical="center" wrapText="1"/>
    </xf>
    <xf numFmtId="0" fontId="58" fillId="10" borderId="6" xfId="0" applyFont="1" applyFill="1" applyBorder="1" applyAlignment="1">
      <alignment horizontal="center" vertical="center" wrapText="1"/>
    </xf>
    <xf numFmtId="0" fontId="58" fillId="10" borderId="21"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8" fillId="11" borderId="21" xfId="0" applyFont="1" applyFill="1" applyBorder="1" applyAlignment="1">
      <alignment horizontal="center" vertical="center" wrapText="1"/>
    </xf>
    <xf numFmtId="0" fontId="58" fillId="12" borderId="6" xfId="0" applyFont="1" applyFill="1" applyBorder="1" applyAlignment="1">
      <alignment horizontal="center" vertical="center" wrapText="1"/>
    </xf>
    <xf numFmtId="0" fontId="58" fillId="12" borderId="21" xfId="0" applyFont="1" applyFill="1" applyBorder="1" applyAlignment="1">
      <alignment horizontal="center" vertical="center" wrapText="1"/>
    </xf>
    <xf numFmtId="0" fontId="56" fillId="13" borderId="23" xfId="0" applyFont="1" applyFill="1" applyBorder="1" applyAlignment="1" applyProtection="1">
      <alignment horizontal="justify" vertical="center" wrapText="1"/>
      <protection hidden="1"/>
    </xf>
    <xf numFmtId="0" fontId="61" fillId="0" borderId="21" xfId="0" applyFont="1" applyBorder="1" applyAlignment="1">
      <alignment horizontal="left" vertical="center" wrapText="1"/>
    </xf>
    <xf numFmtId="0" fontId="62" fillId="13" borderId="23" xfId="0" applyFont="1" applyFill="1" applyBorder="1" applyAlignment="1">
      <alignment horizontal="justify" vertical="center"/>
    </xf>
    <xf numFmtId="0" fontId="61" fillId="13" borderId="21"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56" fillId="14" borderId="25" xfId="0" applyFont="1" applyFill="1" applyBorder="1" applyAlignment="1">
      <alignment horizontal="center" vertical="center" wrapText="1"/>
    </xf>
    <xf numFmtId="0" fontId="61" fillId="0" borderId="21" xfId="0" applyFont="1" applyFill="1" applyBorder="1" applyAlignment="1">
      <alignment horizontal="justify" vertical="center" wrapText="1"/>
    </xf>
    <xf numFmtId="0" fontId="61" fillId="0" borderId="21" xfId="0" applyFont="1" applyBorder="1" applyAlignment="1">
      <alignment horizontal="justify" vertical="center" wrapText="1"/>
    </xf>
    <xf numFmtId="0" fontId="63" fillId="0" borderId="21" xfId="0" applyFont="1" applyBorder="1" applyAlignment="1">
      <alignment horizontal="center" vertical="center" wrapText="1"/>
    </xf>
    <xf numFmtId="15" fontId="56" fillId="13" borderId="23" xfId="0" applyNumberFormat="1" applyFont="1" applyFill="1" applyBorder="1" applyAlignment="1">
      <alignment horizontal="center" vertical="center" wrapText="1"/>
    </xf>
    <xf numFmtId="164" fontId="56" fillId="13" borderId="23" xfId="1" applyNumberFormat="1" applyFont="1" applyFill="1" applyBorder="1" applyAlignment="1">
      <alignment horizontal="center" vertical="center" wrapText="1"/>
    </xf>
    <xf numFmtId="49" fontId="56" fillId="13" borderId="23" xfId="0" applyNumberFormat="1" applyFont="1" applyFill="1" applyBorder="1" applyAlignment="1">
      <alignment horizontal="justify" vertical="center" wrapText="1"/>
    </xf>
    <xf numFmtId="15" fontId="56" fillId="13" borderId="21" xfId="0" applyNumberFormat="1" applyFont="1" applyFill="1" applyBorder="1" applyAlignment="1">
      <alignment horizontal="center" vertical="center" wrapText="1"/>
    </xf>
    <xf numFmtId="0" fontId="64" fillId="0" borderId="21" xfId="0" applyFont="1" applyBorder="1" applyAlignment="1">
      <alignment horizontal="center" vertical="center" wrapText="1"/>
    </xf>
    <xf numFmtId="9" fontId="65" fillId="13" borderId="21" xfId="1" applyFont="1" applyFill="1" applyBorder="1" applyAlignment="1">
      <alignment horizontal="center" vertical="center" wrapText="1"/>
    </xf>
    <xf numFmtId="0" fontId="56" fillId="13" borderId="25" xfId="0" applyFont="1" applyFill="1" applyBorder="1" applyAlignment="1">
      <alignment vertical="center" wrapText="1"/>
    </xf>
    <xf numFmtId="15" fontId="56" fillId="13" borderId="23" xfId="0" applyNumberFormat="1" applyFont="1" applyFill="1" applyBorder="1" applyAlignment="1" applyProtection="1">
      <alignment horizontal="center" vertical="center" wrapText="1"/>
      <protection locked="0"/>
    </xf>
    <xf numFmtId="0" fontId="64" fillId="0" borderId="21" xfId="0" applyFont="1" applyBorder="1" applyAlignment="1" applyProtection="1">
      <alignment horizontal="center" vertical="center" wrapText="1"/>
      <protection locked="0"/>
    </xf>
    <xf numFmtId="9" fontId="65" fillId="13" borderId="21" xfId="1" applyFont="1" applyFill="1" applyBorder="1" applyAlignment="1" applyProtection="1">
      <alignment horizontal="center" vertical="center" wrapText="1"/>
      <protection locked="0"/>
    </xf>
    <xf numFmtId="0" fontId="56" fillId="13" borderId="25" xfId="0" applyFont="1" applyFill="1" applyBorder="1" applyAlignment="1" applyProtection="1">
      <alignment vertical="center" wrapText="1"/>
      <protection locked="0"/>
    </xf>
    <xf numFmtId="15" fontId="56" fillId="13" borderId="21" xfId="0" applyNumberFormat="1" applyFont="1" applyFill="1" applyBorder="1" applyAlignment="1" applyProtection="1">
      <alignment horizontal="center" vertical="center" wrapText="1"/>
      <protection locked="0"/>
    </xf>
    <xf numFmtId="0" fontId="56" fillId="13" borderId="21" xfId="0" applyFont="1" applyFill="1" applyBorder="1" applyAlignment="1" applyProtection="1">
      <alignment vertical="center" wrapText="1"/>
      <protection locked="0"/>
    </xf>
    <xf numFmtId="49" fontId="56" fillId="13" borderId="21" xfId="0" applyNumberFormat="1" applyFont="1" applyFill="1" applyBorder="1" applyAlignment="1">
      <alignment horizontal="justify" vertical="center" wrapText="1"/>
    </xf>
    <xf numFmtId="0" fontId="56" fillId="0" borderId="25" xfId="0" applyFont="1" applyFill="1" applyBorder="1" applyAlignment="1" applyProtection="1">
      <alignment vertical="center" wrapText="1"/>
      <protection locked="0"/>
    </xf>
    <xf numFmtId="0" fontId="56" fillId="15" borderId="21" xfId="0" applyFont="1" applyFill="1" applyBorder="1" applyProtection="1">
      <protection hidden="1"/>
    </xf>
    <xf numFmtId="0" fontId="56" fillId="13" borderId="23" xfId="1" applyNumberFormat="1" applyFont="1" applyFill="1" applyBorder="1" applyAlignment="1">
      <alignment horizontal="center" vertical="center" wrapText="1"/>
    </xf>
    <xf numFmtId="0" fontId="69" fillId="13" borderId="25" xfId="0" applyFont="1" applyFill="1" applyBorder="1" applyAlignment="1" applyProtection="1">
      <alignment vertical="center" wrapText="1"/>
      <protection locked="0"/>
    </xf>
    <xf numFmtId="0" fontId="56" fillId="30" borderId="23" xfId="0" applyFont="1" applyFill="1" applyBorder="1" applyAlignment="1" applyProtection="1">
      <alignment horizontal="justify" vertical="center" wrapText="1"/>
      <protection hidden="1"/>
    </xf>
    <xf numFmtId="0" fontId="63" fillId="34" borderId="21" xfId="0" applyFont="1" applyFill="1" applyBorder="1" applyAlignment="1">
      <alignment horizontal="center" vertical="center" wrapText="1"/>
    </xf>
    <xf numFmtId="164" fontId="61" fillId="13" borderId="23" xfId="1" applyNumberFormat="1" applyFont="1" applyFill="1" applyBorder="1" applyAlignment="1">
      <alignment horizontal="center" vertical="center" wrapText="1"/>
    </xf>
    <xf numFmtId="0" fontId="56" fillId="13" borderId="21" xfId="0" applyFont="1" applyFill="1" applyBorder="1" applyAlignment="1" applyProtection="1">
      <alignment horizontal="justify" vertical="center" wrapText="1"/>
      <protection hidden="1"/>
    </xf>
    <xf numFmtId="0" fontId="56" fillId="5" borderId="26" xfId="0" applyFont="1" applyFill="1" applyBorder="1" applyProtection="1">
      <protection hidden="1"/>
    </xf>
    <xf numFmtId="0" fontId="62" fillId="13" borderId="21" xfId="0" applyFont="1" applyFill="1" applyBorder="1" applyAlignment="1">
      <alignment horizontal="justify" vertical="center" wrapText="1"/>
    </xf>
    <xf numFmtId="0" fontId="62" fillId="13" borderId="21" xfId="0" applyFont="1" applyFill="1" applyBorder="1" applyAlignment="1">
      <alignment horizontal="center" vertical="center" wrapText="1"/>
    </xf>
    <xf numFmtId="15" fontId="56" fillId="13" borderId="23" xfId="0" applyNumberFormat="1" applyFont="1" applyFill="1" applyBorder="1" applyAlignment="1" applyProtection="1">
      <alignment horizontal="center" vertical="center" wrapText="1"/>
      <protection hidden="1"/>
    </xf>
    <xf numFmtId="49" fontId="56" fillId="13" borderId="21" xfId="0" applyNumberFormat="1" applyFont="1" applyFill="1" applyBorder="1" applyAlignment="1" applyProtection="1">
      <alignment horizontal="justify" vertical="center" wrapText="1"/>
      <protection hidden="1"/>
    </xf>
    <xf numFmtId="0" fontId="56" fillId="5" borderId="26" xfId="0" applyFont="1" applyFill="1" applyBorder="1" applyAlignment="1" applyProtection="1">
      <alignment horizontal="justify" vertical="center"/>
      <protection hidden="1"/>
    </xf>
    <xf numFmtId="0" fontId="56" fillId="5" borderId="27" xfId="0" applyFont="1" applyFill="1" applyBorder="1" applyProtection="1">
      <protection hidden="1"/>
    </xf>
    <xf numFmtId="0" fontId="56" fillId="5" borderId="27" xfId="0" applyFont="1" applyFill="1" applyBorder="1" applyAlignment="1" applyProtection="1">
      <alignment horizontal="center" wrapText="1"/>
      <protection hidden="1"/>
    </xf>
    <xf numFmtId="0" fontId="56" fillId="5" borderId="27" xfId="0" applyFont="1" applyFill="1" applyBorder="1" applyAlignment="1" applyProtection="1">
      <alignment horizontal="center"/>
      <protection hidden="1"/>
    </xf>
    <xf numFmtId="0" fontId="56" fillId="5" borderId="27" xfId="0" applyFont="1" applyFill="1" applyBorder="1" applyAlignment="1" applyProtection="1">
      <alignment horizontal="justify" vertical="center"/>
      <protection hidden="1"/>
    </xf>
    <xf numFmtId="9" fontId="56" fillId="5" borderId="21" xfId="1" applyFont="1" applyFill="1" applyBorder="1" applyProtection="1">
      <protection hidden="1"/>
    </xf>
    <xf numFmtId="9" fontId="56" fillId="5" borderId="21" xfId="1" applyFont="1" applyFill="1" applyBorder="1" applyAlignment="1" applyProtection="1">
      <alignment horizontal="justify"/>
      <protection hidden="1"/>
    </xf>
    <xf numFmtId="9" fontId="56" fillId="5" borderId="21" xfId="1" applyFont="1" applyFill="1" applyBorder="1" applyAlignment="1" applyProtection="1">
      <alignment vertical="center"/>
      <protection hidden="1"/>
    </xf>
    <xf numFmtId="0" fontId="59" fillId="0" borderId="0" xfId="0" applyFont="1" applyProtection="1">
      <protection hidden="1"/>
    </xf>
    <xf numFmtId="0" fontId="70" fillId="0" borderId="0" xfId="0" applyFont="1" applyProtection="1">
      <protection hidden="1"/>
    </xf>
    <xf numFmtId="164" fontId="56" fillId="0" borderId="0" xfId="1" applyNumberFormat="1" applyFont="1" applyProtection="1">
      <protection hidden="1"/>
    </xf>
    <xf numFmtId="164" fontId="56" fillId="0" borderId="0" xfId="1" applyNumberFormat="1" applyFont="1" applyAlignment="1" applyProtection="1">
      <alignment wrapText="1"/>
      <protection hidden="1"/>
    </xf>
    <xf numFmtId="164" fontId="58" fillId="0" borderId="0" xfId="1" applyNumberFormat="1" applyFont="1" applyProtection="1">
      <protection hidden="1"/>
    </xf>
    <xf numFmtId="164" fontId="58" fillId="0" borderId="0" xfId="1" applyNumberFormat="1" applyFont="1" applyAlignment="1" applyProtection="1">
      <alignment wrapText="1"/>
      <protection hidden="1"/>
    </xf>
    <xf numFmtId="0" fontId="71" fillId="0" borderId="0" xfId="0" applyNumberFormat="1" applyFont="1" applyFill="1" applyBorder="1" applyAlignment="1" applyProtection="1"/>
    <xf numFmtId="0" fontId="56" fillId="5" borderId="21" xfId="0" applyFont="1" applyFill="1" applyBorder="1" applyProtection="1">
      <protection hidden="1"/>
    </xf>
    <xf numFmtId="0" fontId="61" fillId="0" borderId="23" xfId="0" applyFont="1" applyBorder="1" applyAlignment="1">
      <alignment horizontal="left" vertical="center" wrapText="1"/>
    </xf>
    <xf numFmtId="0" fontId="56" fillId="13" borderId="25" xfId="0" applyFont="1" applyFill="1" applyBorder="1" applyAlignment="1">
      <alignment horizontal="justify" vertical="center" wrapText="1"/>
    </xf>
    <xf numFmtId="15" fontId="56" fillId="0" borderId="21" xfId="0" applyNumberFormat="1" applyFont="1" applyFill="1" applyBorder="1" applyAlignment="1" applyProtection="1">
      <alignment horizontal="center" vertical="center" wrapText="1"/>
      <protection locked="0"/>
    </xf>
    <xf numFmtId="15" fontId="56" fillId="13" borderId="21" xfId="0" applyNumberFormat="1" applyFont="1" applyFill="1" applyBorder="1" applyAlignment="1" applyProtection="1">
      <alignment horizontal="left" vertical="center" wrapText="1"/>
      <protection locked="0"/>
    </xf>
    <xf numFmtId="14" fontId="63" fillId="0" borderId="0" xfId="0" applyNumberFormat="1" applyFont="1" applyAlignment="1" applyProtection="1">
      <alignment vertical="center"/>
      <protection hidden="1"/>
    </xf>
    <xf numFmtId="0" fontId="61" fillId="0" borderId="21" xfId="0" applyFont="1" applyBorder="1" applyAlignment="1">
      <alignment horizontal="center" vertical="center" wrapText="1"/>
    </xf>
    <xf numFmtId="0" fontId="56" fillId="0" borderId="21" xfId="0" applyFont="1" applyFill="1" applyBorder="1" applyAlignment="1" applyProtection="1">
      <alignment vertical="center" wrapText="1"/>
      <protection locked="0"/>
    </xf>
    <xf numFmtId="0" fontId="68" fillId="13" borderId="25" xfId="0" applyFont="1" applyFill="1" applyBorder="1" applyAlignment="1" applyProtection="1">
      <alignment vertical="center" wrapText="1"/>
      <protection locked="0"/>
    </xf>
    <xf numFmtId="164" fontId="56" fillId="13" borderId="23" xfId="1" applyNumberFormat="1" applyFont="1" applyFill="1" applyBorder="1" applyAlignment="1" applyProtection="1">
      <alignment horizontal="center" vertical="center" wrapText="1"/>
      <protection hidden="1"/>
    </xf>
    <xf numFmtId="0" fontId="56" fillId="13" borderId="23" xfId="0" applyFont="1" applyFill="1" applyBorder="1" applyAlignment="1">
      <alignment horizontal="justify" vertical="center" wrapText="1"/>
    </xf>
    <xf numFmtId="0" fontId="61" fillId="13" borderId="25" xfId="0" applyFont="1" applyFill="1" applyBorder="1" applyAlignment="1">
      <alignment horizontal="center" vertical="center" wrapText="1"/>
    </xf>
    <xf numFmtId="0" fontId="56" fillId="35" borderId="21" xfId="0" applyFont="1" applyFill="1" applyBorder="1" applyAlignment="1">
      <alignment horizontal="center" vertical="center" wrapText="1"/>
    </xf>
    <xf numFmtId="10" fontId="56" fillId="13" borderId="23" xfId="0" applyNumberFormat="1" applyFont="1" applyFill="1" applyBorder="1" applyAlignment="1">
      <alignment horizontal="center" vertical="center" wrapText="1"/>
    </xf>
    <xf numFmtId="9" fontId="56" fillId="13" borderId="23" xfId="0" applyNumberFormat="1" applyFont="1" applyFill="1" applyBorder="1" applyAlignment="1">
      <alignment horizontal="center" vertical="center" wrapText="1"/>
    </xf>
    <xf numFmtId="15" fontId="56" fillId="13" borderId="21" xfId="0" applyNumberFormat="1" applyFont="1" applyFill="1" applyBorder="1" applyAlignment="1">
      <alignment horizontal="justify" vertical="center" wrapText="1"/>
    </xf>
    <xf numFmtId="0" fontId="56" fillId="13" borderId="23" xfId="0" applyFont="1" applyFill="1" applyBorder="1" applyAlignment="1">
      <alignment horizontal="center" vertical="center" wrapText="1"/>
    </xf>
    <xf numFmtId="0" fontId="22" fillId="21" borderId="0" xfId="0" applyFont="1" applyFill="1" applyAlignment="1">
      <alignment horizontal="center" vertical="center"/>
    </xf>
    <xf numFmtId="0" fontId="23" fillId="22" borderId="0" xfId="0" applyFont="1" applyFill="1" applyAlignment="1">
      <alignment horizontal="center" vertical="center"/>
    </xf>
    <xf numFmtId="0" fontId="23" fillId="15" borderId="0" xfId="0" applyFont="1" applyFill="1" applyAlignment="1">
      <alignment horizontal="center" vertical="center"/>
    </xf>
    <xf numFmtId="0" fontId="22" fillId="25" borderId="0" xfId="0" applyFont="1" applyFill="1" applyAlignment="1">
      <alignment horizontal="center" vertical="center"/>
    </xf>
    <xf numFmtId="0" fontId="22" fillId="26" borderId="0" xfId="0" applyFont="1" applyFill="1" applyAlignment="1">
      <alignment horizontal="center" vertical="center"/>
    </xf>
    <xf numFmtId="0" fontId="22" fillId="17" borderId="0" xfId="0" applyFont="1" applyFill="1" applyAlignment="1">
      <alignment horizontal="center" vertical="center"/>
    </xf>
    <xf numFmtId="0" fontId="42" fillId="29" borderId="31" xfId="0" applyFont="1" applyFill="1" applyBorder="1" applyAlignment="1">
      <alignment horizontal="center"/>
    </xf>
    <xf numFmtId="0" fontId="43" fillId="29" borderId="0" xfId="0" applyFont="1" applyFill="1" applyAlignment="1">
      <alignment horizontal="left"/>
    </xf>
    <xf numFmtId="0" fontId="46" fillId="29" borderId="0" xfId="0" applyFont="1" applyFill="1" applyAlignment="1">
      <alignment horizontal="center"/>
    </xf>
    <xf numFmtId="0" fontId="47" fillId="29" borderId="31" xfId="0" applyFont="1" applyFill="1" applyBorder="1" applyAlignment="1">
      <alignment horizontal="center" wrapText="1"/>
    </xf>
    <xf numFmtId="0" fontId="42" fillId="29" borderId="0" xfId="0" applyFont="1" applyFill="1" applyAlignment="1">
      <alignment horizontal="center"/>
    </xf>
    <xf numFmtId="0" fontId="45" fillId="32" borderId="0" xfId="0" applyFont="1" applyFill="1" applyAlignment="1">
      <alignment horizontal="center"/>
    </xf>
    <xf numFmtId="0" fontId="47" fillId="29" borderId="0" xfId="0" applyFont="1" applyFill="1" applyAlignment="1">
      <alignment horizontal="center"/>
    </xf>
    <xf numFmtId="0" fontId="43" fillId="33" borderId="0" xfId="0" applyFont="1" applyFill="1" applyAlignment="1">
      <alignment horizontal="center"/>
    </xf>
    <xf numFmtId="0" fontId="52" fillId="29" borderId="0" xfId="0" applyFont="1" applyFill="1" applyAlignment="1">
      <alignment horizontal="center"/>
    </xf>
    <xf numFmtId="0" fontId="42" fillId="29" borderId="31" xfId="0" applyFont="1" applyFill="1" applyBorder="1" applyAlignment="1">
      <alignment horizontal="center" wrapText="1"/>
    </xf>
    <xf numFmtId="0" fontId="43" fillId="29" borderId="0" xfId="0" applyFont="1" applyFill="1" applyAlignment="1">
      <alignment horizontal="center"/>
    </xf>
    <xf numFmtId="0" fontId="47" fillId="36" borderId="31" xfId="0" applyFont="1" applyFill="1" applyBorder="1" applyAlignment="1">
      <alignment horizontal="center" wrapText="1"/>
    </xf>
    <xf numFmtId="0" fontId="42" fillId="33" borderId="31" xfId="0" applyFont="1" applyFill="1" applyBorder="1" applyAlignment="1">
      <alignment horizontal="center"/>
    </xf>
    <xf numFmtId="0" fontId="52" fillId="36" borderId="0" xfId="0" applyFont="1" applyFill="1" applyAlignment="1">
      <alignment horizontal="center"/>
    </xf>
    <xf numFmtId="0" fontId="5" fillId="13" borderId="25" xfId="0" applyFont="1" applyFill="1" applyBorder="1" applyAlignment="1">
      <alignment horizontal="center" vertical="center" wrapText="1"/>
    </xf>
    <xf numFmtId="0" fontId="5" fillId="13"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58" fillId="9" borderId="1" xfId="0" applyFont="1" applyFill="1" applyBorder="1" applyAlignment="1" applyProtection="1">
      <alignment horizontal="center" vertical="center"/>
      <protection hidden="1"/>
    </xf>
    <xf numFmtId="0" fontId="58" fillId="9" borderId="20"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58" fillId="2" borderId="3" xfId="0" applyFont="1" applyFill="1" applyBorder="1" applyAlignment="1" applyProtection="1">
      <alignment horizontal="center" vertical="center" wrapText="1"/>
      <protection hidden="1"/>
    </xf>
    <xf numFmtId="0" fontId="58" fillId="2" borderId="4" xfId="0" applyFont="1" applyFill="1" applyBorder="1" applyAlignment="1" applyProtection="1">
      <alignment horizontal="center" vertical="center" wrapText="1"/>
      <protection hidden="1"/>
    </xf>
    <xf numFmtId="0" fontId="2" fillId="2" borderId="7"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58" fillId="2" borderId="12" xfId="0" applyFont="1" applyFill="1" applyBorder="1" applyAlignment="1" applyProtection="1">
      <alignment horizontal="center" vertical="center" wrapText="1"/>
      <protection hidden="1"/>
    </xf>
    <xf numFmtId="0" fontId="58" fillId="2" borderId="13" xfId="0" applyFont="1" applyFill="1" applyBorder="1" applyAlignment="1" applyProtection="1">
      <alignment horizontal="center" vertical="center" wrapText="1"/>
      <protection hidden="1"/>
    </xf>
    <xf numFmtId="0" fontId="58" fillId="2" borderId="2" xfId="0" applyFont="1" applyFill="1" applyBorder="1" applyAlignment="1" applyProtection="1">
      <alignment horizontal="center" vertical="center" wrapText="1"/>
      <protection hidden="1"/>
    </xf>
    <xf numFmtId="0" fontId="58" fillId="2" borderId="3" xfId="0" applyFont="1" applyFill="1" applyBorder="1" applyAlignment="1" applyProtection="1">
      <alignment horizontal="justify" vertical="center" wrapText="1"/>
      <protection hidden="1"/>
    </xf>
    <xf numFmtId="0" fontId="2" fillId="2" borderId="0" xfId="0" applyFont="1" applyFill="1" applyAlignment="1" applyProtection="1">
      <alignment horizontal="justify" vertical="center" wrapText="1"/>
      <protection hidden="1"/>
    </xf>
    <xf numFmtId="0" fontId="58" fillId="2" borderId="11" xfId="0" applyFont="1" applyFill="1" applyBorder="1" applyAlignment="1" applyProtection="1">
      <alignment horizontal="center" vertical="center" wrapText="1"/>
      <protection hidden="1"/>
    </xf>
    <xf numFmtId="0" fontId="58" fillId="2" borderId="12" xfId="0" applyFont="1" applyFill="1" applyBorder="1" applyAlignment="1" applyProtection="1">
      <alignment horizontal="justify" vertical="center" wrapText="1"/>
      <protection hidden="1"/>
    </xf>
    <xf numFmtId="0" fontId="56" fillId="3" borderId="5" xfId="0" applyFont="1" applyFill="1" applyBorder="1" applyAlignment="1" applyProtection="1">
      <alignment horizontal="center" vertical="center" wrapText="1"/>
      <protection hidden="1"/>
    </xf>
    <xf numFmtId="0" fontId="1" fillId="3" borderId="9" xfId="0" applyFont="1" applyFill="1" applyBorder="1" applyAlignment="1" applyProtection="1">
      <alignment horizontal="center" vertical="center" wrapText="1"/>
      <protection hidden="1"/>
    </xf>
    <xf numFmtId="0" fontId="56" fillId="3" borderId="9" xfId="0" applyFont="1" applyFill="1" applyBorder="1" applyAlignment="1" applyProtection="1">
      <alignment horizontal="center" vertical="center" wrapText="1"/>
      <protection hidden="1"/>
    </xf>
    <xf numFmtId="0" fontId="52" fillId="5" borderId="17" xfId="0" applyFont="1" applyFill="1" applyBorder="1" applyAlignment="1" applyProtection="1">
      <alignment horizontal="center" vertical="center"/>
      <protection hidden="1"/>
    </xf>
    <xf numFmtId="0" fontId="4" fillId="5" borderId="18" xfId="0" applyFont="1" applyFill="1" applyBorder="1" applyAlignment="1" applyProtection="1">
      <alignment horizontal="center" vertical="center"/>
      <protection hidden="1"/>
    </xf>
    <xf numFmtId="0" fontId="52" fillId="5" borderId="18" xfId="0" applyFont="1" applyFill="1" applyBorder="1" applyAlignment="1" applyProtection="1">
      <alignment horizontal="center" vertical="center"/>
      <protection hidden="1"/>
    </xf>
    <xf numFmtId="0" fontId="52" fillId="5" borderId="18" xfId="0" applyFont="1" applyFill="1" applyBorder="1" applyAlignment="1" applyProtection="1">
      <alignment horizontal="center" vertical="center" wrapText="1"/>
      <protection hidden="1"/>
    </xf>
    <xf numFmtId="0" fontId="52" fillId="5" borderId="19" xfId="0" applyFont="1" applyFill="1" applyBorder="1" applyAlignment="1" applyProtection="1">
      <alignment horizontal="center" vertical="center"/>
      <protection hidden="1"/>
    </xf>
    <xf numFmtId="0" fontId="58" fillId="19" borderId="1" xfId="0" applyFont="1" applyFill="1" applyBorder="1" applyAlignment="1" applyProtection="1">
      <alignment horizontal="center" vertical="center"/>
      <protection hidden="1"/>
    </xf>
    <xf numFmtId="0" fontId="58" fillId="19" borderId="20" xfId="0" applyFont="1" applyFill="1" applyBorder="1" applyAlignment="1" applyProtection="1">
      <alignment horizontal="center" vertical="center"/>
      <protection hidden="1"/>
    </xf>
    <xf numFmtId="0" fontId="58" fillId="16" borderId="20" xfId="0" applyFont="1" applyFill="1" applyBorder="1" applyAlignment="1" applyProtection="1">
      <alignment horizontal="justify" vertical="center"/>
      <protection hidden="1"/>
    </xf>
    <xf numFmtId="0" fontId="58" fillId="16" borderId="20" xfId="0" applyFont="1" applyFill="1" applyBorder="1" applyAlignment="1" applyProtection="1">
      <alignment horizontal="center" vertical="center"/>
      <protection hidden="1"/>
    </xf>
    <xf numFmtId="0" fontId="58" fillId="6" borderId="1" xfId="0" applyFont="1" applyFill="1" applyBorder="1" applyAlignment="1" applyProtection="1">
      <alignment horizontal="center" vertical="center"/>
      <protection hidden="1"/>
    </xf>
    <xf numFmtId="0" fontId="58" fillId="6" borderId="20" xfId="0" applyFont="1" applyFill="1" applyBorder="1" applyAlignment="1" applyProtection="1">
      <alignment horizontal="center" vertical="center"/>
      <protection hidden="1"/>
    </xf>
    <xf numFmtId="0" fontId="58" fillId="7" borderId="1" xfId="0" applyFont="1" applyFill="1" applyBorder="1" applyAlignment="1" applyProtection="1">
      <alignment horizontal="center" vertical="center"/>
      <protection hidden="1"/>
    </xf>
    <xf numFmtId="0" fontId="58" fillId="7" borderId="20" xfId="0" applyFont="1" applyFill="1" applyBorder="1" applyAlignment="1" applyProtection="1">
      <alignment horizontal="center" vertical="center"/>
      <protection hidden="1"/>
    </xf>
    <xf numFmtId="0" fontId="58" fillId="8" borderId="1" xfId="0" applyFont="1" applyFill="1" applyBorder="1" applyAlignment="1" applyProtection="1">
      <alignment horizontal="center" vertical="center"/>
      <protection hidden="1"/>
    </xf>
    <xf numFmtId="0" fontId="58" fillId="8" borderId="20" xfId="0" applyFont="1" applyFill="1" applyBorder="1" applyAlignment="1" applyProtection="1">
      <alignment horizontal="center" vertical="center"/>
      <protection hidden="1"/>
    </xf>
    <xf numFmtId="0" fontId="58" fillId="18" borderId="1" xfId="0" applyFont="1" applyFill="1" applyBorder="1" applyAlignment="1" applyProtection="1">
      <alignment horizontal="center" vertical="center"/>
      <protection hidden="1"/>
    </xf>
    <xf numFmtId="0" fontId="58" fillId="18" borderId="20" xfId="0" applyFont="1" applyFill="1" applyBorder="1" applyAlignment="1" applyProtection="1">
      <alignment horizontal="center" vertical="center"/>
      <protection hidden="1"/>
    </xf>
    <xf numFmtId="0" fontId="58" fillId="10" borderId="1" xfId="0" applyFont="1" applyFill="1" applyBorder="1" applyAlignment="1" applyProtection="1">
      <alignment horizontal="center" vertical="center"/>
      <protection hidden="1"/>
    </xf>
    <xf numFmtId="0" fontId="58" fillId="10" borderId="20" xfId="0" applyFont="1" applyFill="1" applyBorder="1" applyAlignment="1" applyProtection="1">
      <alignment horizontal="center" vertical="center"/>
      <protection hidden="1"/>
    </xf>
    <xf numFmtId="0" fontId="3" fillId="10" borderId="20" xfId="0" applyFont="1" applyFill="1" applyBorder="1" applyAlignment="1" applyProtection="1">
      <alignment horizontal="center" vertical="center"/>
      <protection hidden="1"/>
    </xf>
    <xf numFmtId="0" fontId="58" fillId="11" borderId="1" xfId="0" applyFont="1" applyFill="1" applyBorder="1" applyAlignment="1" applyProtection="1">
      <alignment horizontal="center" vertical="center"/>
      <protection hidden="1"/>
    </xf>
    <xf numFmtId="0" fontId="58" fillId="11" borderId="20" xfId="0" applyFont="1" applyFill="1" applyBorder="1" applyAlignment="1" applyProtection="1">
      <alignment horizontal="center" vertical="center"/>
      <protection hidden="1"/>
    </xf>
    <xf numFmtId="0" fontId="3" fillId="11" borderId="20" xfId="0" applyFont="1" applyFill="1" applyBorder="1" applyAlignment="1" applyProtection="1">
      <alignment horizontal="center" vertical="center"/>
      <protection hidden="1"/>
    </xf>
    <xf numFmtId="0" fontId="3" fillId="7" borderId="20" xfId="0" applyFont="1" applyFill="1" applyBorder="1" applyAlignment="1" applyProtection="1">
      <alignment horizontal="center" vertical="center"/>
      <protection hidden="1"/>
    </xf>
    <xf numFmtId="0" fontId="58" fillId="12" borderId="1" xfId="0" applyFont="1" applyFill="1" applyBorder="1" applyAlignment="1" applyProtection="1">
      <alignment horizontal="center" vertical="center"/>
      <protection hidden="1"/>
    </xf>
    <xf numFmtId="0" fontId="58" fillId="12" borderId="20" xfId="0" applyFont="1" applyFill="1" applyBorder="1" applyAlignment="1" applyProtection="1">
      <alignment horizontal="center" vertical="center"/>
      <protection hidden="1"/>
    </xf>
    <xf numFmtId="0" fontId="3" fillId="12" borderId="20" xfId="0" applyFont="1" applyFill="1" applyBorder="1" applyAlignment="1" applyProtection="1">
      <alignment horizontal="center" vertical="center"/>
      <protection hidden="1"/>
    </xf>
  </cellXfs>
  <cellStyles count="3">
    <cellStyle name="Normal" xfId="0" builtinId="0"/>
    <cellStyle name="Normal 2" xfId="2"/>
    <cellStyle name="Porcentaje" xfId="1" builtinId="5"/>
  </cellStyles>
  <dxfs count="144">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C000"/>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
      <font>
        <color theme="0"/>
      </font>
      <fill>
        <patternFill patternType="solid">
          <fgColor indexed="64"/>
          <bgColor rgb="FF008000"/>
        </patternFill>
      </fill>
    </dxf>
    <dxf>
      <font>
        <color theme="1"/>
      </font>
      <fill>
        <patternFill patternType="solid">
          <fgColor indexed="64"/>
          <bgColor rgb="FFFFFF00"/>
        </patternFill>
      </fill>
    </dxf>
    <dxf>
      <font>
        <color theme="0"/>
      </font>
      <fill>
        <patternFill patternType="solid">
          <fgColor indexed="64"/>
          <bgColor rgb="FFFF0000"/>
        </patternFill>
      </fill>
    </dxf>
    <dxf>
      <font>
        <color theme="0"/>
      </font>
      <fill>
        <patternFill patternType="solid">
          <fgColor indexed="64"/>
          <bgColor rgb="FF660066"/>
        </patternFill>
      </fill>
    </dxf>
  </dxfs>
  <tableStyles count="0" defaultTableStyle="TableStyleMedium2" defaultPivotStyle="PivotStyleLight16"/>
  <colors>
    <mruColors>
      <color rgb="FFD9D5F9"/>
      <color rgb="FF9C348D"/>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Cumplimiento Plan de Mejora</a:t>
            </a:r>
            <a:r>
              <a:rPr lang="en-US" sz="1400" b="1" baseline="0"/>
              <a:t> a febrero 2019</a:t>
            </a:r>
          </a:p>
          <a:p>
            <a:pPr>
              <a:defRPr b="1"/>
            </a:pPr>
            <a:r>
              <a:rPr lang="en-US" sz="1400" b="1" baseline="0"/>
              <a:t>ESE Metrosalud</a:t>
            </a:r>
            <a:endParaRPr lang="en-US"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4240026246719154"/>
          <c:y val="0.21227617381160688"/>
          <c:w val="0.46519947506561687"/>
          <c:h val="0.77533245844269483"/>
        </c:manualLayout>
      </c:layout>
      <c:doughnutChart>
        <c:varyColors val="1"/>
        <c:ser>
          <c:idx val="0"/>
          <c:order val="0"/>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6285-4A40-B80F-7F73B7C590D9}"/>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6285-4A40-B80F-7F73B7C590D9}"/>
              </c:ext>
            </c:extLst>
          </c:dPt>
          <c:dPt>
            <c:idx val="2"/>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5-6285-4A40-B80F-7F73B7C590D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'1erSeg_aFeb2019'!$P$22:$R$22</c:f>
              <c:strCache>
                <c:ptCount val="3"/>
                <c:pt idx="0">
                  <c:v>CERRADA</c:v>
                </c:pt>
                <c:pt idx="1">
                  <c:v>EN PROCESO</c:v>
                </c:pt>
                <c:pt idx="2">
                  <c:v>SIN AVANCE</c:v>
                </c:pt>
              </c:strCache>
            </c:strRef>
          </c:cat>
          <c:val>
            <c:numRef>
              <c:f>'1erSeg_aFeb2019'!$P$24:$R$24</c:f>
              <c:numCache>
                <c:formatCode>0.0%</c:formatCode>
                <c:ptCount val="3"/>
                <c:pt idx="0">
                  <c:v>0.28358208955223879</c:v>
                </c:pt>
                <c:pt idx="1">
                  <c:v>0.4925373134328358</c:v>
                </c:pt>
                <c:pt idx="2">
                  <c:v>0.22388059701492538</c:v>
                </c:pt>
              </c:numCache>
            </c:numRef>
          </c:val>
          <c:extLst xmlns:c16r2="http://schemas.microsoft.com/office/drawing/2015/06/chart">
            <c:ext xmlns:c16="http://schemas.microsoft.com/office/drawing/2014/chart" uri="{C3380CC4-5D6E-409C-BE32-E72D297353CC}">
              <c16:uniqueId val="{00000006-6285-4A40-B80F-7F73B7C590D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layout>
        <c:manualLayout>
          <c:xMode val="edge"/>
          <c:yMode val="edge"/>
          <c:x val="0.72269138232720909"/>
          <c:y val="0.43657407407407417"/>
          <c:w val="0.20461701662292212"/>
          <c:h val="0.263310731991834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gerencia del ambiente fisico</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3"/>
          <c:order val="3"/>
          <c:tx>
            <c:strRef>
              <c:f>'3er seguim'!$A$8</c:f>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E19-4C7D-9803-FA7BE15926B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E19-4C7D-9803-FA7BE15926BE}"/>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9E19-4C7D-9803-FA7BE15926BE}"/>
              </c:ext>
            </c:extLst>
          </c:dPt>
          <c:dLbls>
            <c:dLbl>
              <c:idx val="2"/>
              <c:tx>
                <c:rich>
                  <a:bodyPr/>
                  <a:lstStyle/>
                  <a:p>
                    <a:r>
                      <a:rPr lang="en-US"/>
                      <a:t>28%</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9E19-4C7D-9803-FA7BE15926B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seguim'!$B$4:$D$4</c:f>
              <c:strCache>
                <c:ptCount val="3"/>
                <c:pt idx="0">
                  <c:v>CERRADA </c:v>
                </c:pt>
                <c:pt idx="1">
                  <c:v>EN PROCESO</c:v>
                </c:pt>
                <c:pt idx="2">
                  <c:v>SIN AVANCE</c:v>
                </c:pt>
              </c:strCache>
            </c:strRef>
          </c:cat>
          <c:val>
            <c:numRef>
              <c:f>'3er seguim'!$B$8:$D$8</c:f>
              <c:numCache>
                <c:formatCode>General</c:formatCode>
                <c:ptCount val="3"/>
                <c:pt idx="0">
                  <c:v>2</c:v>
                </c:pt>
                <c:pt idx="1">
                  <c:v>3</c:v>
                </c:pt>
                <c:pt idx="2">
                  <c:v>2</c:v>
                </c:pt>
              </c:numCache>
            </c:numRef>
          </c:val>
          <c:extLst xmlns:c16r2="http://schemas.microsoft.com/office/drawing/2015/06/chart">
            <c:ext xmlns:c16="http://schemas.microsoft.com/office/drawing/2014/chart" uri="{C3380CC4-5D6E-409C-BE32-E72D297353CC}">
              <c16:uniqueId val="{00000006-9E19-4C7D-9803-FA7BE15926BE}"/>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9E19-4C7D-9803-FA7BE15926B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9E19-4C7D-9803-FA7BE15926BE}"/>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9E19-4C7D-9803-FA7BE15926B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'3er seguim'!$B$5:$D$5</c15:sqref>
                        </c15:formulaRef>
                      </c:ext>
                    </c:extLst>
                    <c:numCache>
                      <c:formatCode>General</c:formatCode>
                      <c:ptCount val="3"/>
                      <c:pt idx="0">
                        <c:v>10</c:v>
                      </c:pt>
                      <c:pt idx="1">
                        <c:v>35</c:v>
                      </c:pt>
                      <c:pt idx="2">
                        <c:v>5</c:v>
                      </c:pt>
                    </c:numCache>
                  </c:numRef>
                </c:val>
                <c:extLst xmlns:c16r2="http://schemas.microsoft.com/office/drawing/2015/06/chart">
                  <c:ext xmlns:c16="http://schemas.microsoft.com/office/drawing/2014/chart" uri="{C3380CC4-5D6E-409C-BE32-E72D297353CC}">
                    <c16:uniqueId val="{0000000D-9E19-4C7D-9803-FA7BE15926BE}"/>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'3er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F-9E19-4C7D-9803-FA7BE15926B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1-9E19-4C7D-9803-FA7BE15926BE}"/>
                    </c:ext>
                  </c:extLst>
                </c:dPt>
                <c:dPt>
                  <c:idx val="2"/>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3-9E19-4C7D-9803-FA7BE15926B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seguim'!$B$6:$D$6</c15:sqref>
                        </c15:formulaRef>
                      </c:ext>
                    </c:extLst>
                    <c:numCache>
                      <c:formatCode>General</c:formatCode>
                      <c:ptCount val="3"/>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14-9E19-4C7D-9803-FA7BE15926BE}"/>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'3er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6-9E19-4C7D-9803-FA7BE15926B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8-9E19-4C7D-9803-FA7BE15926BE}"/>
                    </c:ext>
                  </c:extLst>
                </c:dPt>
                <c:dPt>
                  <c:idx val="2"/>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A-9E19-4C7D-9803-FA7BE15926B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seguim'!$B$7:$D$7</c15:sqref>
                        </c15:formulaRef>
                      </c:ext>
                    </c:extLst>
                    <c:numCache>
                      <c:formatCode>General</c:formatCode>
                      <c:ptCount val="3"/>
                      <c:pt idx="0">
                        <c:v>2</c:v>
                      </c:pt>
                      <c:pt idx="1">
                        <c:v>7</c:v>
                      </c:pt>
                    </c:numCache>
                  </c:numRef>
                </c:val>
                <c:extLst xmlns:c16r2="http://schemas.microsoft.com/office/drawing/2015/06/chart" xmlns:c15="http://schemas.microsoft.com/office/drawing/2012/chart">
                  <c:ext xmlns:c16="http://schemas.microsoft.com/office/drawing/2014/chart" uri="{C3380CC4-5D6E-409C-BE32-E72D297353CC}">
                    <c16:uniqueId val="{0000001B-9E19-4C7D-9803-FA7BE15926BE}"/>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geSTION DE LA TECNOLOGIA</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4"/>
          <c:order val="4"/>
          <c:tx>
            <c:strRef>
              <c:f>'3er seguim'!$A$9</c:f>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5C01-4134-96DA-F7B19C18C2D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5C01-4134-96DA-F7B19C18C2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ext>
              </c:extLst>
              <c:f>'3er seguim'!$B$4:$C$4</c:f>
              <c:strCache>
                <c:ptCount val="2"/>
                <c:pt idx="0">
                  <c:v>CERRADA </c:v>
                </c:pt>
                <c:pt idx="1">
                  <c:v>EN PROCESO</c:v>
                </c:pt>
              </c:strCache>
            </c:strRef>
          </c:cat>
          <c:val>
            <c:numRef>
              <c:extLst>
                <c:ext xmlns:c15="http://schemas.microsoft.com/office/drawing/2012/chart" uri="{02D57815-91ED-43cb-92C2-25804820EDAC}">
                  <c15:fullRef>
                    <c15:sqref>'3er seguim'!$B$9:$D$9</c15:sqref>
                  </c15:fullRef>
                </c:ext>
              </c:extLst>
              <c:f>'3er seguim'!$B$9:$C$9</c:f>
              <c:numCache>
                <c:formatCode>General</c:formatCode>
                <c:ptCount val="2"/>
                <c:pt idx="0">
                  <c:v>1</c:v>
                </c:pt>
                <c:pt idx="1">
                  <c:v>5</c:v>
                </c:pt>
              </c:numCache>
            </c:numRef>
          </c:val>
          <c:extLst xmlns:c16r2="http://schemas.microsoft.com/office/drawing/2015/06/chart">
            <c:ext xmlns:c16="http://schemas.microsoft.com/office/drawing/2014/chart" uri="{C3380CC4-5D6E-409C-BE32-E72D297353CC}">
              <c16:uniqueId val="{00000004-5C01-4134-96DA-F7B19C18C2DF}"/>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5C01-4134-96DA-F7B19C18C2D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5C01-4134-96DA-F7B19C18C2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uri="{02D57815-91ED-43cb-92C2-25804820EDAC}">
                        <c15:fullRef>
                          <c15:sqref>'3er seguim'!$B$5:$D$5</c15:sqref>
                        </c15:fullRef>
                        <c15:formulaRef>
                          <c15:sqref>'3er seguim'!$B$5:$C$5</c15:sqref>
                        </c15:formulaRef>
                      </c:ext>
                    </c:extLst>
                    <c:numCache>
                      <c:formatCode>General</c:formatCode>
                      <c:ptCount val="2"/>
                      <c:pt idx="0">
                        <c:v>10</c:v>
                      </c:pt>
                      <c:pt idx="1">
                        <c:v>35</c:v>
                      </c:pt>
                    </c:numCache>
                  </c:numRef>
                </c:val>
                <c:extLst xmlns:c16r2="http://schemas.microsoft.com/office/drawing/2015/06/chart">
                  <c:ext xmlns:c16="http://schemas.microsoft.com/office/drawing/2014/chart" uri="{C3380CC4-5D6E-409C-BE32-E72D297353CC}">
                    <c16:uniqueId val="{00000009-5C01-4134-96DA-F7B19C18C2DF}"/>
                  </c:ext>
                  <c:ext uri="{02D57815-91ED-43cb-92C2-25804820EDAC}">
                    <c15:categoryFilterExceptions>
                      <c15:categoryFilterException>
                        <c15:sqref>'3er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'3er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5C01-4134-96DA-F7B19C18C2D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5C01-4134-96DA-F7B19C18C2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'3er seguim'!$B$6:$D$6</c15:sqref>
                        </c15:fullRef>
                        <c15:formulaRef>
                          <c15:sqref>'3er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5C01-4134-96DA-F7B19C18C2DF}"/>
                  </c:ext>
                  <c:ext xmlns:c15="http://schemas.microsoft.com/office/drawing/2012/chart" uri="{02D57815-91ED-43cb-92C2-25804820EDAC}">
                    <c15:categoryFilterExceptions>
                      <c15:categoryFilterException>
                        <c15:sqref>'3er seguim'!$D$6</c15:sqref>
                        <c15:spPr xmlns:c15="http://schemas.microsoft.com/office/drawing/2012/chart">
                          <a:solidFill>
                            <a:srgbClr val="FFFF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'3er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5C01-4134-96DA-F7B19C18C2D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5C01-4134-96DA-F7B19C18C2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'3er seguim'!$B$7:$D$7</c15:sqref>
                        </c15:fullRef>
                        <c15:formulaRef>
                          <c15:sqref>'3er seguim'!$B$7:$C$7</c15:sqref>
                        </c15:formulaRef>
                      </c:ext>
                    </c:extLst>
                    <c:numCache>
                      <c:formatCode>General</c:formatCode>
                      <c:ptCount val="2"/>
                      <c:pt idx="0">
                        <c:v>2</c:v>
                      </c:pt>
                      <c:pt idx="1">
                        <c:v>7</c:v>
                      </c:pt>
                    </c:numCache>
                  </c:numRef>
                </c:val>
                <c:extLst xmlns:c16r2="http://schemas.microsoft.com/office/drawing/2015/06/chart" xmlns:c15="http://schemas.microsoft.com/office/drawing/2012/chart">
                  <c:ext xmlns:c16="http://schemas.microsoft.com/office/drawing/2014/chart" uri="{C3380CC4-5D6E-409C-BE32-E72D297353CC}">
                    <c16:uniqueId val="{00000013-5C01-4134-96DA-F7B19C18C2DF}"/>
                  </c:ext>
                  <c:ext xmlns:c15="http://schemas.microsoft.com/office/drawing/2012/chart" uri="{02D57815-91ED-43cb-92C2-25804820EDAC}">
                    <c15:categoryFilterExceptions>
                      <c15:categoryFilterException>
                        <c15:sqref>'3er seguim'!$D$7</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'3er seguim'!$A$8</c15:sqref>
                        </c15:formulaRef>
                      </c:ext>
                    </c:extLst>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5C01-4134-96DA-F7B19C18C2D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5C01-4134-96DA-F7B19C18C2D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'3er seguim'!$B$8:$D$8</c15:sqref>
                        </c15:fullRef>
                        <c15:formulaRef>
                          <c15:sqref>'3er seguim'!$B$8:$C$8</c15:sqref>
                        </c15:formulaRef>
                      </c:ext>
                    </c:extLst>
                    <c:numCache>
                      <c:formatCode>General</c:formatCode>
                      <c:ptCount val="2"/>
                      <c:pt idx="0">
                        <c:v>2</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18-5C01-4134-96DA-F7B19C18C2DF}"/>
                  </c:ext>
                  <c:ext xmlns:c15="http://schemas.microsoft.com/office/drawing/2012/chart" uri="{02D57815-91ED-43cb-92C2-25804820EDAC}">
                    <c15:categoryFilterExceptions>
                      <c15:categoryFilterException>
                        <c15:sqref>'3er seguim'!$D$8</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geRENCIA DEL TALENTO HUMANO</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5"/>
          <c:order val="5"/>
          <c:tx>
            <c:strRef>
              <c:f>'3er seguim'!$A$10</c:f>
              <c:strCache>
                <c:ptCount val="1"/>
                <c:pt idx="0">
                  <c:v>GERENCIA DEL TALENTO HUMANO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6921-45AF-8F20-9F79805FDB99}"/>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seguim'!$B$4:$D$4</c:f>
              <c:strCache>
                <c:ptCount val="3"/>
                <c:pt idx="0">
                  <c:v>CERRADA </c:v>
                </c:pt>
                <c:pt idx="1">
                  <c:v>EN PROCESO</c:v>
                </c:pt>
                <c:pt idx="2">
                  <c:v>SIN AVANCE</c:v>
                </c:pt>
              </c:strCache>
            </c:strRef>
          </c:cat>
          <c:val>
            <c:numRef>
              <c:f>'3er seguim'!$B$10:$D$10</c:f>
              <c:numCache>
                <c:formatCode>General</c:formatCode>
                <c:ptCount val="3"/>
                <c:pt idx="0">
                  <c:v>3</c:v>
                </c:pt>
                <c:pt idx="1">
                  <c:v>5</c:v>
                </c:pt>
                <c:pt idx="2">
                  <c:v>3</c:v>
                </c:pt>
              </c:numCache>
            </c:numRef>
          </c:val>
          <c:extLst xmlns:c16r2="http://schemas.microsoft.com/office/drawing/2015/06/chart">
            <c:ext xmlns:c16="http://schemas.microsoft.com/office/drawing/2014/chart" uri="{C3380CC4-5D6E-409C-BE32-E72D297353CC}">
              <c16:uniqueId val="{00000006-6921-45AF-8F20-9F79805FDB99}"/>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6921-45AF-8F20-9F79805FDB99}"/>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'3er seguim'!$B$5:$D$5</c15:sqref>
                        </c15:formulaRef>
                      </c:ext>
                    </c:extLst>
                    <c:numCache>
                      <c:formatCode>General</c:formatCode>
                      <c:ptCount val="3"/>
                      <c:pt idx="0">
                        <c:v>10</c:v>
                      </c:pt>
                      <c:pt idx="1">
                        <c:v>35</c:v>
                      </c:pt>
                      <c:pt idx="2">
                        <c:v>5</c:v>
                      </c:pt>
                    </c:numCache>
                  </c:numRef>
                </c:val>
                <c:extLst xmlns:c16r2="http://schemas.microsoft.com/office/drawing/2015/06/chart">
                  <c:ext xmlns:c16="http://schemas.microsoft.com/office/drawing/2014/chart" uri="{C3380CC4-5D6E-409C-BE32-E72D297353CC}">
                    <c16:uniqueId val="{0000000D-6921-45AF-8F20-9F79805FDB99}"/>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'3er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F-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1-6921-45AF-8F20-9F79805FDB99}"/>
                    </c:ext>
                  </c:extLst>
                </c:dPt>
                <c:dPt>
                  <c:idx val="2"/>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3-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seguim'!$B$6:$D$6</c15:sqref>
                        </c15:formulaRef>
                      </c:ext>
                    </c:extLst>
                    <c:numCache>
                      <c:formatCode>General</c:formatCode>
                      <c:ptCount val="3"/>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14-6921-45AF-8F20-9F79805FDB99}"/>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'3er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6-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8-6921-45AF-8F20-9F79805FDB99}"/>
                    </c:ext>
                  </c:extLst>
                </c:dPt>
                <c:dPt>
                  <c:idx val="2"/>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A-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seguim'!$B$7:$D$7</c15:sqref>
                        </c15:formulaRef>
                      </c:ext>
                    </c:extLst>
                    <c:numCache>
                      <c:formatCode>General</c:formatCode>
                      <c:ptCount val="3"/>
                      <c:pt idx="0">
                        <c:v>2</c:v>
                      </c:pt>
                      <c:pt idx="1">
                        <c:v>7</c:v>
                      </c:pt>
                    </c:numCache>
                  </c:numRef>
                </c:val>
                <c:extLst xmlns:c16r2="http://schemas.microsoft.com/office/drawing/2015/06/chart" xmlns:c15="http://schemas.microsoft.com/office/drawing/2012/chart">
                  <c:ext xmlns:c16="http://schemas.microsoft.com/office/drawing/2014/chart" uri="{C3380CC4-5D6E-409C-BE32-E72D297353CC}">
                    <c16:uniqueId val="{0000001B-6921-45AF-8F20-9F79805FDB99}"/>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'3er seguim'!$A$8</c15:sqref>
                        </c15:formulaRef>
                      </c:ext>
                    </c:extLst>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D-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F-6921-45AF-8F20-9F79805FDB99}"/>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21-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seguim'!$B$8:$D$8</c15:sqref>
                        </c15:formulaRef>
                      </c:ext>
                    </c:extLst>
                    <c:numCache>
                      <c:formatCode>General</c:formatCode>
                      <c:ptCount val="3"/>
                      <c:pt idx="0">
                        <c:v>2</c:v>
                      </c:pt>
                      <c:pt idx="1">
                        <c:v>3</c:v>
                      </c:pt>
                      <c:pt idx="2">
                        <c:v>2</c:v>
                      </c:pt>
                    </c:numCache>
                  </c:numRef>
                </c:val>
                <c:extLst xmlns:c16r2="http://schemas.microsoft.com/office/drawing/2015/06/chart" xmlns:c15="http://schemas.microsoft.com/office/drawing/2012/chart">
                  <c:ext xmlns:c16="http://schemas.microsoft.com/office/drawing/2014/chart" uri="{C3380CC4-5D6E-409C-BE32-E72D297353CC}">
                    <c16:uniqueId val="{00000022-6921-45AF-8F20-9F79805FDB99}"/>
                  </c:ext>
                </c:extLst>
              </c15:ser>
            </c15:filteredPieSeries>
            <c15:filteredPie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'3er seguim'!$A$9</c15:sqref>
                        </c15:formulaRef>
                      </c:ext>
                    </c:extLst>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24-6921-45AF-8F20-9F79805FDB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26-6921-45AF-8F20-9F79805FDB99}"/>
                    </c:ext>
                  </c:extLst>
                </c:dPt>
                <c:dPt>
                  <c:idx val="2"/>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28-6921-45AF-8F20-9F79805FDB9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'3er seguim'!$B$4:$D$4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'3er seguim'!$B$9:$D$9</c15:sqref>
                        </c15:formulaRef>
                      </c:ext>
                    </c:extLst>
                    <c:numCache>
                      <c:formatCode>General</c:formatCode>
                      <c:ptCount val="3"/>
                      <c:pt idx="0">
                        <c:v>1</c:v>
                      </c:pt>
                      <c:pt idx="1">
                        <c:v>5</c:v>
                      </c:pt>
                    </c:numCache>
                  </c:numRef>
                </c:val>
                <c:extLst xmlns:c16r2="http://schemas.microsoft.com/office/drawing/2015/06/chart" xmlns:c15="http://schemas.microsoft.com/office/drawing/2012/chart">
                  <c:ext xmlns:c16="http://schemas.microsoft.com/office/drawing/2014/chart" uri="{C3380CC4-5D6E-409C-BE32-E72D297353CC}">
                    <c16:uniqueId val="{00000029-6921-45AF-8F20-9F79805FDB99}"/>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a:solidFill>
                  <a:srgbClr val="0070C0"/>
                </a:solidFill>
              </a:rPr>
              <a:t>cumplimiento</a:t>
            </a:r>
            <a:r>
              <a:rPr lang="es-CO" sz="1200" baseline="0">
                <a:solidFill>
                  <a:srgbClr val="0070C0"/>
                </a:solidFill>
              </a:rPr>
              <a:t> plan de mejora ACREDITACION A junio 2019</a:t>
            </a:r>
            <a:endParaRPr lang="es-CO" sz="1200">
              <a:solidFill>
                <a:srgbClr val="0070C0"/>
              </a:solidFill>
            </a:endParaRP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0"/>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66E-4FC8-85B9-A80A16EC52FA}"/>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66E-4FC8-85B9-A80A16EC52FA}"/>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966E-4FC8-85B9-A80A16EC52F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seguim'!$A$16:$C$16</c:f>
              <c:strCache>
                <c:ptCount val="3"/>
                <c:pt idx="0">
                  <c:v>CERRADA </c:v>
                </c:pt>
                <c:pt idx="1">
                  <c:v>EN PROCESO</c:v>
                </c:pt>
                <c:pt idx="2">
                  <c:v>SIN AVANCE</c:v>
                </c:pt>
              </c:strCache>
            </c:strRef>
          </c:cat>
          <c:val>
            <c:numRef>
              <c:f>'3er seguim'!$A$17:$C$17</c:f>
              <c:numCache>
                <c:formatCode>General</c:formatCode>
                <c:ptCount val="3"/>
                <c:pt idx="0">
                  <c:v>21</c:v>
                </c:pt>
                <c:pt idx="1">
                  <c:v>58</c:v>
                </c:pt>
                <c:pt idx="2">
                  <c:v>10</c:v>
                </c:pt>
              </c:numCache>
            </c:numRef>
          </c:val>
          <c:extLst xmlns:c16r2="http://schemas.microsoft.com/office/drawing/2015/06/chart">
            <c:ext xmlns:c16="http://schemas.microsoft.com/office/drawing/2014/chart" uri="{C3380CC4-5D6E-409C-BE32-E72D297353CC}">
              <c16:uniqueId val="{00000006-966E-4FC8-85B9-A80A16EC52FA}"/>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a:solidFill>
                  <a:srgbClr val="0070C0"/>
                </a:solidFill>
              </a:rPr>
              <a:t>cumplimiento</a:t>
            </a:r>
            <a:r>
              <a:rPr lang="es-CO" sz="1200" baseline="0">
                <a:solidFill>
                  <a:srgbClr val="0070C0"/>
                </a:solidFill>
              </a:rPr>
              <a:t> plan de mejora ACREDITACION eNERO - AGOSTO 2019</a:t>
            </a:r>
            <a:endParaRPr lang="es-CO" sz="1200">
              <a:solidFill>
                <a:srgbClr val="0070C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7621535637211236"/>
          <c:y val="0.25722211868826789"/>
          <c:w val="0.43031465873068064"/>
          <c:h val="0.66022991208508075"/>
        </c:manualLayout>
      </c:layout>
      <c:doughnutChart>
        <c:varyColors val="1"/>
        <c:ser>
          <c:idx val="0"/>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351-4031-AF7B-2811D3D5500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351-4031-AF7B-2811D3D55009}"/>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0351-4031-AF7B-2811D3D55009}"/>
              </c:ext>
            </c:extLst>
          </c:dPt>
          <c:dLbls>
            <c:dLbl>
              <c:idx val="0"/>
              <c:tx>
                <c:rich>
                  <a:bodyPr/>
                  <a:lstStyle/>
                  <a:p>
                    <a:r>
                      <a:rPr lang="en-US"/>
                      <a:t>40,4%</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0351-4031-AF7B-2811D3D55009}"/>
                </c:ext>
                <c:ext xmlns:c15="http://schemas.microsoft.com/office/drawing/2012/chart" uri="{CE6537A1-D6FC-4f65-9D91-7224C49458BB}"/>
              </c:extLst>
            </c:dLbl>
            <c:dLbl>
              <c:idx val="2"/>
              <c:tx>
                <c:rich>
                  <a:bodyPr/>
                  <a:lstStyle/>
                  <a:p>
                    <a:r>
                      <a:rPr lang="en-US"/>
                      <a:t>4,4%</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0351-4031-AF7B-2811D3D5500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'4to seguim'!$A$16:$C$16</c:f>
              <c:strCache>
                <c:ptCount val="3"/>
                <c:pt idx="0">
                  <c:v>CERRADA </c:v>
                </c:pt>
                <c:pt idx="1">
                  <c:v>EN PROCESO</c:v>
                </c:pt>
                <c:pt idx="2">
                  <c:v>SIN AVANCE</c:v>
                </c:pt>
              </c:strCache>
            </c:strRef>
          </c:cat>
          <c:val>
            <c:numRef>
              <c:f>'4to seguim'!$A$17:$C$17</c:f>
              <c:numCache>
                <c:formatCode>General</c:formatCode>
                <c:ptCount val="3"/>
                <c:pt idx="0">
                  <c:v>36</c:v>
                </c:pt>
                <c:pt idx="1">
                  <c:v>49</c:v>
                </c:pt>
                <c:pt idx="2">
                  <c:v>4</c:v>
                </c:pt>
              </c:numCache>
            </c:numRef>
          </c:val>
          <c:extLst xmlns:c16r2="http://schemas.microsoft.com/office/drawing/2015/06/chart">
            <c:ext xmlns:c16="http://schemas.microsoft.com/office/drawing/2014/chart" uri="{C3380CC4-5D6E-409C-BE32-E72D297353CC}">
              <c16:uniqueId val="{00000006-0351-4031-AF7B-2811D3D55009}"/>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 AGOSTO DE 2019 - estandares cliente asistencial</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31647443533"/>
          <c:y val="0.28593131988281345"/>
          <c:w val="0.43376574803149603"/>
          <c:h val="0.72294291338582672"/>
        </c:manualLayout>
      </c:layout>
      <c:doughnutChart>
        <c:varyColors val="1"/>
        <c:ser>
          <c:idx val="0"/>
          <c:order val="0"/>
          <c:tx>
            <c:strRef>
              <c:f>'4to seguim'!$A$5</c:f>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C1A-467D-B894-DC3CA6F2F07D}"/>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C1A-467D-B894-DC3CA6F2F07D}"/>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9C1A-467D-B894-DC3CA6F2F0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'4to seguim'!$B$4:$D$4</c:f>
              <c:strCache>
                <c:ptCount val="3"/>
                <c:pt idx="0">
                  <c:v>CERRADA </c:v>
                </c:pt>
                <c:pt idx="1">
                  <c:v>EN PROCESO</c:v>
                </c:pt>
                <c:pt idx="2">
                  <c:v>SIN AVANCE</c:v>
                </c:pt>
              </c:strCache>
            </c:strRef>
          </c:cat>
          <c:val>
            <c:numRef>
              <c:f>'4to seguim'!$B$5:$D$5</c:f>
              <c:numCache>
                <c:formatCode>General</c:formatCode>
                <c:ptCount val="3"/>
                <c:pt idx="0">
                  <c:v>17</c:v>
                </c:pt>
                <c:pt idx="1">
                  <c:v>29</c:v>
                </c:pt>
                <c:pt idx="2">
                  <c:v>4</c:v>
                </c:pt>
              </c:numCache>
            </c:numRef>
          </c:val>
          <c:extLst xmlns:c16r2="http://schemas.microsoft.com/office/drawing/2015/06/chart">
            <c:ext xmlns:c16="http://schemas.microsoft.com/office/drawing/2014/chart" uri="{C3380CC4-5D6E-409C-BE32-E72D297353CC}">
              <c16:uniqueId val="{00000006-9C1A-467D-B894-DC3CA6F2F07D}"/>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-AGOSTO 2019 - estandares DE DIRECCIONAMIENTO Y GERENCIA</a:t>
            </a:r>
            <a:endParaRPr lang="es-CO" sz="900"/>
          </a:p>
        </c:rich>
      </c:tx>
      <c:layout>
        <c:manualLayout>
          <c:xMode val="edge"/>
          <c:yMode val="edge"/>
          <c:x val="0.16956459289046696"/>
          <c:y val="3.223442975517062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9316299125526479"/>
          <c:y val="0.22781285888082003"/>
          <c:w val="0.43376574803149603"/>
          <c:h val="0.72294291338582672"/>
        </c:manualLayout>
      </c:layout>
      <c:doughnutChart>
        <c:varyColors val="1"/>
        <c:ser>
          <c:idx val="1"/>
          <c:order val="1"/>
          <c:tx>
            <c:strRef>
              <c:f>'4to seguim'!$A$6</c:f>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9AA-4277-A5E1-3AE6B3C364A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9AA-4277-A5E1-3AE6B3C364A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ext>
              </c:extLst>
              <c:f>'4to seguim'!$B$4:$C$4</c:f>
              <c:strCache>
                <c:ptCount val="2"/>
                <c:pt idx="0">
                  <c:v>CERRADA </c:v>
                </c:pt>
                <c:pt idx="1">
                  <c:v>EN PROCESO</c:v>
                </c:pt>
              </c:strCache>
            </c:strRef>
          </c:cat>
          <c:val>
            <c:numRef>
              <c:extLst>
                <c:ext xmlns:c15="http://schemas.microsoft.com/office/drawing/2012/chart" uri="{02D57815-91ED-43cb-92C2-25804820EDAC}">
                  <c15:fullRef>
                    <c15:sqref>'4to seguim'!$B$6:$D$6</c15:sqref>
                  </c15:fullRef>
                </c:ext>
              </c:extLst>
              <c:f>'4to seguim'!$B$6:$C$6</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4-99AA-4277-A5E1-3AE6B3C364AF}"/>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99AA-4277-A5E1-3AE6B3C364A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99AA-4277-A5E1-3AE6B3C364A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uri="{02D57815-91ED-43cb-92C2-25804820EDAC}">
                        <c15:fullRef>
                          <c15:sqref>'4to seguim'!$B$5:$D$5</c15:sqref>
                        </c15:fullRef>
                        <c15:formulaRef>
                          <c15:sqref>'4to seguim'!$B$5:$C$5</c15:sqref>
                        </c15:formulaRef>
                      </c:ext>
                    </c:extLst>
                    <c:numCache>
                      <c:formatCode>General</c:formatCode>
                      <c:ptCount val="2"/>
                      <c:pt idx="0">
                        <c:v>17</c:v>
                      </c:pt>
                      <c:pt idx="1">
                        <c:v>29</c:v>
                      </c:pt>
                    </c:numCache>
                  </c:numRef>
                </c:val>
                <c:extLst xmlns:c16r2="http://schemas.microsoft.com/office/drawing/2015/06/chart">
                  <c:ext xmlns:c16="http://schemas.microsoft.com/office/drawing/2014/chart" uri="{C3380CC4-5D6E-409C-BE32-E72D297353CC}">
                    <c16:uniqueId val="{00000009-99AA-4277-A5E1-3AE6B3C364AF}"/>
                  </c:ext>
                  <c:ext uri="{02D57815-91ED-43cb-92C2-25804820EDAC}">
                    <c15:categoryFilterExceptions>
                      <c15:categoryFilterException>
                        <c15:sqref>'4to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 AGOSTO 2019 - estandares gerencia de la informacion</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2"/>
          <c:order val="2"/>
          <c:tx>
            <c:strRef>
              <c:f>'4to seguim'!$A$7</c:f>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A0D-4DAE-BA0B-2C0B333BA0B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A0D-4DAE-BA0B-2C0B333BA0B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ext>
              </c:extLst>
              <c:f>'4to seguim'!$B$4:$C$4</c:f>
              <c:strCache>
                <c:ptCount val="2"/>
                <c:pt idx="0">
                  <c:v>CERRADA </c:v>
                </c:pt>
                <c:pt idx="1">
                  <c:v>EN PROCESO</c:v>
                </c:pt>
              </c:strCache>
            </c:strRef>
          </c:cat>
          <c:val>
            <c:numRef>
              <c:extLst>
                <c:ext xmlns:c15="http://schemas.microsoft.com/office/drawing/2012/chart" uri="{02D57815-91ED-43cb-92C2-25804820EDAC}">
                  <c15:fullRef>
                    <c15:sqref>'4to seguim'!$B$7:$D$7</c15:sqref>
                  </c15:fullRef>
                </c:ext>
              </c:extLst>
              <c:f>'4to seguim'!$B$7:$C$7</c:f>
              <c:numCache>
                <c:formatCode>General</c:formatCode>
                <c:ptCount val="2"/>
                <c:pt idx="0">
                  <c:v>5</c:v>
                </c:pt>
                <c:pt idx="1">
                  <c:v>4</c:v>
                </c:pt>
              </c:numCache>
            </c:numRef>
          </c:val>
          <c:extLst xmlns:c16r2="http://schemas.microsoft.com/office/drawing/2015/06/chart">
            <c:ext xmlns:c16="http://schemas.microsoft.com/office/drawing/2014/chart" uri="{C3380CC4-5D6E-409C-BE32-E72D297353CC}">
              <c16:uniqueId val="{00000004-0A0D-4DAE-BA0B-2C0B333BA0B8}"/>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0A0D-4DAE-BA0B-2C0B333BA0B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0A0D-4DAE-BA0B-2C0B333BA0B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uri="{02D57815-91ED-43cb-92C2-25804820EDAC}">
                        <c15:fullRef>
                          <c15:sqref>'4to seguim'!$B$5:$D$5</c15:sqref>
                        </c15:fullRef>
                        <c15:formulaRef>
                          <c15:sqref>'4to seguim'!$B$5:$C$5</c15:sqref>
                        </c15:formulaRef>
                      </c:ext>
                    </c:extLst>
                    <c:numCache>
                      <c:formatCode>General</c:formatCode>
                      <c:ptCount val="2"/>
                      <c:pt idx="0">
                        <c:v>17</c:v>
                      </c:pt>
                      <c:pt idx="1">
                        <c:v>29</c:v>
                      </c:pt>
                    </c:numCache>
                  </c:numRef>
                </c:val>
                <c:extLst xmlns:c16r2="http://schemas.microsoft.com/office/drawing/2015/06/chart">
                  <c:ext xmlns:c16="http://schemas.microsoft.com/office/drawing/2014/chart" uri="{C3380CC4-5D6E-409C-BE32-E72D297353CC}">
                    <c16:uniqueId val="{00000009-0A0D-4DAE-BA0B-2C0B333BA0B8}"/>
                  </c:ext>
                  <c:ext uri="{02D57815-91ED-43cb-92C2-25804820EDAC}">
                    <c15:categoryFilterExceptions>
                      <c15:categoryFilterException>
                        <c15:sqref>'4to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'4to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0A0D-4DAE-BA0B-2C0B333BA0B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0A0D-4DAE-BA0B-2C0B333BA0B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seguim'!$B$6:$D$6</c15:sqref>
                        </c15:fullRef>
                        <c15:formulaRef>
                          <c15:sqref>'4to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0A0D-4DAE-BA0B-2C0B333BA0B8}"/>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 AGOSTO DE 2019 - estandares gerencia del ambiente fisico</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7361392411377944"/>
          <c:y val="0.25719635082192083"/>
          <c:w val="0.43376574803149603"/>
          <c:h val="0.72294291338582672"/>
        </c:manualLayout>
      </c:layout>
      <c:doughnutChart>
        <c:varyColors val="1"/>
        <c:ser>
          <c:idx val="3"/>
          <c:order val="3"/>
          <c:tx>
            <c:strRef>
              <c:f>'4to seguim'!$A$8</c:f>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638E-400C-BF7C-0C2C390329DA}"/>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638E-400C-BF7C-0C2C390329D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ext>
              </c:extLst>
              <c:f>'4to seguim'!$B$4:$C$4</c:f>
              <c:strCache>
                <c:ptCount val="2"/>
                <c:pt idx="0">
                  <c:v>CERRADA </c:v>
                </c:pt>
                <c:pt idx="1">
                  <c:v>EN PROCESO</c:v>
                </c:pt>
              </c:strCache>
            </c:strRef>
          </c:cat>
          <c:val>
            <c:numRef>
              <c:extLst>
                <c:ext xmlns:c15="http://schemas.microsoft.com/office/drawing/2012/chart" uri="{02D57815-91ED-43cb-92C2-25804820EDAC}">
                  <c15:fullRef>
                    <c15:sqref>'4to seguim'!$B$8:$D$8</c15:sqref>
                  </c15:fullRef>
                </c:ext>
              </c:extLst>
              <c:f>'4to seguim'!$B$8:$C$8</c:f>
              <c:numCache>
                <c:formatCode>General</c:formatCode>
                <c:ptCount val="2"/>
                <c:pt idx="0">
                  <c:v>3</c:v>
                </c:pt>
                <c:pt idx="1">
                  <c:v>4</c:v>
                </c:pt>
              </c:numCache>
            </c:numRef>
          </c:val>
          <c:extLst xmlns:c16r2="http://schemas.microsoft.com/office/drawing/2015/06/chart">
            <c:ext xmlns:c16="http://schemas.microsoft.com/office/drawing/2014/chart" uri="{C3380CC4-5D6E-409C-BE32-E72D297353CC}">
              <c16:uniqueId val="{00000004-638E-400C-BF7C-0C2C390329DA}"/>
            </c:ext>
            <c:ext xmlns:c15="http://schemas.microsoft.com/office/drawing/2012/chart" uri="{02D57815-91ED-43cb-92C2-25804820EDAC}">
              <c15:categoryFilterExceptions>
                <c15:categoryFilterException>
                  <c15:sqref>'4to seguim'!$D$8</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28%</a:t>
                          </a:r>
                        </a:p>
                      </c:rich>
                    </c:tx>
                    <c:showLegendKey val="0"/>
                    <c:showVal val="0"/>
                    <c:showCatName val="0"/>
                    <c:showSerName val="0"/>
                    <c:showPercent val="1"/>
                    <c:showBubbleSize val="0"/>
                    <c:extLst xmlns:c16r2="http://schemas.microsoft.com/office/drawing/2015/06/chart" xmlns:c16="http://schemas.microsoft.com/office/drawing/2014/chart">
                      <c:ext xmlns:c16="http://schemas.microsoft.com/office/drawing/2014/chart" uri="{C3380CC4-5D6E-409C-BE32-E72D297353CC}">
                        <c16:uniqueId val="{00000017-C756-4870-AE2D-A29EA24C9EAE}"/>
                      </c:ext>
                      <c:ext uri="{CE6537A1-D6FC-4f65-9D91-7224C49458BB}"/>
                    </c:extLst>
                  </c15:dLbl>
                </c15:categoryFilterException>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638E-400C-BF7C-0C2C390329DA}"/>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638E-400C-BF7C-0C2C390329D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uri="{02D57815-91ED-43cb-92C2-25804820EDAC}">
                        <c15:fullRef>
                          <c15:sqref>'4to seguim'!$B$5:$D$5</c15:sqref>
                        </c15:fullRef>
                        <c15:formulaRef>
                          <c15:sqref>'4to seguim'!$B$5:$C$5</c15:sqref>
                        </c15:formulaRef>
                      </c:ext>
                    </c:extLst>
                    <c:numCache>
                      <c:formatCode>General</c:formatCode>
                      <c:ptCount val="2"/>
                      <c:pt idx="0">
                        <c:v>17</c:v>
                      </c:pt>
                      <c:pt idx="1">
                        <c:v>29</c:v>
                      </c:pt>
                    </c:numCache>
                  </c:numRef>
                </c:val>
                <c:extLst xmlns:c16r2="http://schemas.microsoft.com/office/drawing/2015/06/chart">
                  <c:ext xmlns:c16="http://schemas.microsoft.com/office/drawing/2014/chart" uri="{C3380CC4-5D6E-409C-BE32-E72D297353CC}">
                    <c16:uniqueId val="{00000009-638E-400C-BF7C-0C2C390329DA}"/>
                  </c:ext>
                  <c:ext uri="{02D57815-91ED-43cb-92C2-25804820EDAC}">
                    <c15:categoryFilterExceptions>
                      <c15:categoryFilterException>
                        <c15:sqref>'4to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'4to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638E-400C-BF7C-0C2C390329DA}"/>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638E-400C-BF7C-0C2C390329D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seguim'!$B$6:$D$6</c15:sqref>
                        </c15:fullRef>
                        <c15:formulaRef>
                          <c15:sqref>'4to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638E-400C-BF7C-0C2C390329DA}"/>
                  </c:ext>
                  <c:ext xmlns:c15="http://schemas.microsoft.com/office/drawing/2012/chart" uri="{02D57815-91ED-43cb-92C2-25804820EDAC}">
                    <c15:categoryFilterExceptions>
                      <c15:categoryFilterException>
                        <c15:sqref>'4to seguim'!$D$6</c15:sqref>
                        <c15:spPr xmlns:c15="http://schemas.microsoft.com/office/drawing/2012/chart">
                          <a:solidFill>
                            <a:srgbClr val="FFFF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'4to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638E-400C-BF7C-0C2C390329DA}"/>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638E-400C-BF7C-0C2C390329D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seguim'!$B$7:$D$7</c15:sqref>
                        </c15:fullRef>
                        <c15:formulaRef>
                          <c15:sqref>'4to seguim'!$B$7:$C$7</c15:sqref>
                        </c15:formulaRef>
                      </c:ext>
                    </c:extLst>
                    <c:numCache>
                      <c:formatCode>General</c:formatCode>
                      <c:ptCount val="2"/>
                      <c:pt idx="0">
                        <c:v>5</c:v>
                      </c:pt>
                      <c:pt idx="1">
                        <c:v>4</c:v>
                      </c:pt>
                    </c:numCache>
                  </c:numRef>
                </c:val>
                <c:extLst xmlns:c16r2="http://schemas.microsoft.com/office/drawing/2015/06/chart" xmlns:c15="http://schemas.microsoft.com/office/drawing/2012/chart">
                  <c:ext xmlns:c16="http://schemas.microsoft.com/office/drawing/2014/chart" uri="{C3380CC4-5D6E-409C-BE32-E72D297353CC}">
                    <c16:uniqueId val="{00000013-638E-400C-BF7C-0C2C390329DA}"/>
                  </c:ext>
                  <c:ext xmlns:c15="http://schemas.microsoft.com/office/drawing/2012/chart" uri="{02D57815-91ED-43cb-92C2-25804820EDAC}">
                    <c15:categoryFilterExceptions>
                      <c15:categoryFilterException>
                        <c15:sqref>'4to seguim'!$D$7</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 AGOSTO 2019 - estandares geSTION DE LA TECNOLOGIA</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754970700123128"/>
          <c:y val="0.2358330826992707"/>
          <c:w val="0.43376574803149603"/>
          <c:h val="0.72294291338582672"/>
        </c:manualLayout>
      </c:layout>
      <c:doughnutChart>
        <c:varyColors val="1"/>
        <c:ser>
          <c:idx val="4"/>
          <c:order val="4"/>
          <c:tx>
            <c:strRef>
              <c:f>'4to seguim'!$A$9</c:f>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646-460F-B730-A73856568A4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646-460F-B730-A73856568A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ext>
              </c:extLst>
              <c:f>'4to seguim'!$B$4:$C$4</c:f>
              <c:strCache>
                <c:ptCount val="2"/>
                <c:pt idx="0">
                  <c:v>CERRADA </c:v>
                </c:pt>
                <c:pt idx="1">
                  <c:v>EN PROCESO</c:v>
                </c:pt>
              </c:strCache>
            </c:strRef>
          </c:cat>
          <c:val>
            <c:numRef>
              <c:extLst>
                <c:ext xmlns:c15="http://schemas.microsoft.com/office/drawing/2012/chart" uri="{02D57815-91ED-43cb-92C2-25804820EDAC}">
                  <c15:fullRef>
                    <c15:sqref>'4to seguim'!$B$9:$D$9</c15:sqref>
                  </c15:fullRef>
                </c:ext>
              </c:extLst>
              <c:f>'4to seguim'!$B$9:$C$9</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4-0646-460F-B730-A73856568A4E}"/>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0646-460F-B730-A73856568A4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0646-460F-B730-A73856568A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uri="{02D57815-91ED-43cb-92C2-25804820EDAC}">
                        <c15:fullRef>
                          <c15:sqref>'4to seguim'!$B$5:$D$5</c15:sqref>
                        </c15:fullRef>
                        <c15:formulaRef>
                          <c15:sqref>'4to seguim'!$B$5:$C$5</c15:sqref>
                        </c15:formulaRef>
                      </c:ext>
                    </c:extLst>
                    <c:numCache>
                      <c:formatCode>General</c:formatCode>
                      <c:ptCount val="2"/>
                      <c:pt idx="0">
                        <c:v>17</c:v>
                      </c:pt>
                      <c:pt idx="1">
                        <c:v>29</c:v>
                      </c:pt>
                    </c:numCache>
                  </c:numRef>
                </c:val>
                <c:extLst xmlns:c16r2="http://schemas.microsoft.com/office/drawing/2015/06/chart">
                  <c:ext xmlns:c16="http://schemas.microsoft.com/office/drawing/2014/chart" uri="{C3380CC4-5D6E-409C-BE32-E72D297353CC}">
                    <c16:uniqueId val="{00000009-0646-460F-B730-A73856568A4E}"/>
                  </c:ext>
                  <c:ext uri="{02D57815-91ED-43cb-92C2-25804820EDAC}">
                    <c15:categoryFilterExceptions>
                      <c15:categoryFilterException>
                        <c15:sqref>'4to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'4to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0646-460F-B730-A73856568A4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0646-460F-B730-A73856568A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seguim'!$B$6:$D$6</c15:sqref>
                        </c15:fullRef>
                        <c15:formulaRef>
                          <c15:sqref>'4to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0646-460F-B730-A73856568A4E}"/>
                  </c:ext>
                  <c:ext xmlns:c15="http://schemas.microsoft.com/office/drawing/2012/chart" uri="{02D57815-91ED-43cb-92C2-25804820EDAC}">
                    <c15:categoryFilterExceptions>
                      <c15:categoryFilterException>
                        <c15:sqref>'4to seguim'!$D$6</c15:sqref>
                        <c15:spPr xmlns:c15="http://schemas.microsoft.com/office/drawing/2012/chart">
                          <a:solidFill>
                            <a:srgbClr val="FFFF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'4to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0646-460F-B730-A73856568A4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0646-460F-B730-A73856568A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seguim'!$B$7:$D$7</c15:sqref>
                        </c15:fullRef>
                        <c15:formulaRef>
                          <c15:sqref>'4to seguim'!$B$7:$C$7</c15:sqref>
                        </c15:formulaRef>
                      </c:ext>
                    </c:extLst>
                    <c:numCache>
                      <c:formatCode>General</c:formatCode>
                      <c:ptCount val="2"/>
                      <c:pt idx="0">
                        <c:v>5</c:v>
                      </c:pt>
                      <c:pt idx="1">
                        <c:v>4</c:v>
                      </c:pt>
                    </c:numCache>
                  </c:numRef>
                </c:val>
                <c:extLst xmlns:c16r2="http://schemas.microsoft.com/office/drawing/2015/06/chart" xmlns:c15="http://schemas.microsoft.com/office/drawing/2012/chart">
                  <c:ext xmlns:c16="http://schemas.microsoft.com/office/drawing/2014/chart" uri="{C3380CC4-5D6E-409C-BE32-E72D297353CC}">
                    <c16:uniqueId val="{00000013-0646-460F-B730-A73856568A4E}"/>
                  </c:ext>
                  <c:ext xmlns:c15="http://schemas.microsoft.com/office/drawing/2012/chart" uri="{02D57815-91ED-43cb-92C2-25804820EDAC}">
                    <c15:categoryFilterExceptions>
                      <c15:categoryFilterException>
                        <c15:sqref>'4to seguim'!$D$7</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'4to seguim'!$A$8</c15:sqref>
                        </c15:formulaRef>
                      </c:ext>
                    </c:extLst>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0646-460F-B730-A73856568A4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0646-460F-B730-A73856568A4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seguim'!$B$8:$D$8</c15:sqref>
                        </c15:fullRef>
                        <c15:formulaRef>
                          <c15:sqref>'4to seguim'!$B$8:$C$8</c15:sqref>
                        </c15:formulaRef>
                      </c:ext>
                    </c:extLst>
                    <c:numCache>
                      <c:formatCode>General</c:formatCode>
                      <c:ptCount val="2"/>
                      <c:pt idx="0">
                        <c:v>3</c:v>
                      </c:pt>
                      <c:pt idx="1">
                        <c:v>4</c:v>
                      </c:pt>
                    </c:numCache>
                  </c:numRef>
                </c:val>
                <c:extLst xmlns:c16r2="http://schemas.microsoft.com/office/drawing/2015/06/chart" xmlns:c15="http://schemas.microsoft.com/office/drawing/2012/chart">
                  <c:ext xmlns:c16="http://schemas.microsoft.com/office/drawing/2014/chart" uri="{C3380CC4-5D6E-409C-BE32-E72D297353CC}">
                    <c16:uniqueId val="{00000018-0646-460F-B730-A73856568A4E}"/>
                  </c:ext>
                  <c:ext xmlns:c15="http://schemas.microsoft.com/office/drawing/2012/chart" uri="{02D57815-91ED-43cb-92C2-25804820EDAC}">
                    <c15:categoryFilterExceptions>
                      <c15:categoryFilterException>
                        <c15:sqref>'4to seguim'!$D$8</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sz="1400" b="1"/>
              <a:t>Cumplimiento</a:t>
            </a:r>
            <a:r>
              <a:rPr lang="es-CO" sz="1400" b="1" baseline="0"/>
              <a:t> Plan de Mejora PAMEC a feb. 2019</a:t>
            </a:r>
          </a:p>
          <a:p>
            <a:pPr>
              <a:defRPr b="1"/>
            </a:pPr>
            <a:r>
              <a:rPr lang="es-CO" sz="1400" b="1" baseline="0"/>
              <a:t>ESE Metrosalud</a:t>
            </a:r>
            <a:endParaRPr lang="es-CO"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6617744130360299"/>
          <c:y val="0.22419728783902013"/>
          <c:w val="0.44579257799569877"/>
          <c:h val="0.75556430446194223"/>
        </c:manualLayout>
      </c:layout>
      <c:doughnutChart>
        <c:varyColors val="1"/>
        <c:ser>
          <c:idx val="0"/>
          <c:order val="0"/>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FEC5-48A6-A66E-BF7F10BC27EA}"/>
              </c:ext>
            </c:extLst>
          </c:dPt>
          <c:dPt>
            <c:idx val="1"/>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3-FEC5-48A6-A66E-BF7F10BC27EA}"/>
              </c:ext>
            </c:extLst>
          </c:dPt>
          <c:dPt>
            <c:idx val="2"/>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5-FEC5-48A6-A66E-BF7F10BC27EA}"/>
              </c:ext>
            </c:extLst>
          </c:dPt>
          <c:dLbls>
            <c:dLbl>
              <c:idx val="2"/>
              <c:layout>
                <c:manualLayout>
                  <c:x val="-2.7315405393954746E-3"/>
                  <c:y val="-2.3148148148148147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FEC5-48A6-A66E-BF7F10BC27EA}"/>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'1erSeg_aFeb2019'!$P$4:$R$4</c:f>
              <c:strCache>
                <c:ptCount val="3"/>
                <c:pt idx="0">
                  <c:v>CERRADA</c:v>
                </c:pt>
                <c:pt idx="1">
                  <c:v>EN PROCESO</c:v>
                </c:pt>
                <c:pt idx="2">
                  <c:v>SIN AVANCE</c:v>
                </c:pt>
              </c:strCache>
            </c:strRef>
          </c:cat>
          <c:val>
            <c:numRef>
              <c:f>'1erSeg_aFeb2019'!$P$6:$R$6</c:f>
              <c:numCache>
                <c:formatCode>0.0%</c:formatCode>
                <c:ptCount val="3"/>
                <c:pt idx="0">
                  <c:v>0.2857142857142857</c:v>
                </c:pt>
                <c:pt idx="1">
                  <c:v>0.6428571428571429</c:v>
                </c:pt>
                <c:pt idx="2">
                  <c:v>7.1428571428571425E-2</c:v>
                </c:pt>
              </c:numCache>
            </c:numRef>
          </c:val>
          <c:extLst xmlns:c16r2="http://schemas.microsoft.com/office/drawing/2015/06/chart">
            <c:ext xmlns:c16="http://schemas.microsoft.com/office/drawing/2014/chart" uri="{C3380CC4-5D6E-409C-BE32-E72D297353CC}">
              <c16:uniqueId val="{00000006-FEC5-48A6-A66E-BF7F10BC27EA}"/>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layout>
        <c:manualLayout>
          <c:xMode val="edge"/>
          <c:yMode val="edge"/>
          <c:x val="0.73810548521300967"/>
          <c:y val="0.45972222222222231"/>
          <c:w val="0.21486878604101051"/>
          <c:h val="0.27719962088072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ENERO - AGOSTO 2019 - estandares geRENCIA DEL TALENTO HUMANO</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15032113388"/>
          <c:y val="0.28224405282672999"/>
          <c:w val="0.43062508593410748"/>
          <c:h val="0.67779536679987529"/>
        </c:manualLayout>
      </c:layout>
      <c:doughnutChart>
        <c:varyColors val="1"/>
        <c:ser>
          <c:idx val="5"/>
          <c:order val="5"/>
          <c:tx>
            <c:strRef>
              <c:f>'4to seguim'!$A$10</c:f>
              <c:strCache>
                <c:ptCount val="1"/>
                <c:pt idx="0">
                  <c:v>GERENCIA DEL TALENTO HUMANO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ext>
              </c:extLst>
              <c:f>'4to seguim'!$B$4:$C$4</c:f>
              <c:strCache>
                <c:ptCount val="2"/>
                <c:pt idx="0">
                  <c:v>CERRADA </c:v>
                </c:pt>
                <c:pt idx="1">
                  <c:v>EN PROCESO</c:v>
                </c:pt>
              </c:strCache>
            </c:strRef>
          </c:cat>
          <c:val>
            <c:numRef>
              <c:extLst>
                <c:ext xmlns:c15="http://schemas.microsoft.com/office/drawing/2012/chart" uri="{02D57815-91ED-43cb-92C2-25804820EDAC}">
                  <c15:fullRef>
                    <c15:sqref>'4to seguim'!$B$10:$D$10</c15:sqref>
                  </c15:fullRef>
                </c:ext>
              </c:extLst>
              <c:f>'4to seguim'!$B$10:$C$10</c:f>
              <c:numCache>
                <c:formatCode>General</c:formatCode>
                <c:ptCount val="2"/>
                <c:pt idx="0">
                  <c:v>5</c:v>
                </c:pt>
                <c:pt idx="1">
                  <c:v>6</c:v>
                </c:pt>
              </c:numCache>
            </c:numRef>
          </c:val>
          <c:extLst xmlns:c16r2="http://schemas.microsoft.com/office/drawing/2015/06/chart">
            <c:ext xmlns:c16="http://schemas.microsoft.com/office/drawing/2014/chart" uri="{C3380CC4-5D6E-409C-BE32-E72D297353CC}">
              <c16:uniqueId val="{00000004-B3E3-4665-82B3-92D9228414D7}"/>
            </c:ext>
            <c:ext xmlns:c15="http://schemas.microsoft.com/office/drawing/2012/chart" uri="{02D57815-91ED-43cb-92C2-25804820EDAC}">
              <c15:categoryFilterExceptions>
                <c15:categoryFilterException>
                  <c15:sqref>'4to seguim'!$D$10</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'4to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uri="{02D57815-91ED-43cb-92C2-25804820EDAC}">
                        <c15:fullRef>
                          <c15:sqref>'4to seguim'!$B$5:$D$5</c15:sqref>
                        </c15:fullRef>
                        <c15:formulaRef>
                          <c15:sqref>'4to seguim'!$B$5:$C$5</c15:sqref>
                        </c15:formulaRef>
                      </c:ext>
                    </c:extLst>
                    <c:numCache>
                      <c:formatCode>General</c:formatCode>
                      <c:ptCount val="2"/>
                      <c:pt idx="0">
                        <c:v>17</c:v>
                      </c:pt>
                      <c:pt idx="1">
                        <c:v>29</c:v>
                      </c:pt>
                    </c:numCache>
                  </c:numRef>
                </c:val>
                <c:extLst xmlns:c16r2="http://schemas.microsoft.com/office/drawing/2015/06/chart">
                  <c:ext xmlns:c16="http://schemas.microsoft.com/office/drawing/2014/chart" uri="{C3380CC4-5D6E-409C-BE32-E72D297353CC}">
                    <c16:uniqueId val="{00000009-B3E3-4665-82B3-92D9228414D7}"/>
                  </c:ext>
                  <c:ext uri="{02D57815-91ED-43cb-92C2-25804820EDAC}">
                    <c15:categoryFilterExceptions>
                      <c15:categoryFilterException>
                        <c15:sqref>'4to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'4to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seguim'!$B$6:$D$6</c15:sqref>
                        </c15:fullRef>
                        <c15:formulaRef>
                          <c15:sqref>'4to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B3E3-4665-82B3-92D9228414D7}"/>
                  </c:ext>
                  <c:ext xmlns:c15="http://schemas.microsoft.com/office/drawing/2012/chart" uri="{02D57815-91ED-43cb-92C2-25804820EDAC}">
                    <c15:categoryFilterExceptions>
                      <c15:categoryFilterException>
                        <c15:sqref>'4to seguim'!$D$6</c15:sqref>
                        <c15:spPr xmlns:c15="http://schemas.microsoft.com/office/drawing/2012/chart">
                          <a:solidFill>
                            <a:srgbClr val="FFFF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'4to seguim'!$A$7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seguim'!$B$7:$D$7</c15:sqref>
                        </c15:fullRef>
                        <c15:formulaRef>
                          <c15:sqref>'4to seguim'!$B$7:$C$7</c15:sqref>
                        </c15:formulaRef>
                      </c:ext>
                    </c:extLst>
                    <c:numCache>
                      <c:formatCode>General</c:formatCode>
                      <c:ptCount val="2"/>
                      <c:pt idx="0">
                        <c:v>5</c:v>
                      </c:pt>
                      <c:pt idx="1">
                        <c:v>4</c:v>
                      </c:pt>
                    </c:numCache>
                  </c:numRef>
                </c:val>
                <c:extLst xmlns:c16r2="http://schemas.microsoft.com/office/drawing/2015/06/chart" xmlns:c15="http://schemas.microsoft.com/office/drawing/2012/chart">
                  <c:ext xmlns:c16="http://schemas.microsoft.com/office/drawing/2014/chart" uri="{C3380CC4-5D6E-409C-BE32-E72D297353CC}">
                    <c16:uniqueId val="{00000013-B3E3-4665-82B3-92D9228414D7}"/>
                  </c:ext>
                  <c:ext xmlns:c15="http://schemas.microsoft.com/office/drawing/2012/chart" uri="{02D57815-91ED-43cb-92C2-25804820EDAC}">
                    <c15:categoryFilterExceptions>
                      <c15:categoryFilterException>
                        <c15:sqref>'4to seguim'!$D$7</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'4to seguim'!$A$8</c15:sqref>
                        </c15:formulaRef>
                      </c:ext>
                    </c:extLst>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seguim'!$B$8:$D$8</c15:sqref>
                        </c15:fullRef>
                        <c15:formulaRef>
                          <c15:sqref>'4to seguim'!$B$8:$C$8</c15:sqref>
                        </c15:formulaRef>
                      </c:ext>
                    </c:extLst>
                    <c:numCache>
                      <c:formatCode>General</c:formatCode>
                      <c:ptCount val="2"/>
                      <c:pt idx="0">
                        <c:v>3</c:v>
                      </c:pt>
                      <c:pt idx="1">
                        <c:v>4</c:v>
                      </c:pt>
                    </c:numCache>
                  </c:numRef>
                </c:val>
                <c:extLst xmlns:c16r2="http://schemas.microsoft.com/office/drawing/2015/06/chart" xmlns:c15="http://schemas.microsoft.com/office/drawing/2012/chart">
                  <c:ext xmlns:c16="http://schemas.microsoft.com/office/drawing/2014/chart" uri="{C3380CC4-5D6E-409C-BE32-E72D297353CC}">
                    <c16:uniqueId val="{00000018-B3E3-4665-82B3-92D9228414D7}"/>
                  </c:ext>
                  <c:ext xmlns:c15="http://schemas.microsoft.com/office/drawing/2012/chart" uri="{02D57815-91ED-43cb-92C2-25804820EDAC}">
                    <c15:categoryFilterExceptions>
                      <c15:categoryFilterException>
                        <c15:sqref>'4to seguim'!$D$8</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'4to seguim'!$A$9</c15:sqref>
                        </c15:formulaRef>
                      </c:ext>
                    </c:extLst>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A-B3E3-4665-82B3-92D9228414D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C-B3E3-4665-82B3-92D9228414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'4to seguim'!$B$4:$D$4</c15:sqref>
                        </c15:fullRef>
                        <c15:formulaRef>
                          <c15:sqref>'4to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'4to seguim'!$B$9:$D$9</c15:sqref>
                        </c15:fullRef>
                        <c15:formulaRef>
                          <c15:sqref>'4to seguim'!$B$9:$C$9</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1D-B3E3-4665-82B3-92D9228414D7}"/>
                  </c:ext>
                  <c:ext xmlns:c15="http://schemas.microsoft.com/office/drawing/2012/chart" uri="{02D57815-91ED-43cb-92C2-25804820EDAC}">
                    <c15:categoryFilterExceptions>
                      <c15:categoryFilterException>
                        <c15:sqref>'4to seguim'!$D$9</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es-CO" sz="1000" b="1" i="0" baseline="0">
                <a:solidFill>
                  <a:srgbClr val="0070C0"/>
                </a:solidFill>
                <a:effectLst/>
                <a:latin typeface="Century Gothic" panose="020B0502020202020204" pitchFamily="34" charset="0"/>
              </a:rPr>
              <a:t>Cumplimiento PLAN DE MEJORA PAMEC enero - agosto de 2019</a:t>
            </a:r>
            <a:endParaRPr lang="es-CO" sz="1000">
              <a:solidFill>
                <a:srgbClr val="0070C0"/>
              </a:solidFill>
              <a:effectLst/>
              <a:latin typeface="Century Gothic" panose="020B0502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sz="1000"/>
          </a:p>
        </c:rich>
      </c:tx>
      <c:layout>
        <c:manualLayout>
          <c:xMode val="edge"/>
          <c:yMode val="edge"/>
          <c:x val="0.1505067804024496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0.25256167979002625"/>
          <c:y val="0.16854039078448527"/>
          <c:w val="0.43932130358705157"/>
          <c:h val="0.73220217264508591"/>
        </c:manualLayout>
      </c:layout>
      <c:doughnutChart>
        <c:varyColors val="1"/>
        <c:ser>
          <c:idx val="1"/>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81B5-46FD-9950-D4940CFD4B6F}"/>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81B5-46FD-9950-D4940CFD4B6F}"/>
              </c:ext>
            </c:extLst>
          </c:dPt>
          <c:dLbls>
            <c:dLbl>
              <c:idx val="1"/>
              <c:tx>
                <c:rich>
                  <a:bodyPr/>
                  <a:lstStyle/>
                  <a:p>
                    <a:r>
                      <a:rPr lang="en-US"/>
                      <a:t>56,2%</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81B5-46FD-9950-D4940CFD4B6F}"/>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'4to seguim'!$A$35:$B$35</c:f>
              <c:strCache>
                <c:ptCount val="2"/>
                <c:pt idx="0">
                  <c:v>CERRADA</c:v>
                </c:pt>
                <c:pt idx="1">
                  <c:v>EN PROCESO</c:v>
                </c:pt>
              </c:strCache>
            </c:strRef>
          </c:cat>
          <c:val>
            <c:numRef>
              <c:f>'4to seguim'!$A$36:$B$36</c:f>
              <c:numCache>
                <c:formatCode>General</c:formatCode>
                <c:ptCount val="2"/>
                <c:pt idx="0">
                  <c:v>7</c:v>
                </c:pt>
                <c:pt idx="1">
                  <c:v>9</c:v>
                </c:pt>
              </c:numCache>
            </c:numRef>
          </c:val>
          <c:extLst xmlns:c16r2="http://schemas.microsoft.com/office/drawing/2015/06/chart">
            <c:ext xmlns:c16="http://schemas.microsoft.com/office/drawing/2014/chart" uri="{C3380CC4-5D6E-409C-BE32-E72D297353CC}">
              <c16:uniqueId val="{00000004-81B5-46FD-9950-D4940CFD4B6F}"/>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layout>
        <c:manualLayout>
          <c:xMode val="edge"/>
          <c:yMode val="edge"/>
          <c:x val="0.78602493438320198"/>
          <c:y val="0.35226851851851854"/>
          <c:w val="0.21128346456692915"/>
          <c:h val="0.1383107319918343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PPNA SSM 2018</a:t>
            </a:r>
          </a:p>
          <a:p>
            <a:pPr>
              <a:defRPr/>
            </a:pPr>
            <a:r>
              <a:rPr lang="es-CO" sz="900" baseline="0"/>
              <a:t> SEGUIMIENTO ENERO - AGOSTO 2019 </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0"/>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2341-4A22-91CA-65A717A548C2}"/>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2341-4A22-91CA-65A717A548C2}"/>
              </c:ext>
            </c:extLst>
          </c:dPt>
          <c:dLbls>
            <c:dLbl>
              <c:idx val="0"/>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41-4A22-91CA-65A717A548C2}"/>
                </c:ext>
                <c:ext xmlns:c15="http://schemas.microsoft.com/office/drawing/2012/chart" uri="{CE6537A1-D6FC-4f65-9D91-7224C49458BB}"/>
              </c:extLst>
            </c:dLbl>
            <c:dLbl>
              <c:idx val="1"/>
              <c:tx>
                <c:rich>
                  <a:bodyPr/>
                  <a:lstStyle/>
                  <a:p>
                    <a:r>
                      <a:rPr lang="en-US"/>
                      <a:t>56,2%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41-4A22-91CA-65A717A548C2}"/>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f>'4to seguim'!$A$71:$B$71</c:f>
              <c:strCache>
                <c:ptCount val="2"/>
                <c:pt idx="0">
                  <c:v>CERRADA</c:v>
                </c:pt>
                <c:pt idx="1">
                  <c:v>EN PROCESO</c:v>
                </c:pt>
              </c:strCache>
            </c:strRef>
          </c:cat>
          <c:val>
            <c:numRef>
              <c:f>'4to seguim'!$A$72:$B$72</c:f>
              <c:numCache>
                <c:formatCode>General</c:formatCode>
                <c:ptCount val="2"/>
                <c:pt idx="0">
                  <c:v>7</c:v>
                </c:pt>
                <c:pt idx="1">
                  <c:v>9</c:v>
                </c:pt>
              </c:numCache>
            </c:numRef>
          </c:val>
          <c:extLst xmlns:c16r2="http://schemas.microsoft.com/office/drawing/2015/06/chart" xmlns:c15="http://schemas.microsoft.com/office/drawing/2012/chart">
            <c:ext xmlns:c16="http://schemas.microsoft.com/office/drawing/2014/chart" uri="{C3380CC4-5D6E-409C-BE32-E72D297353CC}">
              <c16:uniqueId val="{00000004-2341-4A22-91CA-65A717A548C2}"/>
            </c:ext>
          </c:extLst>
        </c:ser>
        <c:dLbls>
          <c:showLegendKey val="0"/>
          <c:showVal val="1"/>
          <c:showCatName val="0"/>
          <c:showSerName val="0"/>
          <c:showPercent val="0"/>
          <c:showBubbleSize val="0"/>
          <c:showLeaderLines val="1"/>
        </c:dLbls>
        <c:firstSliceAng val="0"/>
        <c:holeSize val="50"/>
        <c:extLst xmlns:c16r2="http://schemas.microsoft.com/office/drawing/2015/06/char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es-CO" sz="1000" b="1" i="0" baseline="0">
                <a:solidFill>
                  <a:srgbClr val="0070C0"/>
                </a:solidFill>
                <a:effectLst/>
                <a:latin typeface="Century Gothic" panose="020B0502020202020204" pitchFamily="34" charset="0"/>
              </a:rPr>
              <a:t>Cumplimiento PLAN DE MEJORA PAMEC enero a septiembre de 2019</a:t>
            </a:r>
            <a:endParaRPr lang="es-CO" sz="1000">
              <a:solidFill>
                <a:srgbClr val="0070C0"/>
              </a:solidFill>
              <a:effectLst/>
              <a:latin typeface="Century Gothic" panose="020B0502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sz="1000"/>
          </a:p>
        </c:rich>
      </c:tx>
      <c:layout>
        <c:manualLayout>
          <c:xMode val="edge"/>
          <c:yMode val="edge"/>
          <c:x val="0.1505067804024496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0.25256167979002625"/>
          <c:y val="0.16854039078448527"/>
          <c:w val="0.43932130358705157"/>
          <c:h val="0.73220217264508591"/>
        </c:manualLayout>
      </c:layout>
      <c:doughnutChart>
        <c:varyColors val="1"/>
        <c:ser>
          <c:idx val="0"/>
          <c:order val="1"/>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3441-48EC-8033-9A25C58663E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3441-48EC-8033-9A25C58663EE}"/>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'5to Seguimiento '!$A$35:$B$35</c:f>
              <c:strCache>
                <c:ptCount val="2"/>
                <c:pt idx="0">
                  <c:v>CERRADA</c:v>
                </c:pt>
                <c:pt idx="1">
                  <c:v>EN PROCESO</c:v>
                </c:pt>
              </c:strCache>
            </c:strRef>
          </c:cat>
          <c:val>
            <c:numRef>
              <c:f>'5to Seguimiento '!$A$37:$B$37</c:f>
              <c:numCache>
                <c:formatCode>0%</c:formatCode>
                <c:ptCount val="2"/>
                <c:pt idx="0">
                  <c:v>0.75</c:v>
                </c:pt>
                <c:pt idx="1">
                  <c:v>0.25</c:v>
                </c:pt>
              </c:numCache>
            </c:numRef>
          </c:val>
          <c:extLst xmlns:c16r2="http://schemas.microsoft.com/office/drawing/2015/06/chart">
            <c:ext xmlns:c16="http://schemas.microsoft.com/office/drawing/2014/chart" uri="{C3380CC4-5D6E-409C-BE32-E72D297353CC}">
              <c16:uniqueId val="{00000004-3441-48EC-8033-9A25C58663EE}"/>
            </c:ext>
          </c:extLst>
        </c:ser>
        <c:dLbls>
          <c:showLegendKey val="0"/>
          <c:showVal val="0"/>
          <c:showCatName val="0"/>
          <c:showSerName val="0"/>
          <c:showPercent val="1"/>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1"/>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3441-48EC-8033-9A25C58663E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3441-48EC-8033-9A25C58663EE}"/>
                    </c:ext>
                  </c:extLst>
                </c:dPt>
                <c:dLbls>
                  <c:dLbl>
                    <c:idx val="1"/>
                    <c:tx>
                      <c:rich>
                        <a:bodyPr/>
                        <a:lstStyle/>
                        <a:p>
                          <a:r>
                            <a:rPr lang="en-US"/>
                            <a:t>56,2%</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3441-48EC-8033-9A25C58663EE}"/>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'5to Seguimiento '!$A$35:$B$35</c15:sqref>
                        </c15:formulaRef>
                      </c:ext>
                    </c:extLst>
                    <c:strCache>
                      <c:ptCount val="2"/>
                      <c:pt idx="0">
                        <c:v>CERRADA</c:v>
                      </c:pt>
                      <c:pt idx="1">
                        <c:v>EN PROCESO</c:v>
                      </c:pt>
                    </c:strCache>
                  </c:strRef>
                </c:cat>
                <c:val>
                  <c:numRef>
                    <c:extLst xmlns:c16r2="http://schemas.microsoft.com/office/drawing/2015/06/chart">
                      <c:ext uri="{02D57815-91ED-43cb-92C2-25804820EDAC}">
                        <c15:formulaRef>
                          <c15:sqref>'5to Seguimiento '!$A$36:$B$36</c15:sqref>
                        </c15:formulaRef>
                      </c:ext>
                    </c:extLst>
                    <c:numCache>
                      <c:formatCode>General</c:formatCode>
                      <c:ptCount val="2"/>
                      <c:pt idx="0">
                        <c:v>12</c:v>
                      </c:pt>
                      <c:pt idx="1">
                        <c:v>4</c:v>
                      </c:pt>
                    </c:numCache>
                  </c:numRef>
                </c:val>
                <c:extLst xmlns:c16r2="http://schemas.microsoft.com/office/drawing/2015/06/chart">
                  <c:ext xmlns:c16="http://schemas.microsoft.com/office/drawing/2014/chart" uri="{C3380CC4-5D6E-409C-BE32-E72D297353CC}">
                    <c16:uniqueId val="{00000009-3441-48EC-8033-9A25C58663EE}"/>
                  </c:ext>
                </c:extLst>
              </c15:ser>
            </c15:filteredPieSeries>
          </c:ext>
        </c:extLst>
      </c:doughnutChart>
      <c:spPr>
        <a:noFill/>
        <a:ln>
          <a:noFill/>
        </a:ln>
        <a:effectLst/>
      </c:spPr>
    </c:plotArea>
    <c:legend>
      <c:legendPos val="t"/>
      <c:layout>
        <c:manualLayout>
          <c:xMode val="edge"/>
          <c:yMode val="edge"/>
          <c:x val="0.73658347798606749"/>
          <c:y val="0.35619021151767799"/>
          <c:w val="0.2256083429895713"/>
          <c:h val="0.1995102670989655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50" baseline="0">
                <a:solidFill>
                  <a:schemeClr val="tx1">
                    <a:lumMod val="65000"/>
                    <a:lumOff val="35000"/>
                  </a:schemeClr>
                </a:solidFill>
                <a:latin typeface="+mn-lt"/>
                <a:ea typeface="+mn-ea"/>
                <a:cs typeface="+mn-cs"/>
              </a:defRPr>
            </a:pPr>
            <a:r>
              <a:rPr lang="es-CO" sz="1200"/>
              <a:t>cumplimiento</a:t>
            </a:r>
            <a:r>
              <a:rPr lang="es-CO" sz="1200" baseline="0"/>
              <a:t> plan de mejora ACREDITACION ENERO - SEPTIEMBRE DE 2019 - estandares gerencia del ambiente fisico</a:t>
            </a:r>
            <a:endParaRPr lang="es-CO" sz="1200"/>
          </a:p>
        </c:rich>
      </c:tx>
      <c:overlay val="0"/>
      <c:spPr>
        <a:noFill/>
        <a:ln>
          <a:noFill/>
        </a:ln>
        <a:effectLst/>
      </c:spPr>
      <c:txPr>
        <a:bodyPr rot="0" spcFirstLastPara="1" vertOverflow="ellipsis" vert="horz" wrap="square" anchor="ctr" anchorCtr="1"/>
        <a:lstStyle/>
        <a:p>
          <a:pPr>
            <a:defRPr sz="12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406314682562449"/>
          <c:y val="0.22604365598503021"/>
          <c:w val="0.52971452140422504"/>
          <c:h val="0.66482645612548319"/>
        </c:manualLayout>
      </c:layout>
      <c:doughnutChart>
        <c:varyColors val="1"/>
        <c:ser>
          <c:idx val="3"/>
          <c:order val="3"/>
          <c:tx>
            <c:strRef>
              <c:f>'5to Seguimiento '!$A$8</c:f>
              <c:strCache>
                <c:ptCount val="1"/>
                <c:pt idx="0">
                  <c:v>GERENCIA DEL AMBIENTE FÍSICO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3A0-49BA-9FFC-95A6B0845E4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3A0-49BA-9FFC-95A6B0845E4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ext>
              </c:extLst>
              <c:f>'5to Seguimiento '!$B$4:$C$4</c:f>
              <c:strCache>
                <c:ptCount val="2"/>
                <c:pt idx="0">
                  <c:v>CERRADA </c:v>
                </c:pt>
                <c:pt idx="1">
                  <c:v>EN PROCESO</c:v>
                </c:pt>
              </c:strCache>
            </c:strRef>
          </c:cat>
          <c:val>
            <c:numRef>
              <c:extLst>
                <c:ext xmlns:c15="http://schemas.microsoft.com/office/drawing/2012/chart" uri="{02D57815-91ED-43cb-92C2-25804820EDAC}">
                  <c15:fullRef>
                    <c15:sqref>'5to Seguimiento '!$B$8:$D$8</c15:sqref>
                  </c15:fullRef>
                </c:ext>
              </c:extLst>
              <c:f>'5to Seguimiento '!$B$8:$C$8</c:f>
              <c:numCache>
                <c:formatCode>General</c:formatCode>
                <c:ptCount val="2"/>
                <c:pt idx="0">
                  <c:v>5</c:v>
                </c:pt>
                <c:pt idx="1">
                  <c:v>2</c:v>
                </c:pt>
              </c:numCache>
            </c:numRef>
          </c:val>
          <c:extLst xmlns:c16r2="http://schemas.microsoft.com/office/drawing/2015/06/chart">
            <c:ext xmlns:c16="http://schemas.microsoft.com/office/drawing/2014/chart" uri="{C3380CC4-5D6E-409C-BE32-E72D297353CC}">
              <c16:uniqueId val="{00000004-93A0-49BA-9FFC-95A6B0845E49}"/>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'5to Seguimiento '!$A$5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93A0-49BA-9FFC-95A6B0845E4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93A0-49BA-9FFC-95A6B0845E4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uri="{02D57815-91ED-43cb-92C2-25804820EDAC}">
                        <c15:fullRef>
                          <c15:sqref>'5to Seguimiento '!$B$5:$D$5</c15:sqref>
                        </c15:fullRef>
                        <c15:formulaRef>
                          <c15:sqref>'5to Seguimiento '!$B$5:$C$5</c15:sqref>
                        </c15:formulaRef>
                      </c:ext>
                    </c:extLst>
                    <c:numCache>
                      <c:formatCode>General</c:formatCode>
                      <c:ptCount val="2"/>
                      <c:pt idx="0">
                        <c:v>24</c:v>
                      </c:pt>
                      <c:pt idx="1">
                        <c:v>24</c:v>
                      </c:pt>
                    </c:numCache>
                  </c:numRef>
                </c:val>
                <c:extLst xmlns:c16r2="http://schemas.microsoft.com/office/drawing/2015/06/chart">
                  <c:ext xmlns:c16="http://schemas.microsoft.com/office/drawing/2014/chart" uri="{C3380CC4-5D6E-409C-BE32-E72D297353CC}">
                    <c16:uniqueId val="{00000009-93A0-49BA-9FFC-95A6B0845E49}"/>
                  </c:ext>
                  <c:ext uri="{02D57815-91ED-43cb-92C2-25804820EDAC}">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'5to Seguimiento '!$A$6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93A0-49BA-9FFC-95A6B0845E4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93A0-49BA-9FFC-95A6B0845E4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'!$B$6:$D$6</c15:sqref>
                        </c15:fullRef>
                        <c15:formulaRef>
                          <c15:sqref>'5to Seguimiento '!$B$6:$C$6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93A0-49BA-9FFC-95A6B0845E49}"/>
                  </c:ext>
                  <c:ext xmlns:c15="http://schemas.microsoft.com/office/drawing/2012/chart" uri="{02D57815-91ED-43cb-92C2-25804820EDAC}">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'5to Seguimiento '!$A$7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93A0-49BA-9FFC-95A6B0845E4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93A0-49BA-9FFC-95A6B0845E4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'!$B$7:$D$7</c15:sqref>
                        </c15:fullRef>
                        <c15:formulaRef>
                          <c15:sqref>'5to Seguimiento '!$B$7:$C$7</c15:sqref>
                        </c15:formulaRef>
                      </c:ext>
                    </c:extLst>
                    <c:numCache>
                      <c:formatCode>General</c:formatCode>
                      <c:ptCount val="2"/>
                      <c:pt idx="0">
                        <c:v>8</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3-93A0-49BA-9FFC-95A6B0845E49}"/>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100" dirty="0" smtClean="0"/>
              <a:t>cumplimiento</a:t>
            </a:r>
            <a:r>
              <a:rPr lang="es-CO" sz="1100" baseline="0" dirty="0" smtClean="0"/>
              <a:t> </a:t>
            </a:r>
            <a:r>
              <a:rPr lang="es-CO" sz="1100" baseline="0" dirty="0"/>
              <a:t>plan de mejora ACREDITACION ENERO - SEPTIEMBRE DE 2019 - </a:t>
            </a:r>
            <a:r>
              <a:rPr lang="es-CO" sz="1100" baseline="0" dirty="0" smtClean="0"/>
              <a:t>estándares </a:t>
            </a:r>
            <a:r>
              <a:rPr lang="es-CO" sz="1100" baseline="0" dirty="0"/>
              <a:t>cliente asistencial</a:t>
            </a:r>
            <a:endParaRPr lang="es-CO" sz="1100" dirty="0"/>
          </a:p>
        </c:rich>
      </c:tx>
      <c:layout>
        <c:manualLayout>
          <c:xMode val="edge"/>
          <c:yMode val="edge"/>
          <c:x val="0.13257037658682347"/>
          <c:y val="2.220788818093398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86533793331016"/>
          <c:y val="0.26542870493347787"/>
          <c:w val="0.49903312061652044"/>
          <c:h val="0.65781638025987288"/>
        </c:manualLayout>
      </c:layout>
      <c:doughnutChart>
        <c:varyColors val="1"/>
        <c:ser>
          <c:idx val="0"/>
          <c:order val="0"/>
          <c:tx>
            <c:strRef>
              <c:f>'5to Seguimiento '!$A$5</c:f>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F4E3-4FFA-B004-1E98198D78A7}"/>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F4E3-4FFA-B004-1E98198D78A7}"/>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F4E3-4FFA-B004-1E98198D78A7}"/>
              </c:ext>
            </c:extLst>
          </c:dPt>
          <c:dLbls>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'5to Seguimiento '!$B$4:$D$4</c:f>
              <c:strCache>
                <c:ptCount val="3"/>
                <c:pt idx="0">
                  <c:v>CERRADA </c:v>
                </c:pt>
                <c:pt idx="1">
                  <c:v>EN PROCESO</c:v>
                </c:pt>
                <c:pt idx="2">
                  <c:v>SIN AVANCE</c:v>
                </c:pt>
              </c:strCache>
            </c:strRef>
          </c:cat>
          <c:val>
            <c:numRef>
              <c:f>'5to Seguimiento '!$B$5:$D$5</c:f>
              <c:numCache>
                <c:formatCode>General</c:formatCode>
                <c:ptCount val="3"/>
                <c:pt idx="0">
                  <c:v>24</c:v>
                </c:pt>
                <c:pt idx="1">
                  <c:v>24</c:v>
                </c:pt>
                <c:pt idx="2">
                  <c:v>2</c:v>
                </c:pt>
              </c:numCache>
            </c:numRef>
          </c:val>
          <c:extLst xmlns:c16r2="http://schemas.microsoft.com/office/drawing/2015/06/chart">
            <c:ext xmlns:c16="http://schemas.microsoft.com/office/drawing/2014/chart" uri="{C3380CC4-5D6E-409C-BE32-E72D297353CC}">
              <c16:uniqueId val="{00000006-F4E3-4FFA-B004-1E98198D78A7}"/>
            </c:ext>
          </c:extLst>
        </c:ser>
        <c:dLbls>
          <c:showLegendKey val="0"/>
          <c:showVal val="1"/>
          <c:showCatName val="0"/>
          <c:showSerName val="0"/>
          <c:showPercent val="0"/>
          <c:showBubbleSize val="0"/>
          <c:showLeaderLines val="1"/>
        </c:dLbls>
        <c:firstSliceAng val="0"/>
        <c:holeSize val="50"/>
      </c:doughnutChart>
      <c:spPr>
        <a:noFill/>
        <a:ln w="25400">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50" baseline="0">
                <a:solidFill>
                  <a:schemeClr val="tx1">
                    <a:lumMod val="65000"/>
                    <a:lumOff val="35000"/>
                  </a:schemeClr>
                </a:solidFill>
                <a:latin typeface="+mn-lt"/>
                <a:ea typeface="+mn-ea"/>
                <a:cs typeface="+mn-cs"/>
              </a:defRPr>
            </a:pPr>
            <a:r>
              <a:rPr lang="es-CO" sz="1100" dirty="0"/>
              <a:t>cumplimiento</a:t>
            </a:r>
            <a:r>
              <a:rPr lang="es-CO" sz="1100" baseline="0" dirty="0"/>
              <a:t> plan de mejora ACREDITACION ENERO </a:t>
            </a:r>
            <a:r>
              <a:rPr lang="es-CO" sz="1100" baseline="0" dirty="0" smtClean="0"/>
              <a:t>-SEPTIEMBRE </a:t>
            </a:r>
            <a:r>
              <a:rPr lang="es-CO" sz="1100" baseline="0" dirty="0"/>
              <a:t>2019 - </a:t>
            </a:r>
            <a:r>
              <a:rPr lang="es-CO" sz="1100" baseline="0" dirty="0" smtClean="0"/>
              <a:t>estándares </a:t>
            </a:r>
            <a:r>
              <a:rPr lang="es-CO" sz="1100" baseline="0" dirty="0"/>
              <a:t>DE DIRECCIONAMIENTO Y GERENCIA</a:t>
            </a:r>
            <a:endParaRPr lang="es-CO" sz="1100" dirty="0"/>
          </a:p>
        </c:rich>
      </c:tx>
      <c:layout>
        <c:manualLayout>
          <c:xMode val="edge"/>
          <c:yMode val="edge"/>
          <c:x val="0.16956459289046696"/>
          <c:y val="3.2234429755170622E-2"/>
        </c:manualLayout>
      </c:layout>
      <c:overlay val="0"/>
      <c:spPr>
        <a:noFill/>
        <a:ln>
          <a:noFill/>
        </a:ln>
        <a:effectLst/>
      </c:spPr>
      <c:txPr>
        <a:bodyPr rot="0" spcFirstLastPara="1" vertOverflow="ellipsis" vert="horz" wrap="square" anchor="ctr" anchorCtr="1"/>
        <a:lstStyle/>
        <a:p>
          <a:pPr>
            <a:defRPr sz="12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992947073779196"/>
          <c:y val="0.2656908509827432"/>
          <c:w val="0.45913013569941841"/>
          <c:h val="0.62699523950674518"/>
        </c:manualLayout>
      </c:layout>
      <c:doughnutChart>
        <c:varyColors val="1"/>
        <c:ser>
          <c:idx val="1"/>
          <c:order val="1"/>
          <c:tx>
            <c:strRef>
              <c:f>'5to Seguimiento '!$A$6</c:f>
              <c:strCache>
                <c:ptCount val="1"/>
                <c:pt idx="0">
                  <c:v>DIRECCIONAMIENTO Y GERENCIA</c:v>
                </c:pt>
              </c:strCache>
            </c:strRef>
          </c:tx>
          <c:spPr>
            <a:solidFill>
              <a:srgbClr val="FFFF00"/>
            </a:solidFill>
          </c:spPr>
          <c:explosion val="1"/>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69E3-4581-BC6C-EABAAD569903}"/>
              </c:ext>
            </c:extLst>
          </c:dPt>
          <c:dPt>
            <c:idx val="1"/>
            <c:bubble3D val="0"/>
            <c:explosion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69E3-4581-BC6C-EABAAD569903}"/>
              </c:ext>
            </c:extLst>
          </c:dPt>
          <c:dPt>
            <c:idx val="2"/>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69E3-4581-BC6C-EABAAD569903}"/>
              </c:ext>
            </c:extLst>
          </c:dPt>
          <c:dLbls>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'5to Seguimiento '!$B$4:$D$4</c:f>
              <c:strCache>
                <c:ptCount val="3"/>
                <c:pt idx="0">
                  <c:v>CERRADA </c:v>
                </c:pt>
                <c:pt idx="1">
                  <c:v>EN PROCESO</c:v>
                </c:pt>
                <c:pt idx="2">
                  <c:v>SIN AVANCE</c:v>
                </c:pt>
              </c:strCache>
              <c:extLst xmlns:c16r2="http://schemas.microsoft.com/office/drawing/2015/06/chart"/>
            </c:strRef>
          </c:cat>
          <c:val>
            <c:numRef>
              <c:f>'5to Seguimiento '!$B$6:$D$6</c:f>
              <c:numCache>
                <c:formatCode>General</c:formatCode>
                <c:ptCount val="3"/>
                <c:pt idx="0">
                  <c:v>5</c:v>
                </c:pt>
                <c:pt idx="1">
                  <c:v>1</c:v>
                </c:pt>
              </c:numCache>
              <c:extLst xmlns:c16r2="http://schemas.microsoft.com/office/drawing/2015/06/chart"/>
            </c:numRef>
          </c:val>
          <c:extLst xmlns:c16r2="http://schemas.microsoft.com/office/drawing/2015/06/chart">
            <c:ext xmlns:c16="http://schemas.microsoft.com/office/drawing/2014/chart" uri="{C3380CC4-5D6E-409C-BE32-E72D297353CC}">
              <c16:uniqueId val="{00000006-69E3-4581-BC6C-EABAAD569903}"/>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'5to Seguimiento '!$A$5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69E3-4581-BC6C-EABAAD56990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69E3-4581-BC6C-EABAAD569903}"/>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69E3-4581-BC6C-EABAAD56990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'5to Seguimiento '!$B$4:$D$4</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'5to Seguimiento '!$B$5:$D$5</c15:sqref>
                        </c15:formulaRef>
                      </c:ext>
                    </c:extLst>
                    <c:numCache>
                      <c:formatCode>General</c:formatCode>
                      <c:ptCount val="3"/>
                      <c:pt idx="0">
                        <c:v>24</c:v>
                      </c:pt>
                      <c:pt idx="1">
                        <c:v>24</c:v>
                      </c:pt>
                      <c:pt idx="2">
                        <c:v>2</c:v>
                      </c:pt>
                    </c:numCache>
                  </c:numRef>
                </c:val>
                <c:extLst xmlns:c16r2="http://schemas.microsoft.com/office/drawing/2015/06/chart">
                  <c:ext xmlns:c16="http://schemas.microsoft.com/office/drawing/2014/chart" uri="{C3380CC4-5D6E-409C-BE32-E72D297353CC}">
                    <c16:uniqueId val="{0000000D-69E3-4581-BC6C-EABAAD569903}"/>
                  </c:ext>
                </c:extLst>
              </c15:ser>
            </c15:filteredPieSeries>
          </c:ext>
        </c:extLst>
      </c:doughnutChart>
      <c:spPr>
        <a:noFill/>
        <a:ln>
          <a:noFill/>
        </a:ln>
        <a:effectLst/>
      </c:spPr>
    </c:plotArea>
    <c:legend>
      <c:legendPos val="r"/>
      <c:layout>
        <c:manualLayout>
          <c:xMode val="edge"/>
          <c:yMode val="edge"/>
          <c:x val="0.78052967937112872"/>
          <c:y val="0.51935351907804139"/>
          <c:w val="0.21947032062887134"/>
          <c:h val="0.1396218975997830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100" dirty="0"/>
              <a:t>cumplimiento</a:t>
            </a:r>
            <a:r>
              <a:rPr lang="es-CO" sz="1100" baseline="0" dirty="0"/>
              <a:t> plan de mejora ACREDITACION ENERO - SEPTIEMBRE 2019 - </a:t>
            </a:r>
            <a:r>
              <a:rPr lang="es-CO" sz="1100" baseline="0" dirty="0" smtClean="0"/>
              <a:t>estándares </a:t>
            </a:r>
            <a:r>
              <a:rPr lang="es-CO" sz="1100" baseline="0" dirty="0"/>
              <a:t>gerencia de la </a:t>
            </a:r>
            <a:r>
              <a:rPr lang="es-CO" sz="1100" baseline="0" dirty="0" smtClean="0"/>
              <a:t>información</a:t>
            </a:r>
            <a:endParaRPr lang="es-CO" sz="1100" dirty="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5764713542917091"/>
          <c:y val="0.27419274582037884"/>
          <c:w val="0.52131350127172937"/>
          <c:h val="0.65146037211638486"/>
        </c:manualLayout>
      </c:layout>
      <c:doughnutChart>
        <c:varyColors val="1"/>
        <c:ser>
          <c:idx val="2"/>
          <c:order val="2"/>
          <c:tx>
            <c:strRef>
              <c:f>'5to Seguimiento '!$A$7</c:f>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BAFD-4256-BE19-4EF52D4A5C2C}"/>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BAFD-4256-BE19-4EF52D4A5C2C}"/>
              </c:ext>
            </c:extLst>
          </c:dPt>
          <c:dPt>
            <c:idx val="2"/>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BAFD-4256-BE19-4EF52D4A5C2C}"/>
              </c:ext>
            </c:extLst>
          </c:dPt>
          <c:dLbls>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'5to Seguimiento '!$B$4:$D$4</c:f>
              <c:strCache>
                <c:ptCount val="3"/>
                <c:pt idx="0">
                  <c:v>CERRADA </c:v>
                </c:pt>
                <c:pt idx="1">
                  <c:v>EN PROCESO</c:v>
                </c:pt>
                <c:pt idx="2">
                  <c:v>SIN AVANCE</c:v>
                </c:pt>
              </c:strCache>
              <c:extLst xmlns:c16r2="http://schemas.microsoft.com/office/drawing/2015/06/chart"/>
            </c:strRef>
          </c:cat>
          <c:val>
            <c:numRef>
              <c:f>'5to Seguimiento '!$B$7:$D$7</c:f>
              <c:numCache>
                <c:formatCode>General</c:formatCode>
                <c:ptCount val="3"/>
                <c:pt idx="0">
                  <c:v>8</c:v>
                </c:pt>
                <c:pt idx="1">
                  <c:v>1</c:v>
                </c:pt>
              </c:numCache>
              <c:extLst xmlns:c16r2="http://schemas.microsoft.com/office/drawing/2015/06/chart"/>
            </c:numRef>
          </c:val>
          <c:extLst xmlns:c16r2="http://schemas.microsoft.com/office/drawing/2015/06/chart">
            <c:ext xmlns:c16="http://schemas.microsoft.com/office/drawing/2014/chart" uri="{C3380CC4-5D6E-409C-BE32-E72D297353CC}">
              <c16:uniqueId val="{00000006-BAFD-4256-BE19-4EF52D4A5C2C}"/>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'5to Seguimiento '!$A$5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BAFD-4256-BE19-4EF52D4A5C2C}"/>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BAFD-4256-BE19-4EF52D4A5C2C}"/>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BAFD-4256-BE19-4EF52D4A5C2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'5to Seguimiento '!$B$4:$D$4</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'5to Seguimiento '!$B$5:$D$5</c15:sqref>
                        </c15:formulaRef>
                      </c:ext>
                    </c:extLst>
                    <c:numCache>
                      <c:formatCode>General</c:formatCode>
                      <c:ptCount val="3"/>
                      <c:pt idx="0">
                        <c:v>24</c:v>
                      </c:pt>
                      <c:pt idx="1">
                        <c:v>24</c:v>
                      </c:pt>
                      <c:pt idx="2">
                        <c:v>2</c:v>
                      </c:pt>
                    </c:numCache>
                  </c:numRef>
                </c:val>
                <c:extLst xmlns:c16r2="http://schemas.microsoft.com/office/drawing/2015/06/chart">
                  <c:ext xmlns:c16="http://schemas.microsoft.com/office/drawing/2014/chart" uri="{C3380CC4-5D6E-409C-BE32-E72D297353CC}">
                    <c16:uniqueId val="{0000000D-BAFD-4256-BE19-4EF52D4A5C2C}"/>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'5to Seguimiento '!$A$6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F-BAFD-4256-BE19-4EF52D4A5C2C}"/>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1-BAFD-4256-BE19-4EF52D4A5C2C}"/>
                    </c:ext>
                  </c:extLst>
                </c:dPt>
                <c:dPt>
                  <c:idx val="2"/>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3-BAFD-4256-BE19-4EF52D4A5C2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xmlns:c16r2="http://schemas.microsoft.com/office/drawing/2015/06/chart" xmlns:c15="http://schemas.microsoft.com/office/drawing/2012/chart">
                      <c:ext xmlns:c15="http://schemas.microsoft.com/office/drawing/2012/chart" uri="{02D57815-91ED-43cb-92C2-25804820EDAC}">
                        <c15:formulaRef>
                          <c15:sqref>'5to Seguimiento '!$B$4:$D$4</c15:sqref>
                        </c15:formulaRef>
                      </c:ext>
                    </c:extLst>
                    <c:strCache>
                      <c:ptCount val="3"/>
                      <c:pt idx="0">
                        <c:v>CERRADA </c:v>
                      </c:pt>
                      <c:pt idx="1">
                        <c:v>EN PROCESO</c:v>
                      </c:pt>
                      <c:pt idx="2">
                        <c:v>SIN AVANCE</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'5to Seguimiento '!$B$6:$D$6</c15:sqref>
                        </c15:formulaRef>
                      </c:ext>
                    </c:extLst>
                    <c:numCache>
                      <c:formatCode>General</c:formatCode>
                      <c:ptCount val="3"/>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4-BAFD-4256-BE19-4EF52D4A5C2C}"/>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400" dirty="0">
                <a:solidFill>
                  <a:srgbClr val="0070C0"/>
                </a:solidFill>
              </a:rPr>
              <a:t>cumplimiento</a:t>
            </a:r>
            <a:r>
              <a:rPr lang="es-CO" sz="1400" baseline="0" dirty="0">
                <a:solidFill>
                  <a:srgbClr val="0070C0"/>
                </a:solidFill>
              </a:rPr>
              <a:t> plan de mejora ACREDITACION </a:t>
            </a:r>
            <a:r>
              <a:rPr lang="es-CO" sz="1400" baseline="0" dirty="0" err="1">
                <a:solidFill>
                  <a:srgbClr val="0070C0"/>
                </a:solidFill>
              </a:rPr>
              <a:t>eNERO</a:t>
            </a:r>
            <a:r>
              <a:rPr lang="es-CO" sz="1400" baseline="0" dirty="0">
                <a:solidFill>
                  <a:srgbClr val="0070C0"/>
                </a:solidFill>
              </a:rPr>
              <a:t> - septiembre 2019</a:t>
            </a:r>
            <a:endParaRPr lang="es-CO" sz="1400" dirty="0">
              <a:solidFill>
                <a:srgbClr val="0070C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7621535637211236"/>
          <c:y val="0.25722211868826789"/>
          <c:w val="0.43031465873068064"/>
          <c:h val="0.66022991208508075"/>
        </c:manualLayout>
      </c:layout>
      <c:doughnutChart>
        <c:varyColors val="1"/>
        <c:ser>
          <c:idx val="1"/>
          <c:order val="1"/>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7A47-45ED-9F8E-876924751F8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7A47-45ED-9F8E-876924751F86}"/>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7A47-45ED-9F8E-876924751F86}"/>
              </c:ext>
            </c:extLst>
          </c:dPt>
          <c:dLbls>
            <c:dLbl>
              <c:idx val="1"/>
              <c:tx>
                <c:rich>
                  <a:bodyPr/>
                  <a:lstStyle/>
                  <a:p>
                    <a:r>
                      <a:rPr lang="en-US" sz="1400">
                        <a:solidFill>
                          <a:sysClr val="windowText" lastClr="000000"/>
                        </a:solidFill>
                      </a:rPr>
                      <a:t>36%</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A47-45ED-9F8E-876924751F8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'5to Seguimiento '!$A$16:$C$16</c:f>
              <c:strCache>
                <c:ptCount val="3"/>
                <c:pt idx="0">
                  <c:v>CERRADA </c:v>
                </c:pt>
                <c:pt idx="1">
                  <c:v>EN PROCESO</c:v>
                </c:pt>
                <c:pt idx="2">
                  <c:v>SIN AVANCE</c:v>
                </c:pt>
              </c:strCache>
            </c:strRef>
          </c:cat>
          <c:val>
            <c:numRef>
              <c:f>'5to Seguimiento '!$A$18:$C$18</c:f>
              <c:numCache>
                <c:formatCode>0%</c:formatCode>
                <c:ptCount val="3"/>
                <c:pt idx="0">
                  <c:v>0.64</c:v>
                </c:pt>
                <c:pt idx="1">
                  <c:v>0.34</c:v>
                </c:pt>
                <c:pt idx="2" formatCode="0.0%">
                  <c:v>2.1999999999999999E-2</c:v>
                </c:pt>
              </c:numCache>
            </c:numRef>
          </c:val>
          <c:extLst xmlns:c16r2="http://schemas.microsoft.com/office/drawing/2015/06/chart">
            <c:ext xmlns:c16="http://schemas.microsoft.com/office/drawing/2014/chart" uri="{C3380CC4-5D6E-409C-BE32-E72D297353CC}">
              <c16:uniqueId val="{00000006-7A47-45ED-9F8E-876924751F86}"/>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7A47-45ED-9F8E-876924751F8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7A47-45ED-9F8E-876924751F86}"/>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7A47-45ED-9F8E-876924751F86}"/>
                    </c:ext>
                  </c:extLst>
                </c:dPt>
                <c:dLbls>
                  <c:dLbl>
                    <c:idx val="0"/>
                    <c:tx>
                      <c:rich>
                        <a:bodyPr/>
                        <a:lstStyle/>
                        <a:p>
                          <a:r>
                            <a:rPr lang="en-US"/>
                            <a:t>40,4%</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8-7A47-45ED-9F8E-876924751F86}"/>
                      </c:ext>
                      <c:ext uri="{CE6537A1-D6FC-4f65-9D91-7224C49458BB}"/>
                    </c:extLst>
                  </c:dLbl>
                  <c:dLbl>
                    <c:idx val="2"/>
                    <c:tx>
                      <c:rich>
                        <a:bodyPr/>
                        <a:lstStyle/>
                        <a:p>
                          <a:r>
                            <a:rPr lang="en-US"/>
                            <a:t>4,4%</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C-7A47-45ED-9F8E-876924751F86}"/>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'5to Seguimiento '!$A$16:$C$16</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'5to Seguimiento '!$A$17:$C$17</c15:sqref>
                        </c15:formulaRef>
                      </c:ext>
                    </c:extLst>
                    <c:numCache>
                      <c:formatCode>General</c:formatCode>
                      <c:ptCount val="3"/>
                      <c:pt idx="0">
                        <c:v>57</c:v>
                      </c:pt>
                      <c:pt idx="1">
                        <c:v>30</c:v>
                      </c:pt>
                      <c:pt idx="2">
                        <c:v>2</c:v>
                      </c:pt>
                    </c:numCache>
                  </c:numRef>
                </c:val>
                <c:extLst xmlns:c16r2="http://schemas.microsoft.com/office/drawing/2015/06/chart">
                  <c:ext xmlns:c16="http://schemas.microsoft.com/office/drawing/2014/chart" uri="{C3380CC4-5D6E-409C-BE32-E72D297353CC}">
                    <c16:uniqueId val="{0000000D-7A47-45ED-9F8E-876924751F86}"/>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Cumplimiento Plan del Mejoramiento Por Equipos de Mejoramiento de II Nivel Enero - Septiembre 2019 - ESE Metrosalud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'5to Seguimiento '!$B$4</c:f>
              <c:strCache>
                <c:ptCount val="1"/>
                <c:pt idx="0">
                  <c:v>CERRADA </c:v>
                </c:pt>
              </c:strCache>
            </c:strRef>
          </c:tx>
          <c:spPr>
            <a:solidFill>
              <a:srgbClr val="00B050"/>
            </a:solidFill>
            <a:ln>
              <a:noFill/>
            </a:ln>
            <a:effectLst/>
            <a:sp3d/>
          </c:spPr>
          <c:invertIfNegative val="0"/>
          <c:cat>
            <c:strRef>
              <c:f>'5to Seguimiento '!$A$5:$A$10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'5to Seguimiento '!$B$5:$B$10</c:f>
              <c:numCache>
                <c:formatCode>General</c:formatCode>
                <c:ptCount val="6"/>
                <c:pt idx="0">
                  <c:v>24</c:v>
                </c:pt>
                <c:pt idx="1">
                  <c:v>5</c:v>
                </c:pt>
                <c:pt idx="2">
                  <c:v>8</c:v>
                </c:pt>
                <c:pt idx="3">
                  <c:v>5</c:v>
                </c:pt>
                <c:pt idx="4">
                  <c:v>6</c:v>
                </c:pt>
                <c:pt idx="5">
                  <c:v>9</c:v>
                </c:pt>
              </c:numCache>
            </c:numRef>
          </c:val>
          <c:extLst xmlns:c16r2="http://schemas.microsoft.com/office/drawing/2015/06/chart">
            <c:ext xmlns:c16="http://schemas.microsoft.com/office/drawing/2014/chart" uri="{C3380CC4-5D6E-409C-BE32-E72D297353CC}">
              <c16:uniqueId val="{00000000-40F6-4572-9569-F1E4D7312049}"/>
            </c:ext>
          </c:extLst>
        </c:ser>
        <c:ser>
          <c:idx val="1"/>
          <c:order val="1"/>
          <c:tx>
            <c:strRef>
              <c:f>'5to Seguimiento '!$C$4</c:f>
              <c:strCache>
                <c:ptCount val="1"/>
                <c:pt idx="0">
                  <c:v>EN PROCESO</c:v>
                </c:pt>
              </c:strCache>
            </c:strRef>
          </c:tx>
          <c:spPr>
            <a:solidFill>
              <a:srgbClr val="FFFF00"/>
            </a:solidFill>
            <a:ln>
              <a:noFill/>
            </a:ln>
            <a:effectLst/>
            <a:sp3d/>
          </c:spPr>
          <c:invertIfNegative val="0"/>
          <c:cat>
            <c:strRef>
              <c:f>'5to Seguimiento '!$A$5:$A$10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'5to Seguimiento '!$C$5:$C$10</c:f>
              <c:numCache>
                <c:formatCode>General</c:formatCode>
                <c:ptCount val="6"/>
                <c:pt idx="0">
                  <c:v>24</c:v>
                </c:pt>
                <c:pt idx="1">
                  <c:v>1</c:v>
                </c:pt>
                <c:pt idx="2">
                  <c:v>1</c:v>
                </c:pt>
                <c:pt idx="3">
                  <c:v>2</c:v>
                </c:pt>
                <c:pt idx="5">
                  <c:v>2</c:v>
                </c:pt>
              </c:numCache>
            </c:numRef>
          </c:val>
          <c:extLst xmlns:c16r2="http://schemas.microsoft.com/office/drawing/2015/06/chart">
            <c:ext xmlns:c16="http://schemas.microsoft.com/office/drawing/2014/chart" uri="{C3380CC4-5D6E-409C-BE32-E72D297353CC}">
              <c16:uniqueId val="{00000001-40F6-4572-9569-F1E4D7312049}"/>
            </c:ext>
          </c:extLst>
        </c:ser>
        <c:ser>
          <c:idx val="2"/>
          <c:order val="2"/>
          <c:tx>
            <c:strRef>
              <c:f>'5to Seguimiento '!$D$4</c:f>
              <c:strCache>
                <c:ptCount val="1"/>
                <c:pt idx="0">
                  <c:v>SIN AVANCE</c:v>
                </c:pt>
              </c:strCache>
            </c:strRef>
          </c:tx>
          <c:spPr>
            <a:solidFill>
              <a:srgbClr val="FF0000"/>
            </a:solidFill>
            <a:ln>
              <a:noFill/>
            </a:ln>
            <a:effectLst/>
            <a:sp3d/>
          </c:spPr>
          <c:invertIfNegative val="0"/>
          <c:cat>
            <c:strRef>
              <c:f>'5to Seguimiento '!$A$5:$A$10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'5to Seguimiento '!$D$5:$D$10</c:f>
              <c:numCache>
                <c:formatCode>General</c:formatCode>
                <c:ptCount val="6"/>
                <c:pt idx="0">
                  <c:v>2</c:v>
                </c:pt>
              </c:numCache>
            </c:numRef>
          </c:val>
          <c:extLst xmlns:c16r2="http://schemas.microsoft.com/office/drawing/2015/06/chart">
            <c:ext xmlns:c16="http://schemas.microsoft.com/office/drawing/2014/chart" uri="{C3380CC4-5D6E-409C-BE32-E72D297353CC}">
              <c16:uniqueId val="{00000002-40F6-4572-9569-F1E4D7312049}"/>
            </c:ext>
          </c:extLst>
        </c:ser>
        <c:dLbls>
          <c:showLegendKey val="0"/>
          <c:showVal val="0"/>
          <c:showCatName val="0"/>
          <c:showSerName val="0"/>
          <c:showPercent val="0"/>
          <c:showBubbleSize val="0"/>
        </c:dLbls>
        <c:gapWidth val="150"/>
        <c:shape val="box"/>
        <c:axId val="408042120"/>
        <c:axId val="408040944"/>
        <c:axId val="0"/>
      </c:bar3DChart>
      <c:catAx>
        <c:axId val="408042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8040944"/>
        <c:crosses val="autoZero"/>
        <c:auto val="1"/>
        <c:lblAlgn val="ctr"/>
        <c:lblOffset val="100"/>
        <c:noMultiLvlLbl val="0"/>
      </c:catAx>
      <c:valAx>
        <c:axId val="408040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8042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[0_PM_METROSALUD_2019.xlsx]1erSeg_aFeb2019!Tabla dinámica1</c:name>
    <c:fmtId val="14"/>
  </c:pivotSource>
  <c:chart>
    <c:title>
      <c:tx>
        <c:rich>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r>
              <a:rPr lang="en-US" sz="1200" b="1"/>
              <a:t>Cumplimiento</a:t>
            </a:r>
            <a:r>
              <a:rPr lang="en-US" sz="1200" b="1" baseline="0"/>
              <a:t> de tareas del plan de mejoramiento, por equipo de mejora de II nivel. </a:t>
            </a:r>
            <a:r>
              <a:rPr lang="en-US" sz="1200" b="1"/>
              <a:t>ESE Metrosalud, a febrero 2019</a:t>
            </a:r>
          </a:p>
        </c:rich>
      </c:tx>
      <c:layout>
        <c:manualLayout>
          <c:xMode val="edge"/>
          <c:yMode val="edge"/>
          <c:x val="0.1350219939681567"/>
          <c:y val="2.5223215201191029E-2"/>
        </c:manualLayout>
      </c:layout>
      <c:overlay val="0"/>
      <c:spPr>
        <a:noFill/>
        <a:ln>
          <a:noFill/>
        </a:ln>
        <a:effectLst/>
      </c:spPr>
      <c:txPr>
        <a:bodyPr rot="0" spcFirstLastPara="1" vertOverflow="ellipsis" vert="horz" wrap="square" anchor="ctr" anchorCtr="1"/>
        <a:lstStyle/>
        <a:p>
          <a:pPr>
            <a:defRPr sz="1200" b="1"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rgbClr val="00B050"/>
          </a:solidFill>
          <a:ln w="9525" cap="flat" cmpd="sng" algn="ctr">
            <a:solidFill>
              <a:srgbClr val="00B050"/>
            </a:solidFill>
            <a:round/>
          </a:ln>
          <a:effectLst/>
          <a:sp3d contourW="9525">
            <a:contourClr>
              <a:srgbClr val="00B050"/>
            </a:contourClr>
          </a:sp3d>
        </c:spPr>
        <c:marker>
          <c:symbol val="none"/>
        </c:marker>
      </c:pivotFmt>
      <c:pivotFmt>
        <c:idx val="1"/>
        <c:spPr>
          <a:solidFill>
            <a:srgbClr val="FFFF00"/>
          </a:solidFill>
          <a:ln w="9525" cap="flat" cmpd="sng" algn="ctr">
            <a:solidFill>
              <a:srgbClr val="FFFF00"/>
            </a:solidFill>
            <a:round/>
          </a:ln>
          <a:effectLst/>
          <a:sp3d contourW="9525">
            <a:contourClr>
              <a:srgbClr val="FFFF00"/>
            </a:contourClr>
          </a:sp3d>
        </c:spPr>
        <c:marker>
          <c:symbol val="none"/>
        </c:marker>
      </c:pivotFmt>
      <c:pivotFmt>
        <c:idx val="2"/>
        <c:spPr>
          <a:solidFill>
            <a:srgbClr val="FF0000"/>
          </a:solidFill>
          <a:ln w="9525" cap="flat" cmpd="sng" algn="ctr">
            <a:solidFill>
              <a:srgbClr val="FF0000"/>
            </a:solidFill>
            <a:round/>
          </a:ln>
          <a:effectLst/>
          <a:sp3d contourW="9525">
            <a:contourClr>
              <a:srgbClr val="FF0000"/>
            </a:contourClr>
          </a:sp3d>
        </c:spPr>
        <c:marker>
          <c:symbol val="none"/>
        </c:marker>
      </c:pivotFmt>
    </c:pivotFmts>
    <c:view3D>
      <c:rotX val="15"/>
      <c:rotY val="20"/>
      <c:depthPercent val="100"/>
      <c:rAngAx val="1"/>
    </c:view3D>
    <c:floor>
      <c:thickness val="0"/>
      <c:spPr>
        <a:noFill/>
        <a:ln>
          <a:noFill/>
        </a:ln>
        <a:effectLst/>
        <a:sp3d/>
      </c:spPr>
    </c:floor>
    <c:sideWall>
      <c:thickness val="0"/>
      <c:spPr>
        <a:solidFill>
          <a:schemeClr val="bg1"/>
        </a:solidFill>
        <a:ln>
          <a:noFill/>
        </a:ln>
        <a:effectLst/>
        <a:sp3d/>
      </c:spPr>
    </c:sideWall>
    <c:backWall>
      <c:thickness val="0"/>
      <c:spPr>
        <a:solidFill>
          <a:schemeClr val="bg1"/>
        </a:solidFill>
        <a:ln>
          <a:noFill/>
        </a:ln>
        <a:effectLst/>
        <a:sp3d/>
      </c:spPr>
    </c:backWall>
    <c:plotArea>
      <c:layout>
        <c:manualLayout>
          <c:layoutTarget val="inner"/>
          <c:xMode val="edge"/>
          <c:yMode val="edge"/>
          <c:x val="0.15559172218062545"/>
          <c:y val="0.20380709425631358"/>
          <c:w val="0.72701440948304186"/>
          <c:h val="0.39888420229897442"/>
        </c:manualLayout>
      </c:layout>
      <c:bar3DChart>
        <c:barDir val="col"/>
        <c:grouping val="percentStacked"/>
        <c:varyColors val="0"/>
        <c:ser>
          <c:idx val="0"/>
          <c:order val="0"/>
          <c:tx>
            <c:strRef>
              <c:f>'1erSeg_aFeb2019'!$C$2:$C$3</c:f>
              <c:strCache>
                <c:ptCount val="1"/>
                <c:pt idx="0">
                  <c:v>CERRADA</c:v>
                </c:pt>
              </c:strCache>
            </c:strRef>
          </c:tx>
          <c:spPr>
            <a:solidFill>
              <a:srgbClr val="00B050"/>
            </a:solidFill>
            <a:ln w="9525" cap="flat" cmpd="sng" algn="ctr">
              <a:solidFill>
                <a:srgbClr val="00B050"/>
              </a:solidFill>
              <a:round/>
            </a:ln>
            <a:effectLst/>
            <a:sp3d contourW="9525">
              <a:contourClr>
                <a:srgbClr val="00B050"/>
              </a:contourClr>
            </a:sp3d>
          </c:spPr>
          <c:invertIfNegative val="0"/>
          <c:cat>
            <c:strRef>
              <c:f>'1erSeg_aFeb2019'!$B$4:$B$10</c:f>
              <c:strCache>
                <c:ptCount val="6"/>
                <c:pt idx="0">
                  <c:v>CL. ASISTENCIAL</c:v>
                </c:pt>
                <c:pt idx="1">
                  <c:v>DIRECC. Y GERENCIA</c:v>
                </c:pt>
                <c:pt idx="2">
                  <c:v>G. DE LA INFO</c:v>
                </c:pt>
                <c:pt idx="3">
                  <c:v>G. DEL AMB. FÍS.</c:v>
                </c:pt>
                <c:pt idx="4">
                  <c:v>G. DE LA TECN.</c:v>
                </c:pt>
                <c:pt idx="5">
                  <c:v>G. DEL T. H.</c:v>
                </c:pt>
              </c:strCache>
            </c:strRef>
          </c:cat>
          <c:val>
            <c:numRef>
              <c:f>'1erSeg_aFeb2019'!$C$4:$C$10</c:f>
              <c:numCache>
                <c:formatCode>General</c:formatCode>
                <c:ptCount val="6"/>
                <c:pt idx="0">
                  <c:v>11</c:v>
                </c:pt>
                <c:pt idx="2">
                  <c:v>2</c:v>
                </c:pt>
                <c:pt idx="3">
                  <c:v>1</c:v>
                </c:pt>
                <c:pt idx="4">
                  <c:v>4</c:v>
                </c:pt>
                <c:pt idx="5">
                  <c:v>1</c:v>
                </c:pt>
              </c:numCache>
            </c:numRef>
          </c:val>
          <c:extLst xmlns:c16r2="http://schemas.microsoft.com/office/drawing/2015/06/chart">
            <c:ext xmlns:c16="http://schemas.microsoft.com/office/drawing/2014/chart" uri="{C3380CC4-5D6E-409C-BE32-E72D297353CC}">
              <c16:uniqueId val="{00000000-A8A0-410F-B576-65DC218D744E}"/>
            </c:ext>
          </c:extLst>
        </c:ser>
        <c:ser>
          <c:idx val="1"/>
          <c:order val="1"/>
          <c:tx>
            <c:strRef>
              <c:f>'1erSeg_aFeb2019'!$D$2:$D$3</c:f>
              <c:strCache>
                <c:ptCount val="1"/>
                <c:pt idx="0">
                  <c:v>EN PROCESO</c:v>
                </c:pt>
              </c:strCache>
            </c:strRef>
          </c:tx>
          <c:spPr>
            <a:solidFill>
              <a:srgbClr val="FFFF00"/>
            </a:solidFill>
            <a:ln w="9525" cap="flat" cmpd="sng" algn="ctr">
              <a:solidFill>
                <a:srgbClr val="FFFF00"/>
              </a:solidFill>
              <a:round/>
            </a:ln>
            <a:effectLst/>
            <a:sp3d contourW="9525">
              <a:contourClr>
                <a:srgbClr val="FFFF00"/>
              </a:contourClr>
            </a:sp3d>
          </c:spPr>
          <c:invertIfNegative val="0"/>
          <c:cat>
            <c:strRef>
              <c:f>'1erSeg_aFeb2019'!$B$4:$B$10</c:f>
              <c:strCache>
                <c:ptCount val="6"/>
                <c:pt idx="0">
                  <c:v>CL. ASISTENCIAL</c:v>
                </c:pt>
                <c:pt idx="1">
                  <c:v>DIRECC. Y GERENCIA</c:v>
                </c:pt>
                <c:pt idx="2">
                  <c:v>G. DE LA INFO</c:v>
                </c:pt>
                <c:pt idx="3">
                  <c:v>G. DEL AMB. FÍS.</c:v>
                </c:pt>
                <c:pt idx="4">
                  <c:v>G. DE LA TECN.</c:v>
                </c:pt>
                <c:pt idx="5">
                  <c:v>G. DEL T. H.</c:v>
                </c:pt>
              </c:strCache>
            </c:strRef>
          </c:cat>
          <c:val>
            <c:numRef>
              <c:f>'1erSeg_aFeb2019'!$D$4:$D$10</c:f>
              <c:numCache>
                <c:formatCode>General</c:formatCode>
                <c:ptCount val="6"/>
                <c:pt idx="0">
                  <c:v>16</c:v>
                </c:pt>
                <c:pt idx="1">
                  <c:v>4</c:v>
                </c:pt>
                <c:pt idx="2">
                  <c:v>2</c:v>
                </c:pt>
                <c:pt idx="3">
                  <c:v>3</c:v>
                </c:pt>
                <c:pt idx="4">
                  <c:v>2</c:v>
                </c:pt>
                <c:pt idx="5">
                  <c:v>6</c:v>
                </c:pt>
              </c:numCache>
            </c:numRef>
          </c:val>
          <c:extLst xmlns:c16r2="http://schemas.microsoft.com/office/drawing/2015/06/chart">
            <c:ext xmlns:c16="http://schemas.microsoft.com/office/drawing/2014/chart" uri="{C3380CC4-5D6E-409C-BE32-E72D297353CC}">
              <c16:uniqueId val="{00000001-A8A0-410F-B576-65DC218D744E}"/>
            </c:ext>
          </c:extLst>
        </c:ser>
        <c:ser>
          <c:idx val="2"/>
          <c:order val="2"/>
          <c:tx>
            <c:strRef>
              <c:f>'1erSeg_aFeb2019'!$E$2:$E$3</c:f>
              <c:strCache>
                <c:ptCount val="1"/>
                <c:pt idx="0">
                  <c:v>SIN AVANCE</c:v>
                </c:pt>
              </c:strCache>
            </c:strRef>
          </c:tx>
          <c:spPr>
            <a:solidFill>
              <a:srgbClr val="FF0000"/>
            </a:solidFill>
            <a:ln w="9525" cap="flat" cmpd="sng" algn="ctr">
              <a:solidFill>
                <a:srgbClr val="FF0000"/>
              </a:solidFill>
              <a:round/>
            </a:ln>
            <a:effectLst/>
            <a:sp3d contourW="9525">
              <a:contourClr>
                <a:srgbClr val="FF0000"/>
              </a:contourClr>
            </a:sp3d>
          </c:spPr>
          <c:invertIfNegative val="0"/>
          <c:cat>
            <c:strRef>
              <c:f>'1erSeg_aFeb2019'!$B$4:$B$10</c:f>
              <c:strCache>
                <c:ptCount val="6"/>
                <c:pt idx="0">
                  <c:v>CL. ASISTENCIAL</c:v>
                </c:pt>
                <c:pt idx="1">
                  <c:v>DIRECC. Y GERENCIA</c:v>
                </c:pt>
                <c:pt idx="2">
                  <c:v>G. DE LA INFO</c:v>
                </c:pt>
                <c:pt idx="3">
                  <c:v>G. DEL AMB. FÍS.</c:v>
                </c:pt>
                <c:pt idx="4">
                  <c:v>G. DE LA TECN.</c:v>
                </c:pt>
                <c:pt idx="5">
                  <c:v>G. DEL T. H.</c:v>
                </c:pt>
              </c:strCache>
            </c:strRef>
          </c:cat>
          <c:val>
            <c:numRef>
              <c:f>'1erSeg_aFeb2019'!$E$4:$E$10</c:f>
              <c:numCache>
                <c:formatCode>General</c:formatCode>
                <c:ptCount val="6"/>
                <c:pt idx="0">
                  <c:v>9</c:v>
                </c:pt>
                <c:pt idx="1">
                  <c:v>1</c:v>
                </c:pt>
                <c:pt idx="2">
                  <c:v>3</c:v>
                </c:pt>
                <c:pt idx="5">
                  <c:v>2</c:v>
                </c:pt>
              </c:numCache>
            </c:numRef>
          </c:val>
          <c:extLst xmlns:c16r2="http://schemas.microsoft.com/office/drawing/2015/06/chart">
            <c:ext xmlns:c16="http://schemas.microsoft.com/office/drawing/2014/chart" uri="{C3380CC4-5D6E-409C-BE32-E72D297353CC}">
              <c16:uniqueId val="{00000002-A8A0-410F-B576-65DC218D744E}"/>
            </c:ext>
          </c:extLst>
        </c:ser>
        <c:dLbls>
          <c:showLegendKey val="0"/>
          <c:showVal val="0"/>
          <c:showCatName val="0"/>
          <c:showSerName val="0"/>
          <c:showPercent val="0"/>
          <c:showBubbleSize val="0"/>
        </c:dLbls>
        <c:gapWidth val="150"/>
        <c:shape val="box"/>
        <c:axId val="186759064"/>
        <c:axId val="405926888"/>
        <c:axId val="0"/>
      </c:bar3DChart>
      <c:catAx>
        <c:axId val="186759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s-CO"/>
          </a:p>
        </c:txPr>
        <c:crossAx val="405926888"/>
        <c:crosses val="autoZero"/>
        <c:auto val="1"/>
        <c:lblAlgn val="ctr"/>
        <c:lblOffset val="100"/>
        <c:noMultiLvlLbl val="0"/>
      </c:catAx>
      <c:valAx>
        <c:axId val="405926888"/>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solidFill>
            <a:schemeClr val="bg1"/>
          </a:solid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86759064"/>
        <c:crosses val="autoZero"/>
        <c:crossBetween val="between"/>
      </c:valAx>
      <c:dTable>
        <c:showHorzBorder val="1"/>
        <c:showVertBorder val="1"/>
        <c:showOutline val="1"/>
        <c:showKeys val="0"/>
        <c:spPr>
          <a:noFill/>
          <a:ln w="9525">
            <a:solidFill>
              <a:schemeClr val="tx1">
                <a:lumMod val="15000"/>
                <a:lumOff val="85000"/>
              </a:schemeClr>
            </a:solidFill>
          </a:ln>
          <a:effectLst/>
        </c:spPr>
        <c:txPr>
          <a:bodyPr rot="0" spcFirstLastPara="1" vertOverflow="ellipsis" vert="horz" wrap="square" anchor="ctr" anchorCtr="1"/>
          <a:lstStyle/>
          <a:p>
            <a:pPr rtl="0">
              <a:defRPr sz="900" b="1" i="0" u="none" strike="noStrike" kern="1200" baseline="0">
                <a:solidFill>
                  <a:schemeClr val="tx1">
                    <a:lumMod val="50000"/>
                    <a:lumOff val="50000"/>
                  </a:schemeClr>
                </a:solidFill>
                <a:latin typeface="+mn-lt"/>
                <a:ea typeface="+mn-ea"/>
                <a:cs typeface="+mn-cs"/>
              </a:defRPr>
            </a:pPr>
            <a:endParaRPr lang="es-CO"/>
          </a:p>
        </c:txPr>
      </c:dTable>
      <c:spPr>
        <a:noFill/>
        <a:ln>
          <a:noFill/>
        </a:ln>
        <a:effectLst/>
      </c:spPr>
    </c:plotArea>
    <c:legend>
      <c:legendPos val="r"/>
      <c:layout>
        <c:manualLayout>
          <c:xMode val="edge"/>
          <c:yMode val="edge"/>
          <c:x val="0.82373844271280017"/>
          <c:y val="0.61318690783302399"/>
          <c:w val="0.13024838150074741"/>
          <c:h val="0.17487070538874511"/>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Categories val="1"/>
        <c14:dropZonesVisible val="1"/>
      </c14:pivotOptions>
    </c:ext>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100" dirty="0"/>
              <a:t>cumplimiento</a:t>
            </a:r>
            <a:r>
              <a:rPr lang="es-CO" sz="1100" baseline="0" dirty="0"/>
              <a:t> plan de mejora ACREDITACION ENERO - SEPTIEMBRE 2019 - </a:t>
            </a:r>
            <a:r>
              <a:rPr lang="es-CO" sz="1100" baseline="0" dirty="0" smtClean="0"/>
              <a:t>estándares </a:t>
            </a:r>
            <a:r>
              <a:rPr lang="es-CO" sz="1100" baseline="0" dirty="0"/>
              <a:t>gerencia del TALENTO HUMANO</a:t>
            </a:r>
            <a:endParaRPr lang="es-CO" sz="1100" dirty="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5764713542917091"/>
          <c:y val="0.27419274582037884"/>
          <c:w val="0.52131350127172937"/>
          <c:h val="0.65146037211638486"/>
        </c:manualLayout>
      </c:layout>
      <c:doughnutChart>
        <c:varyColors val="1"/>
        <c:ser>
          <c:idx val="5"/>
          <c:order val="5"/>
          <c:tx>
            <c:strRef>
              <c:f>'5to Seguimiento '!$A$10</c:f>
              <c:strCache>
                <c:ptCount val="1"/>
                <c:pt idx="0">
                  <c:v>GERENCIA DEL TALENTO HUMANO</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E82C-428F-8BCB-19CA7520CC1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E82C-428F-8BCB-19CA7520CC18}"/>
              </c:ext>
            </c:extLst>
          </c:dPt>
          <c:dLbls>
            <c:dLbl>
              <c:idx val="0"/>
              <c:tx>
                <c:rich>
                  <a:bodyPr/>
                  <a:lstStyle/>
                  <a:p>
                    <a:r>
                      <a:rPr lang="en-US"/>
                      <a:t>82%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2C-428F-8BCB-19CA7520CC18}"/>
                </c:ext>
                <c:ext xmlns:c15="http://schemas.microsoft.com/office/drawing/2012/chart" uri="{CE6537A1-D6FC-4f65-9D91-7224C49458BB}"/>
              </c:extLst>
            </c:dLbl>
            <c:dLbl>
              <c:idx val="1"/>
              <c:tx>
                <c:rich>
                  <a:bodyPr/>
                  <a:lstStyle/>
                  <a:p>
                    <a:r>
                      <a:rPr lang="en-US"/>
                      <a:t>18%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2C-428F-8BCB-19CA7520CC1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ext>
              </c:extLst>
              <c:f>'5to Seguimiento '!$B$4:$C$4</c:f>
              <c:strCache>
                <c:ptCount val="2"/>
                <c:pt idx="0">
                  <c:v>CERRADA </c:v>
                </c:pt>
                <c:pt idx="1">
                  <c:v>EN PROCESO</c:v>
                </c:pt>
              </c:strCache>
            </c:strRef>
          </c:cat>
          <c:val>
            <c:numRef>
              <c:extLst>
                <c:ext xmlns:c15="http://schemas.microsoft.com/office/drawing/2012/chart" uri="{02D57815-91ED-43cb-92C2-25804820EDAC}">
                  <c15:fullRef>
                    <c15:sqref>'5to Seguimiento '!$B$10:$D$10</c15:sqref>
                  </c15:fullRef>
                </c:ext>
              </c:extLst>
              <c:f>'5to Seguimiento '!$B$10:$C$10</c:f>
              <c:numCache>
                <c:formatCode>General</c:formatCode>
                <c:ptCount val="2"/>
                <c:pt idx="0">
                  <c:v>9</c:v>
                </c:pt>
                <c:pt idx="1">
                  <c:v>2</c:v>
                </c:pt>
              </c:numCache>
            </c:numRef>
          </c:val>
          <c:extLst xmlns:c16r2="http://schemas.microsoft.com/office/drawing/2015/06/chart">
            <c:ext xmlns:c16="http://schemas.microsoft.com/office/drawing/2014/chart" uri="{C3380CC4-5D6E-409C-BE32-E72D297353CC}">
              <c16:uniqueId val="{00000004-E82C-428F-8BCB-19CA7520CC18}"/>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'5to Seguimiento '!$A$5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E82C-428F-8BCB-19CA7520CC1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E82C-428F-8BCB-19CA7520CC1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uri="{02D57815-91ED-43cb-92C2-25804820EDAC}">
                        <c15:fullRef>
                          <c15:sqref>'5to Seguimiento '!$B$5:$D$5</c15:sqref>
                        </c15:fullRef>
                        <c15:formulaRef>
                          <c15:sqref>'5to Seguimiento '!$B$5:$C$5</c15:sqref>
                        </c15:formulaRef>
                      </c:ext>
                    </c:extLst>
                    <c:numCache>
                      <c:formatCode>General</c:formatCode>
                      <c:ptCount val="2"/>
                      <c:pt idx="0">
                        <c:v>24</c:v>
                      </c:pt>
                      <c:pt idx="1">
                        <c:v>24</c:v>
                      </c:pt>
                    </c:numCache>
                  </c:numRef>
                </c:val>
                <c:extLst xmlns:c16r2="http://schemas.microsoft.com/office/drawing/2015/06/chart">
                  <c:ext xmlns:c16="http://schemas.microsoft.com/office/drawing/2014/chart" uri="{C3380CC4-5D6E-409C-BE32-E72D297353CC}">
                    <c16:uniqueId val="{00000009-E82C-428F-8BCB-19CA7520CC18}"/>
                  </c:ext>
                  <c:ext uri="{02D57815-91ED-43cb-92C2-25804820EDAC}">
                    <c15:categoryFilterExceptions>
                      <c15:categoryFilterException>
                        <c15:sqref>'5to Seguimiento '!$D$5</c15:sqref>
                        <c15:spPr xmlns:c15="http://schemas.microsoft.com/office/drawing/2012/chart">
                          <a:solidFill>
                            <a:schemeClr val="accent3"/>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'5to Seguimiento '!$A$6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E82C-428F-8BCB-19CA7520CC1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E82C-428F-8BCB-19CA7520CC1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'!$B$6:$D$6</c15:sqref>
                        </c15:fullRef>
                        <c15:formulaRef>
                          <c15:sqref>'5to Seguimiento '!$B$6:$C$6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E82C-428F-8BCB-19CA7520CC18}"/>
                  </c:ext>
                  <c:ext xmlns:c15="http://schemas.microsoft.com/office/drawing/2012/chart" uri="{02D57815-91ED-43cb-92C2-25804820EDAC}">
                    <c15:categoryFilterExceptions>
                      <c15:categoryFilterException>
                        <c15:sqref>'5to Seguimiento '!$D$6</c15:sqref>
                        <c15:spPr xmlns:c15="http://schemas.microsoft.com/office/drawing/2012/chart">
                          <a:solidFill>
                            <a:srgbClr val="FFFF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'5to Seguimiento '!$A$7</c15:sqref>
                        </c15:formulaRef>
                      </c:ext>
                    </c:extLst>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E82C-428F-8BCB-19CA7520CC1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E82C-428F-8BCB-19CA7520CC1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'!$B$7:$D$7</c15:sqref>
                        </c15:fullRef>
                        <c15:formulaRef>
                          <c15:sqref>'5to Seguimiento '!$B$7:$C$7</c15:sqref>
                        </c15:formulaRef>
                      </c:ext>
                    </c:extLst>
                    <c:numCache>
                      <c:formatCode>General</c:formatCode>
                      <c:ptCount val="2"/>
                      <c:pt idx="0">
                        <c:v>8</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3-E82C-428F-8BCB-19CA7520CC18}"/>
                  </c:ext>
                  <c:ext xmlns:c15="http://schemas.microsoft.com/office/drawing/2012/chart" uri="{02D57815-91ED-43cb-92C2-25804820EDAC}">
                    <c15:categoryFilterExceptions>
                      <c15:categoryFilterException>
                        <c15:sqref>'5to Seguimiento '!$D$7</c15:sqref>
                        <c15:spPr xmlns:c15="http://schemas.microsoft.com/office/drawing/2012/chart">
                          <a:solidFill>
                            <a:srgbClr val="00B05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'5to Seguimiento '!$A$8</c15:sqref>
                        </c15:formulaRef>
                      </c:ext>
                    </c:extLst>
                    <c:strCache>
                      <c:ptCount val="1"/>
                      <c:pt idx="0">
                        <c:v>GERENCIA DEL AMBIENTE FÍSICO</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E82C-428F-8BCB-19CA7520CC1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E82C-428F-8BCB-19CA7520CC1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'!$B$8:$D$8</c15:sqref>
                        </c15:fullRef>
                        <c15:formulaRef>
                          <c15:sqref>'5to Seguimiento '!$B$8:$C$8</c15:sqref>
                        </c15:formulaRef>
                      </c:ext>
                    </c:extLst>
                    <c:numCache>
                      <c:formatCode>General</c:formatCode>
                      <c:ptCount val="2"/>
                      <c:pt idx="0">
                        <c:v>5</c:v>
                      </c:pt>
                      <c:pt idx="1">
                        <c:v>2</c:v>
                      </c:pt>
                    </c:numCache>
                  </c:numRef>
                </c:val>
                <c:extLst xmlns:c16r2="http://schemas.microsoft.com/office/drawing/2015/06/chart" xmlns:c15="http://schemas.microsoft.com/office/drawing/2012/chart">
                  <c:ext xmlns:c16="http://schemas.microsoft.com/office/drawing/2014/chart" uri="{C3380CC4-5D6E-409C-BE32-E72D297353CC}">
                    <c16:uniqueId val="{00000018-E82C-428F-8BCB-19CA7520CC18}"/>
                  </c:ext>
                  <c:ext xmlns:c15="http://schemas.microsoft.com/office/drawing/2012/chart" uri="{02D57815-91ED-43cb-92C2-25804820EDAC}">
                    <c15:categoryFilterExceptions/>
                  </c:ext>
                </c:extLst>
              </c15:ser>
            </c15:filteredPieSeries>
            <c15:filteredPie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'5to Seguimiento '!$A$9</c15:sqref>
                        </c15:formulaRef>
                      </c:ext>
                    </c:extLst>
                    <c:strCache>
                      <c:ptCount val="1"/>
                      <c:pt idx="0">
                        <c:v>GESTIÓN DE LA TECNOLOGÍA</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A-E82C-428F-8BCB-19CA7520CC1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C-E82C-428F-8BCB-19CA7520CC1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'5to Seguimiento '!$B$4:$D$4</c15:sqref>
                        </c15:fullRef>
                        <c15:formulaRef>
                          <c15:sqref>'5to Seguimiento '!$B$4:$C$4</c15:sqref>
                        </c15:formulaRef>
                      </c:ext>
                    </c:extLst>
                    <c:strCache>
                      <c:ptCount val="2"/>
                      <c:pt idx="0">
                        <c:v>CERRADA </c:v>
                      </c:pt>
                      <c:pt idx="1">
                        <c:v>EN PROCESO</c:v>
                      </c:pt>
                    </c:strCache>
                  </c:strRef>
                </c:cat>
                <c:val>
                  <c:numRef>
                    <c:extLst>
                      <c:ext xmlns:c15="http://schemas.microsoft.com/office/drawing/2012/chart" uri="{02D57815-91ED-43cb-92C2-25804820EDAC}">
                        <c15:fullRef>
                          <c15:sqref>'5to Seguimiento '!$B$9:$D$9</c15:sqref>
                        </c15:fullRef>
                        <c15:formulaRef>
                          <c15:sqref>'5to Seguimiento '!$B$9:$C$9</c15:sqref>
                        </c15:formulaRef>
                      </c:ext>
                    </c:extLst>
                    <c:numCache>
                      <c:formatCode>General</c:formatCode>
                      <c:ptCount val="2"/>
                      <c:pt idx="0">
                        <c:v>6</c:v>
                      </c:pt>
                    </c:numCache>
                  </c:numRef>
                </c:val>
                <c:extLst xmlns:c16r2="http://schemas.microsoft.com/office/drawing/2015/06/chart" xmlns:c15="http://schemas.microsoft.com/office/drawing/2012/chart">
                  <c:ext xmlns:c16="http://schemas.microsoft.com/office/drawing/2014/chart" uri="{C3380CC4-5D6E-409C-BE32-E72D297353CC}">
                    <c16:uniqueId val="{0000001D-E82C-428F-8BCB-19CA7520CC18}"/>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es-CO" sz="1000" b="1" i="0" baseline="0">
                <a:solidFill>
                  <a:sysClr val="windowText" lastClr="000000"/>
                </a:solidFill>
                <a:effectLst/>
                <a:latin typeface="Century Gothic" panose="020B0502020202020204" pitchFamily="34" charset="0"/>
              </a:rPr>
              <a:t>Cumplimiento PLAN DE MEJORA PAMEC enero a DICIEMBRE de 2019</a:t>
            </a:r>
            <a:endParaRPr lang="es-CO" sz="1000">
              <a:solidFill>
                <a:sysClr val="windowText" lastClr="000000"/>
              </a:solidFill>
              <a:effectLst/>
              <a:latin typeface="Century Gothic" panose="020B0502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sz="1000">
              <a:solidFill>
                <a:sysClr val="windowText" lastClr="000000"/>
              </a:solidFill>
            </a:endParaRPr>
          </a:p>
        </c:rich>
      </c:tx>
      <c:layout>
        <c:manualLayout>
          <c:xMode val="edge"/>
          <c:yMode val="edge"/>
          <c:x val="0.1505067804024496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0.25256167979002625"/>
          <c:y val="0.16854039078448527"/>
          <c:w val="0.43932130358705157"/>
          <c:h val="0.73220217264508591"/>
        </c:manualLayout>
      </c:layout>
      <c:doughnutChart>
        <c:varyColors val="1"/>
        <c:ser>
          <c:idx val="0"/>
          <c:order val="1"/>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2CA0-4DF9-902B-675129982BBE}"/>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2CA0-4DF9-902B-675129982BBE}"/>
              </c:ext>
            </c:extLst>
          </c:dPt>
          <c:dLbls>
            <c:dLbl>
              <c:idx val="0"/>
              <c:layout/>
              <c:tx>
                <c:rich>
                  <a:bodyPr/>
                  <a:lstStyle/>
                  <a:p>
                    <a:r>
                      <a:rPr lang="en-US"/>
                      <a:t>87,5%</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2CA0-4DF9-902B-675129982BBE}"/>
                </c:ext>
                <c:ext xmlns:c15="http://schemas.microsoft.com/office/drawing/2012/chart" uri="{CE6537A1-D6FC-4f65-9D91-7224C49458BB}">
                  <c15:layout/>
                </c:ext>
              </c:extLst>
            </c:dLbl>
            <c:dLbl>
              <c:idx val="1"/>
              <c:layout/>
              <c:tx>
                <c:rich>
                  <a:bodyPr/>
                  <a:lstStyle/>
                  <a:p>
                    <a:r>
                      <a:rPr lang="en-US"/>
                      <a:t>12,5%</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2CA0-4DF9-902B-675129982BB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'6to seguim'!$B$36:$C$36</c:f>
              <c:strCache>
                <c:ptCount val="2"/>
                <c:pt idx="0">
                  <c:v>CERRADA</c:v>
                </c:pt>
                <c:pt idx="1">
                  <c:v>EN PROCESO</c:v>
                </c:pt>
              </c:strCache>
            </c:strRef>
          </c:cat>
          <c:val>
            <c:numRef>
              <c:f>'6to seguim'!$B$38:$C$38</c:f>
              <c:numCache>
                <c:formatCode>0.0%</c:formatCode>
                <c:ptCount val="2"/>
                <c:pt idx="0">
                  <c:v>0.875</c:v>
                </c:pt>
                <c:pt idx="1">
                  <c:v>0.125</c:v>
                </c:pt>
              </c:numCache>
            </c:numRef>
          </c:val>
          <c:extLst xmlns:c16r2="http://schemas.microsoft.com/office/drawing/2015/06/chart">
            <c:ext xmlns:c16="http://schemas.microsoft.com/office/drawing/2014/chart" uri="{C3380CC4-5D6E-409C-BE32-E72D297353CC}">
              <c16:uniqueId val="{00000004-2CA0-4DF9-902B-675129982BBE}"/>
            </c:ext>
          </c:extLst>
        </c:ser>
        <c:dLbls>
          <c:showLegendKey val="0"/>
          <c:showVal val="0"/>
          <c:showCatName val="0"/>
          <c:showSerName val="0"/>
          <c:showPercent val="1"/>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1"/>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2CA0-4DF9-902B-675129982BBE}"/>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2CA0-4DF9-902B-675129982BB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'6to seguim'!$B$36:$C$36</c15:sqref>
                        </c15:formulaRef>
                      </c:ext>
                    </c:extLst>
                    <c:strCache>
                      <c:ptCount val="2"/>
                      <c:pt idx="0">
                        <c:v>CERRADA</c:v>
                      </c:pt>
                      <c:pt idx="1">
                        <c:v>EN PROCESO</c:v>
                      </c:pt>
                    </c:strCache>
                  </c:strRef>
                </c:cat>
                <c:val>
                  <c:numRef>
                    <c:extLst xmlns:c16r2="http://schemas.microsoft.com/office/drawing/2015/06/chart">
                      <c:ext uri="{02D57815-91ED-43cb-92C2-25804820EDAC}">
                        <c15:formulaRef>
                          <c15:sqref>'6to seguim'!$B$37:$C$37</c15:sqref>
                        </c15:formulaRef>
                      </c:ext>
                    </c:extLst>
                    <c:numCache>
                      <c:formatCode>General</c:formatCode>
                      <c:ptCount val="2"/>
                      <c:pt idx="0">
                        <c:v>14</c:v>
                      </c:pt>
                      <c:pt idx="1">
                        <c:v>2</c:v>
                      </c:pt>
                    </c:numCache>
                  </c:numRef>
                </c:val>
                <c:extLst xmlns:c16r2="http://schemas.microsoft.com/office/drawing/2015/06/chart">
                  <c:ext xmlns:c16="http://schemas.microsoft.com/office/drawing/2014/chart" uri="{C3380CC4-5D6E-409C-BE32-E72D297353CC}">
                    <c16:uniqueId val="{00000009-2CA0-4DF9-902B-675129982BBE}"/>
                  </c:ext>
                </c:extLst>
              </c15:ser>
            </c15:filteredPieSeries>
          </c:ext>
        </c:extLst>
      </c:doughnutChart>
      <c:spPr>
        <a:noFill/>
        <a:ln>
          <a:noFill/>
        </a:ln>
        <a:effectLst/>
      </c:spPr>
    </c:plotArea>
    <c:legend>
      <c:legendPos val="t"/>
      <c:layout>
        <c:manualLayout>
          <c:xMode val="edge"/>
          <c:yMode val="edge"/>
          <c:x val="0.73658347798606749"/>
          <c:y val="0.35619021151767799"/>
          <c:w val="0.2256083429895713"/>
          <c:h val="0.1995102670989655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Cumplimiento Plan de mejoramiento por grupo de estándares </a:t>
            </a:r>
          </a:p>
          <a:p>
            <a:pPr>
              <a:defRPr/>
            </a:pPr>
            <a:r>
              <a:rPr lang="es-CO" b="1" baseline="0"/>
              <a:t>enero a diciembre de 2019. ESE Metrosalud</a:t>
            </a:r>
            <a:endParaRPr lang="es-CO"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712550475670703"/>
          <c:y val="0.20330666666666666"/>
          <c:w val="0.84287449524329294"/>
          <c:h val="0.42774537182852146"/>
        </c:manualLayout>
      </c:layout>
      <c:bar3DChart>
        <c:barDir val="col"/>
        <c:grouping val="clustered"/>
        <c:varyColors val="0"/>
        <c:ser>
          <c:idx val="0"/>
          <c:order val="0"/>
          <c:tx>
            <c:strRef>
              <c:f>'6to seguim'!$C$4</c:f>
              <c:strCache>
                <c:ptCount val="1"/>
                <c:pt idx="0">
                  <c:v>CERRADA </c:v>
                </c:pt>
              </c:strCache>
            </c:strRef>
          </c:tx>
          <c:spPr>
            <a:solidFill>
              <a:srgbClr val="00B050"/>
            </a:solidFill>
            <a:ln>
              <a:noFill/>
            </a:ln>
            <a:effectLst/>
            <a:sp3d/>
          </c:spPr>
          <c:invertIfNegative val="0"/>
          <c:cat>
            <c:strRef>
              <c:f>'6to seguim'!$B$5:$B$10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'6to seguim'!$C$5:$C$10</c:f>
              <c:numCache>
                <c:formatCode>General</c:formatCode>
                <c:ptCount val="6"/>
                <c:pt idx="0">
                  <c:v>30</c:v>
                </c:pt>
                <c:pt idx="1">
                  <c:v>5</c:v>
                </c:pt>
                <c:pt idx="2">
                  <c:v>8</c:v>
                </c:pt>
                <c:pt idx="3">
                  <c:v>6</c:v>
                </c:pt>
                <c:pt idx="4">
                  <c:v>6</c:v>
                </c:pt>
                <c:pt idx="5">
                  <c:v>8</c:v>
                </c:pt>
              </c:numCache>
            </c:numRef>
          </c:val>
          <c:extLst xmlns:c16r2="http://schemas.microsoft.com/office/drawing/2015/06/chart">
            <c:ext xmlns:c16="http://schemas.microsoft.com/office/drawing/2014/chart" uri="{C3380CC4-5D6E-409C-BE32-E72D297353CC}">
              <c16:uniqueId val="{00000000-4EAA-4065-BE24-F62B41FEE1A0}"/>
            </c:ext>
          </c:extLst>
        </c:ser>
        <c:ser>
          <c:idx val="1"/>
          <c:order val="1"/>
          <c:tx>
            <c:strRef>
              <c:f>'6to seguim'!$D$4</c:f>
              <c:strCache>
                <c:ptCount val="1"/>
                <c:pt idx="0">
                  <c:v>EN PROCESO</c:v>
                </c:pt>
              </c:strCache>
            </c:strRef>
          </c:tx>
          <c:spPr>
            <a:solidFill>
              <a:srgbClr val="FFFF00"/>
            </a:solidFill>
            <a:ln>
              <a:noFill/>
            </a:ln>
            <a:effectLst/>
            <a:sp3d/>
          </c:spPr>
          <c:invertIfNegative val="0"/>
          <c:cat>
            <c:strRef>
              <c:f>'6to seguim'!$B$5:$B$10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'6to seguim'!$D$5:$D$10</c:f>
              <c:numCache>
                <c:formatCode>General</c:formatCode>
                <c:ptCount val="6"/>
                <c:pt idx="0">
                  <c:v>18</c:v>
                </c:pt>
                <c:pt idx="1">
                  <c:v>1</c:v>
                </c:pt>
                <c:pt idx="2">
                  <c:v>1</c:v>
                </c:pt>
                <c:pt idx="3">
                  <c:v>1</c:v>
                </c:pt>
                <c:pt idx="5">
                  <c:v>3</c:v>
                </c:pt>
              </c:numCache>
            </c:numRef>
          </c:val>
          <c:extLst xmlns:c16r2="http://schemas.microsoft.com/office/drawing/2015/06/chart">
            <c:ext xmlns:c16="http://schemas.microsoft.com/office/drawing/2014/chart" uri="{C3380CC4-5D6E-409C-BE32-E72D297353CC}">
              <c16:uniqueId val="{00000001-4EAA-4065-BE24-F62B41FEE1A0}"/>
            </c:ext>
          </c:extLst>
        </c:ser>
        <c:ser>
          <c:idx val="2"/>
          <c:order val="2"/>
          <c:tx>
            <c:strRef>
              <c:f>'6to seguim'!$E$4</c:f>
              <c:strCache>
                <c:ptCount val="1"/>
                <c:pt idx="0">
                  <c:v>SIN AVANCE</c:v>
                </c:pt>
              </c:strCache>
            </c:strRef>
          </c:tx>
          <c:spPr>
            <a:solidFill>
              <a:srgbClr val="FF0000"/>
            </a:solidFill>
            <a:ln>
              <a:noFill/>
            </a:ln>
            <a:effectLst/>
            <a:sp3d/>
          </c:spPr>
          <c:invertIfNegative val="0"/>
          <c:cat>
            <c:strRef>
              <c:f>'6to seguim'!$B$5:$B$10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'6to seguim'!$E$5:$E$10</c:f>
              <c:numCache>
                <c:formatCode>General</c:formatCode>
                <c:ptCount val="6"/>
                <c:pt idx="0">
                  <c:v>2</c:v>
                </c:pt>
              </c:numCache>
            </c:numRef>
          </c:val>
          <c:extLst xmlns:c16r2="http://schemas.microsoft.com/office/drawing/2015/06/chart">
            <c:ext xmlns:c16="http://schemas.microsoft.com/office/drawing/2014/chart" uri="{C3380CC4-5D6E-409C-BE32-E72D297353CC}">
              <c16:uniqueId val="{00000002-4EAA-4065-BE24-F62B41FEE1A0}"/>
            </c:ext>
          </c:extLst>
        </c:ser>
        <c:dLbls>
          <c:showLegendKey val="0"/>
          <c:showVal val="0"/>
          <c:showCatName val="0"/>
          <c:showSerName val="0"/>
          <c:showPercent val="0"/>
          <c:showBubbleSize val="0"/>
        </c:dLbls>
        <c:gapWidth val="150"/>
        <c:shape val="box"/>
        <c:axId val="409169720"/>
        <c:axId val="409171680"/>
        <c:axId val="0"/>
      </c:bar3DChart>
      <c:catAx>
        <c:axId val="409169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9171680"/>
        <c:crosses val="autoZero"/>
        <c:auto val="1"/>
        <c:lblAlgn val="ctr"/>
        <c:lblOffset val="100"/>
        <c:noMultiLvlLbl val="0"/>
      </c:catAx>
      <c:valAx>
        <c:axId val="40917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91697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1"/>
          <c:order val="1"/>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BF38-4B73-9C09-8808B7CB00A0}"/>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BF38-4B73-9C09-8808B7CB00A0}"/>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BF38-4B73-9C09-8808B7CB00A0}"/>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'6to seguim'!$B$17:$D$17</c:f>
              <c:strCache>
                <c:ptCount val="3"/>
                <c:pt idx="0">
                  <c:v>CERRADA </c:v>
                </c:pt>
                <c:pt idx="1">
                  <c:v>EN PROCESO</c:v>
                </c:pt>
                <c:pt idx="2">
                  <c:v>SIN AVANCE</c:v>
                </c:pt>
              </c:strCache>
            </c:strRef>
          </c:cat>
          <c:val>
            <c:numRef>
              <c:f>'6to seguim'!$B$19:$D$19</c:f>
              <c:numCache>
                <c:formatCode>0%</c:formatCode>
                <c:ptCount val="3"/>
                <c:pt idx="0">
                  <c:v>0.70799999999999996</c:v>
                </c:pt>
                <c:pt idx="1">
                  <c:v>0.26900000000000002</c:v>
                </c:pt>
                <c:pt idx="2" formatCode="0.0%">
                  <c:v>2.1999999999999999E-2</c:v>
                </c:pt>
              </c:numCache>
            </c:numRef>
          </c:val>
          <c:extLst xmlns:c16r2="http://schemas.microsoft.com/office/drawing/2015/06/chart">
            <c:ext xmlns:c16="http://schemas.microsoft.com/office/drawing/2014/chart" uri="{C3380CC4-5D6E-409C-BE32-E72D297353CC}">
              <c16:uniqueId val="{00000006-BF38-4B73-9C09-8808B7CB00A0}"/>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dPt>
                  <c:idx val="0"/>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BF38-4B73-9C09-8808B7CB00A0}"/>
                    </c:ext>
                  </c:extLst>
                </c:dPt>
                <c:dPt>
                  <c:idx val="1"/>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A-BF38-4B73-9C09-8808B7CB00A0}"/>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C-BF38-4B73-9C09-8808B7CB00A0}"/>
                    </c:ext>
                  </c:extLst>
                </c:dPt>
                <c:dLbls>
                  <c:dLbl>
                    <c:idx val="0"/>
                    <c:tx>
                      <c:rich>
                        <a:bodyPr/>
                        <a:lstStyle/>
                        <a:p>
                          <a:r>
                            <a:rPr lang="en-US" sz="1400">
                              <a:solidFill>
                                <a:sysClr val="windowText" lastClr="000000"/>
                              </a:solidFill>
                            </a:rPr>
                            <a:t>36%</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38-4B73-9C09-8808B7CB00A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'6to seguim'!$B$17:$D$17</c15:sqref>
                        </c15:formulaRef>
                      </c:ext>
                    </c:extLst>
                    <c:strCache>
                      <c:ptCount val="3"/>
                      <c:pt idx="0">
                        <c:v>CERRADA </c:v>
                      </c:pt>
                      <c:pt idx="1">
                        <c:v>EN PROCESO</c:v>
                      </c:pt>
                      <c:pt idx="2">
                        <c:v>SIN AVANCE</c:v>
                      </c:pt>
                    </c:strCache>
                  </c:strRef>
                </c:cat>
                <c:val>
                  <c:numRef>
                    <c:extLst xmlns:c16r2="http://schemas.microsoft.com/office/drawing/2015/06/chart">
                      <c:ext uri="{02D57815-91ED-43cb-92C2-25804820EDAC}">
                        <c15:formulaRef>
                          <c15:sqref>'6to seguim'!$B$18:$D$18</c15:sqref>
                        </c15:formulaRef>
                      </c:ext>
                    </c:extLst>
                    <c:numCache>
                      <c:formatCode>General</c:formatCode>
                      <c:ptCount val="3"/>
                      <c:pt idx="0">
                        <c:v>63</c:v>
                      </c:pt>
                      <c:pt idx="1">
                        <c:v>24</c:v>
                      </c:pt>
                      <c:pt idx="2">
                        <c:v>2</c:v>
                      </c:pt>
                    </c:numCache>
                  </c:numRef>
                </c:val>
                <c:extLst xmlns:c16r2="http://schemas.microsoft.com/office/drawing/2015/06/chart">
                  <c:ext xmlns:c16="http://schemas.microsoft.com/office/drawing/2014/chart" uri="{C3380CC4-5D6E-409C-BE32-E72D297353CC}">
                    <c16:uniqueId val="{0000000D-BF38-4B73-9C09-8808B7CB00A0}"/>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cliente asistencial</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0"/>
          <c:order val="0"/>
          <c:tx>
            <c:strRef>
              <c:f>'6to seguim'!$B$5</c:f>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2BEC-4561-9C99-306B230A4AC1}"/>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2BEC-4561-9C99-306B230A4AC1}"/>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2BEC-4561-9C99-306B230A4AC1}"/>
              </c:ext>
            </c:extLst>
          </c:dPt>
          <c:dLbls>
            <c:dLbl>
              <c:idx val="0"/>
              <c:layout/>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EC-4561-9C99-306B230A4AC1}"/>
                </c:ext>
                <c:ext xmlns:c15="http://schemas.microsoft.com/office/drawing/2012/chart" uri="{CE6537A1-D6FC-4f65-9D91-7224C49458BB}">
                  <c15:layout/>
                </c:ext>
              </c:extLst>
            </c:dLbl>
            <c:dLbl>
              <c:idx val="1"/>
              <c:layout/>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EC-4561-9C99-306B230A4AC1}"/>
                </c:ext>
                <c:ext xmlns:c15="http://schemas.microsoft.com/office/drawing/2012/chart" uri="{CE6537A1-D6FC-4f65-9D91-7224C49458BB}">
                  <c15:layout/>
                </c:ext>
              </c:extLst>
            </c:dLbl>
            <c:dLbl>
              <c:idx val="2"/>
              <c:layout/>
              <c:tx>
                <c:rich>
                  <a:bodyPr/>
                  <a:lstStyle/>
                  <a:p>
                    <a:r>
                      <a:rPr lang="en-US"/>
                      <a:t>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EC-4561-9C99-306B230A4AC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f>'6to seguim'!$C$4:$E$4</c:f>
              <c:strCache>
                <c:ptCount val="3"/>
                <c:pt idx="0">
                  <c:v>CERRADA </c:v>
                </c:pt>
                <c:pt idx="1">
                  <c:v>EN PROCESO</c:v>
                </c:pt>
                <c:pt idx="2">
                  <c:v>SIN AVANCE</c:v>
                </c:pt>
              </c:strCache>
            </c:strRef>
          </c:cat>
          <c:val>
            <c:numRef>
              <c:f>'6to seguim'!$C$5:$E$5</c:f>
              <c:numCache>
                <c:formatCode>General</c:formatCode>
                <c:ptCount val="3"/>
                <c:pt idx="0">
                  <c:v>30</c:v>
                </c:pt>
                <c:pt idx="1">
                  <c:v>18</c:v>
                </c:pt>
                <c:pt idx="2">
                  <c:v>2</c:v>
                </c:pt>
              </c:numCache>
            </c:numRef>
          </c:val>
          <c:extLst xmlns:c16r2="http://schemas.microsoft.com/office/drawing/2015/06/chart" xmlns:c15="http://schemas.microsoft.com/office/drawing/2012/chart">
            <c:ext xmlns:c16="http://schemas.microsoft.com/office/drawing/2014/chart" uri="{C3380CC4-5D6E-409C-BE32-E72D297353CC}">
              <c16:uniqueId val="{00000006-2BEC-4561-9C99-306B230A4AC1}"/>
            </c:ext>
          </c:extLst>
        </c:ser>
        <c:dLbls>
          <c:showLegendKey val="0"/>
          <c:showVal val="1"/>
          <c:showCatName val="0"/>
          <c:showSerName val="0"/>
          <c:showPercent val="0"/>
          <c:showBubbleSize val="0"/>
          <c:showLeaderLines val="1"/>
        </c:dLbls>
        <c:firstSliceAng val="0"/>
        <c:holeSize val="50"/>
        <c:extLst xmlns:c16r2="http://schemas.microsoft.com/office/drawing/2015/06/char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DIRECCIONAMIENTO Y GERENCIA</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1"/>
          <c:order val="1"/>
          <c:tx>
            <c:strRef>
              <c:f>'6to seguim'!$B$6</c:f>
              <c:strCache>
                <c:ptCount val="1"/>
                <c:pt idx="0">
                  <c:v>DIRECCIONAMIENTO Y GERENCIA</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4FA-43BD-B0AE-1BCADD1F0E5D}"/>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4FA-43BD-B0AE-1BCADD1F0E5D}"/>
              </c:ext>
            </c:extLst>
          </c:dPt>
          <c:dLbls>
            <c:dLbl>
              <c:idx val="0"/>
              <c:layout/>
              <c:tx>
                <c:rich>
                  <a:bodyPr/>
                  <a:lstStyle/>
                  <a:p>
                    <a:r>
                      <a:rPr lang="en-US" sz="1400" b="1">
                        <a:solidFill>
                          <a:sysClr val="windowText" lastClr="000000"/>
                        </a:solidFill>
                      </a:rPr>
                      <a:t>83,3%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FA-43BD-B0AE-1BCADD1F0E5D}"/>
                </c:ext>
                <c:ext xmlns:c15="http://schemas.microsoft.com/office/drawing/2012/chart" uri="{CE6537A1-D6FC-4f65-9D91-7224C49458BB}">
                  <c15:layout/>
                </c:ext>
              </c:extLst>
            </c:dLbl>
            <c:dLbl>
              <c:idx val="1"/>
              <c:layout/>
              <c:tx>
                <c:rich>
                  <a:bodyPr/>
                  <a:lstStyle/>
                  <a:p>
                    <a:r>
                      <a:rPr lang="en-US" sz="1300">
                        <a:solidFill>
                          <a:sysClr val="windowText" lastClr="000000"/>
                        </a:solidFill>
                      </a:rPr>
                      <a:t>16,6%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FA-43BD-B0AE-1BCADD1F0E5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ext>
              </c:extLst>
              <c:f>'6to seguim'!$C$4:$D$4</c:f>
              <c:strCache>
                <c:ptCount val="2"/>
                <c:pt idx="0">
                  <c:v>CERRADA </c:v>
                </c:pt>
                <c:pt idx="1">
                  <c:v>EN PROCESO</c:v>
                </c:pt>
              </c:strCache>
            </c:strRef>
          </c:cat>
          <c:val>
            <c:numRef>
              <c:extLst>
                <c:ext xmlns:c15="http://schemas.microsoft.com/office/drawing/2012/chart" uri="{02D57815-91ED-43cb-92C2-25804820EDAC}">
                  <c15:fullRef>
                    <c15:sqref>'6to seguim'!$C$6:$E$6</c15:sqref>
                  </c15:fullRef>
                </c:ext>
              </c:extLst>
              <c:f>'6to seguim'!$C$6:$D$6</c:f>
              <c:numCache>
                <c:formatCode>General</c:formatCode>
                <c:ptCount val="2"/>
                <c:pt idx="0">
                  <c:v>5</c:v>
                </c:pt>
                <c:pt idx="1">
                  <c:v>1</c:v>
                </c:pt>
              </c:numCache>
            </c:numRef>
          </c:val>
          <c:extLst xmlns:c16r2="http://schemas.microsoft.com/office/drawing/2015/06/chart">
            <c:ext xmlns:c16="http://schemas.microsoft.com/office/drawing/2014/chart" uri="{C3380CC4-5D6E-409C-BE32-E72D297353CC}">
              <c16:uniqueId val="{00000004-04FA-43BD-B0AE-1BCADD1F0E5D}"/>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'6to seguim'!$B$5</c15:sqref>
                        </c15:formulaRef>
                      </c:ext>
                    </c:extLst>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04FA-43BD-B0AE-1BCADD1F0E5D}"/>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04FA-43BD-B0AE-1BCADD1F0E5D}"/>
                    </c:ext>
                  </c:extLst>
                </c:dPt>
                <c:dLbls>
                  <c:dLbl>
                    <c:idx val="0"/>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FA-43BD-B0AE-1BCADD1F0E5D}"/>
                      </c:ext>
                      <c:ext uri="{CE6537A1-D6FC-4f65-9D91-7224C49458BB}"/>
                    </c:extLst>
                  </c:dLbl>
                  <c:dLbl>
                    <c:idx val="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FA-43BD-B0AE-1BCADD1F0E5D}"/>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uri="{02D57815-91ED-43cb-92C2-25804820EDAC}">
                        <c15:fullRef>
                          <c15:sqref>'6to seguim'!$C$5:$E$5</c15:sqref>
                        </c15:fullRef>
                        <c15:formulaRef>
                          <c15:sqref>'6to seguim'!$C$5:$D$5</c15:sqref>
                        </c15:formulaRef>
                      </c:ext>
                    </c:extLst>
                    <c:numCache>
                      <c:formatCode>General</c:formatCode>
                      <c:ptCount val="2"/>
                      <c:pt idx="0">
                        <c:v>30</c:v>
                      </c:pt>
                      <c:pt idx="1">
                        <c:v>18</c:v>
                      </c:pt>
                    </c:numCache>
                  </c:numRef>
                </c:val>
                <c:extLst xmlns:c16r2="http://schemas.microsoft.com/office/drawing/2015/06/chart">
                  <c:ext xmlns:c16="http://schemas.microsoft.com/office/drawing/2014/chart" uri="{C3380CC4-5D6E-409C-BE32-E72D297353CC}">
                    <c16:uniqueId val="{00000009-04FA-43BD-B0AE-1BCADD1F0E5D}"/>
                  </c:ext>
                  <c:ext uri="{02D57815-91ED-43cb-92C2-25804820EDAC}">
                    <c15:categoryFilterExceptions>
                      <c15:categoryFilterException>
                        <c15:sqref>'6to seguim'!$E$5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4%</a:t>
                                </a:r>
                              </a:p>
                            </c:rich>
                          </c:tx>
                          <c:showLegendKey val="0"/>
                          <c:showVal val="1"/>
                          <c:showCatName val="0"/>
                          <c:showSerName val="0"/>
                          <c:showPercent val="0"/>
                          <c:showBubbleSize val="0"/>
                          <c:extLst xmlns:c16r2="http://schemas.microsoft.com/office/drawing/2015/06/chart" xmlns:c16="http://schemas.microsoft.com/office/drawing/2014/chart">
                            <c:ext xmlns:c16="http://schemas.microsoft.com/office/drawing/2014/chart" uri="{C3380CC4-5D6E-409C-BE32-E72D297353CC}">
                              <c16:uniqueId val="{00000009-D901-4E70-8165-5498DE61EB95}"/>
                            </c:ext>
                            <c:ext uri="{CE6537A1-D6FC-4f65-9D91-7224C49458BB}"/>
                          </c:extLst>
                        </c15:dLbl>
                      </c15:categoryFilterException>
                    </c15:categoryFilterExceptions>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GERENCIA DE LA INFORMACIÓN</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2"/>
          <c:order val="2"/>
          <c:tx>
            <c:strRef>
              <c:f>'6to seguim'!$B$7</c:f>
              <c:strCache>
                <c:ptCount val="1"/>
                <c:pt idx="0">
                  <c:v>GERENCIA DE LA INFORMACIÓN</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99BA-4D6D-B096-82D657ECEFB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99BA-4D6D-B096-82D657ECEFB6}"/>
              </c:ext>
            </c:extLst>
          </c:dPt>
          <c:dLbls>
            <c:dLbl>
              <c:idx val="0"/>
              <c:layout/>
              <c:tx>
                <c:rich>
                  <a:bodyPr/>
                  <a:lstStyle/>
                  <a:p>
                    <a:r>
                      <a:rPr lang="en-US"/>
                      <a:t>88,8%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BA-4D6D-B096-82D657ECEFB6}"/>
                </c:ext>
                <c:ext xmlns:c15="http://schemas.microsoft.com/office/drawing/2012/chart" uri="{CE6537A1-D6FC-4f65-9D91-7224C49458BB}">
                  <c15:layout/>
                </c:ext>
              </c:extLst>
            </c:dLbl>
            <c:dLbl>
              <c:idx val="1"/>
              <c:layout/>
              <c:tx>
                <c:rich>
                  <a:bodyPr/>
                  <a:lstStyle/>
                  <a:p>
                    <a:r>
                      <a:rPr lang="en-US"/>
                      <a:t>11%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BA-4D6D-B096-82D657ECEFB6}"/>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ext>
              </c:extLst>
              <c:f>'6to seguim'!$C$4:$D$4</c:f>
              <c:strCache>
                <c:ptCount val="2"/>
                <c:pt idx="0">
                  <c:v>CERRADA </c:v>
                </c:pt>
                <c:pt idx="1">
                  <c:v>EN PROCESO</c:v>
                </c:pt>
              </c:strCache>
            </c:strRef>
          </c:cat>
          <c:val>
            <c:numRef>
              <c:extLst>
                <c:ext xmlns:c15="http://schemas.microsoft.com/office/drawing/2012/chart" uri="{02D57815-91ED-43cb-92C2-25804820EDAC}">
                  <c15:fullRef>
                    <c15:sqref>'6to seguim'!$C$7:$E$7</c15:sqref>
                  </c15:fullRef>
                </c:ext>
              </c:extLst>
              <c:f>'6to seguim'!$C$7:$D$7</c:f>
              <c:numCache>
                <c:formatCode>General</c:formatCode>
                <c:ptCount val="2"/>
                <c:pt idx="0">
                  <c:v>8</c:v>
                </c:pt>
                <c:pt idx="1">
                  <c:v>1</c:v>
                </c:pt>
              </c:numCache>
            </c:numRef>
          </c:val>
          <c:extLst xmlns:c16r2="http://schemas.microsoft.com/office/drawing/2015/06/chart">
            <c:ext xmlns:c16="http://schemas.microsoft.com/office/drawing/2014/chart" uri="{C3380CC4-5D6E-409C-BE32-E72D297353CC}">
              <c16:uniqueId val="{00000004-99BA-4D6D-B096-82D657ECEFB6}"/>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'6to seguim'!$B$5</c15:sqref>
                        </c15:formulaRef>
                      </c:ext>
                    </c:extLst>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99BA-4D6D-B096-82D657ECEFB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99BA-4D6D-B096-82D657ECEFB6}"/>
                    </c:ext>
                  </c:extLst>
                </c:dPt>
                <c:dLbls>
                  <c:dLbl>
                    <c:idx val="0"/>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BA-4D6D-B096-82D657ECEFB6}"/>
                      </c:ext>
                      <c:ext uri="{CE6537A1-D6FC-4f65-9D91-7224C49458BB}"/>
                    </c:extLst>
                  </c:dLbl>
                  <c:dLbl>
                    <c:idx val="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BA-4D6D-B096-82D657ECEFB6}"/>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uri="{02D57815-91ED-43cb-92C2-25804820EDAC}">
                        <c15:fullRef>
                          <c15:sqref>'6to seguim'!$C$5:$E$5</c15:sqref>
                        </c15:fullRef>
                        <c15:formulaRef>
                          <c15:sqref>'6to seguim'!$C$5:$D$5</c15:sqref>
                        </c15:formulaRef>
                      </c:ext>
                    </c:extLst>
                    <c:numCache>
                      <c:formatCode>General</c:formatCode>
                      <c:ptCount val="2"/>
                      <c:pt idx="0">
                        <c:v>30</c:v>
                      </c:pt>
                      <c:pt idx="1">
                        <c:v>18</c:v>
                      </c:pt>
                    </c:numCache>
                  </c:numRef>
                </c:val>
                <c:extLst xmlns:c16r2="http://schemas.microsoft.com/office/drawing/2015/06/chart">
                  <c:ext xmlns:c16="http://schemas.microsoft.com/office/drawing/2014/chart" uri="{C3380CC4-5D6E-409C-BE32-E72D297353CC}">
                    <c16:uniqueId val="{00000009-99BA-4D6D-B096-82D657ECEFB6}"/>
                  </c:ext>
                  <c:ext uri="{02D57815-91ED-43cb-92C2-25804820EDAC}">
                    <c15:categoryFilterExceptions>
                      <c15:categoryFilterException>
                        <c15:sqref>'6to seguim'!$E$5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4%</a:t>
                                </a:r>
                              </a:p>
                            </c:rich>
                          </c:tx>
                          <c:showLegendKey val="0"/>
                          <c:showVal val="1"/>
                          <c:showCatName val="0"/>
                          <c:showSerName val="0"/>
                          <c:showPercent val="0"/>
                          <c:showBubbleSize val="0"/>
                          <c:extLst xmlns:c16r2="http://schemas.microsoft.com/office/drawing/2015/06/chart" xmlns:c16="http://schemas.microsoft.com/office/drawing/2014/chart">
                            <c:ext xmlns:c16="http://schemas.microsoft.com/office/drawing/2014/chart" uri="{C3380CC4-5D6E-409C-BE32-E72D297353CC}">
                              <c16:uniqueId val="{0000000D-2360-498F-93BC-20A0C9326A2F}"/>
                            </c:ext>
                            <c:ext uri="{CE6537A1-D6FC-4f65-9D91-7224C49458BB}"/>
                          </c:extLst>
                        </c15:dLbl>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'6to seguim'!$B$6</c15:sqref>
                        </c15:formulaRef>
                      </c:ext>
                    </c:extLst>
                    <c:strCache>
                      <c:ptCount val="1"/>
                      <c:pt idx="0">
                        <c:v>DIRECCIONAMIENTO Y GERENCIA</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99BA-4D6D-B096-82D657ECEFB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99BA-4D6D-B096-82D657ECEFB6}"/>
                    </c:ext>
                  </c:extLst>
                </c:dPt>
                <c:dLbls>
                  <c:dLbl>
                    <c:idx val="0"/>
                    <c:tx>
                      <c:rich>
                        <a:bodyPr/>
                        <a:lstStyle/>
                        <a:p>
                          <a:r>
                            <a:rPr lang="en-US" sz="1400" b="1">
                              <a:solidFill>
                                <a:sysClr val="windowText" lastClr="000000"/>
                              </a:solidFill>
                            </a:rPr>
                            <a:t>83,3%</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B-99BA-4D6D-B096-82D657ECEFB6}"/>
                      </c:ext>
                      <c:ext xmlns:c15="http://schemas.microsoft.com/office/drawing/2012/chart" uri="{CE6537A1-D6FC-4f65-9D91-7224C49458BB}"/>
                    </c:extLst>
                  </c:dLbl>
                  <c:dLbl>
                    <c:idx val="1"/>
                    <c:tx>
                      <c:rich>
                        <a:bodyPr/>
                        <a:lstStyle/>
                        <a:p>
                          <a:r>
                            <a:rPr lang="en-US" sz="1300">
                              <a:solidFill>
                                <a:sysClr val="windowText" lastClr="000000"/>
                              </a:solidFill>
                            </a:rPr>
                            <a:t>16,6%</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D-99BA-4D6D-B096-82D657ECEFB6}"/>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seguim'!$C$6:$E$6</c15:sqref>
                        </c15:fullRef>
                        <c15:formulaRef>
                          <c15:sqref>'6to seguim'!$C$6:$D$6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99BA-4D6D-B096-82D657ECEFB6}"/>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GERENCIA DEL AMBIENTE FISICO</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3"/>
          <c:order val="3"/>
          <c:tx>
            <c:strRef>
              <c:f>'6to seguim'!$B$8</c:f>
              <c:strCache>
                <c:ptCount val="1"/>
                <c:pt idx="0">
                  <c:v>GERENCIA DEL AMBIENTE FÍSICO</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5E8-4514-A49D-51527D486CD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5E8-4514-A49D-51527D486CD3}"/>
              </c:ext>
            </c:extLst>
          </c:dPt>
          <c:dLbls>
            <c:dLbl>
              <c:idx val="0"/>
              <c:layout/>
              <c:tx>
                <c:rich>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r>
                      <a:rPr lang="en-US" sz="1300">
                        <a:solidFill>
                          <a:sysClr val="windowText" lastClr="000000"/>
                        </a:solidFill>
                      </a:rPr>
                      <a:t>85,7%</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5E8-4514-A49D-51527D486CD3}"/>
                </c:ext>
                <c:ext xmlns:c15="http://schemas.microsoft.com/office/drawing/2012/chart" uri="{CE6537A1-D6FC-4f65-9D91-7224C49458BB}">
                  <c15:layout/>
                </c:ext>
              </c:extLst>
            </c:dLbl>
            <c:dLbl>
              <c:idx val="1"/>
              <c:layout/>
              <c:tx>
                <c:rich>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r>
                      <a:rPr lang="en-US" sz="1300">
                        <a:solidFill>
                          <a:sysClr val="windowText" lastClr="000000"/>
                        </a:solidFill>
                      </a:rPr>
                      <a:t>14,2%</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5E8-4514-A49D-51527D486CD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ext>
              </c:extLst>
              <c:f>'6to seguim'!$C$4:$D$4</c:f>
              <c:strCache>
                <c:ptCount val="2"/>
                <c:pt idx="0">
                  <c:v>CERRADA </c:v>
                </c:pt>
                <c:pt idx="1">
                  <c:v>EN PROCESO</c:v>
                </c:pt>
              </c:strCache>
            </c:strRef>
          </c:cat>
          <c:val>
            <c:numRef>
              <c:extLst>
                <c:ext xmlns:c15="http://schemas.microsoft.com/office/drawing/2012/chart" uri="{02D57815-91ED-43cb-92C2-25804820EDAC}">
                  <c15:fullRef>
                    <c15:sqref>'6to seguim'!$C$8:$E$8</c15:sqref>
                  </c15:fullRef>
                </c:ext>
              </c:extLst>
              <c:f>'6to seguim'!$C$8:$D$8</c:f>
              <c:numCache>
                <c:formatCode>General</c:formatCode>
                <c:ptCount val="2"/>
                <c:pt idx="0">
                  <c:v>6</c:v>
                </c:pt>
                <c:pt idx="1">
                  <c:v>1</c:v>
                </c:pt>
              </c:numCache>
            </c:numRef>
          </c:val>
          <c:extLst xmlns:c16r2="http://schemas.microsoft.com/office/drawing/2015/06/chart">
            <c:ext xmlns:c16="http://schemas.microsoft.com/office/drawing/2014/chart" uri="{C3380CC4-5D6E-409C-BE32-E72D297353CC}">
              <c16:uniqueId val="{00000004-05E8-4514-A49D-51527D486CD3}"/>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'6to seguim'!$B$5</c15:sqref>
                        </c15:formulaRef>
                      </c:ext>
                    </c:extLst>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05E8-4514-A49D-51527D486CD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05E8-4514-A49D-51527D486CD3}"/>
                    </c:ext>
                  </c:extLst>
                </c:dPt>
                <c:dLbls>
                  <c:dLbl>
                    <c:idx val="0"/>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5E8-4514-A49D-51527D486CD3}"/>
                      </c:ext>
                      <c:ext uri="{CE6537A1-D6FC-4f65-9D91-7224C49458BB}"/>
                    </c:extLst>
                  </c:dLbl>
                  <c:dLbl>
                    <c:idx val="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5E8-4514-A49D-51527D486CD3}"/>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uri="{02D57815-91ED-43cb-92C2-25804820EDAC}">
                        <c15:fullRef>
                          <c15:sqref>'6to seguim'!$C$5:$E$5</c15:sqref>
                        </c15:fullRef>
                        <c15:formulaRef>
                          <c15:sqref>'6to seguim'!$C$5:$D$5</c15:sqref>
                        </c15:formulaRef>
                      </c:ext>
                    </c:extLst>
                    <c:numCache>
                      <c:formatCode>General</c:formatCode>
                      <c:ptCount val="2"/>
                      <c:pt idx="0">
                        <c:v>30</c:v>
                      </c:pt>
                      <c:pt idx="1">
                        <c:v>18</c:v>
                      </c:pt>
                    </c:numCache>
                  </c:numRef>
                </c:val>
                <c:extLst xmlns:c16r2="http://schemas.microsoft.com/office/drawing/2015/06/chart">
                  <c:ext xmlns:c16="http://schemas.microsoft.com/office/drawing/2014/chart" uri="{C3380CC4-5D6E-409C-BE32-E72D297353CC}">
                    <c16:uniqueId val="{00000009-05E8-4514-A49D-51527D486CD3}"/>
                  </c:ext>
                  <c:ext uri="{02D57815-91ED-43cb-92C2-25804820EDAC}">
                    <c15:categoryFilterExceptions>
                      <c15:categoryFilterException>
                        <c15:sqref>'6to seguim'!$E$5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4%</a:t>
                                </a:r>
                              </a:p>
                            </c:rich>
                          </c:tx>
                          <c:showLegendKey val="0"/>
                          <c:showVal val="1"/>
                          <c:showCatName val="0"/>
                          <c:showSerName val="0"/>
                          <c:showPercent val="0"/>
                          <c:showBubbleSize val="0"/>
                          <c:extLst xmlns:c16r2="http://schemas.microsoft.com/office/drawing/2015/06/chart" xmlns:c16="http://schemas.microsoft.com/office/drawing/2014/chart">
                            <c:ext xmlns:c16="http://schemas.microsoft.com/office/drawing/2014/chart" uri="{C3380CC4-5D6E-409C-BE32-E72D297353CC}">
                              <c16:uniqueId val="{00000011-824E-47A9-9F59-DDFC22810D7E}"/>
                            </c:ext>
                            <c:ext uri="{CE6537A1-D6FC-4f65-9D91-7224C49458BB}"/>
                          </c:extLst>
                        </c15:dLbl>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'6to seguim'!$B$6</c15:sqref>
                        </c15:formulaRef>
                      </c:ext>
                    </c:extLst>
                    <c:strCache>
                      <c:ptCount val="1"/>
                      <c:pt idx="0">
                        <c:v>DIRECCIONAMIENTO Y GERENCIA</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05E8-4514-A49D-51527D486CD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05E8-4514-A49D-51527D486CD3}"/>
                    </c:ext>
                  </c:extLst>
                </c:dPt>
                <c:dLbls>
                  <c:dLbl>
                    <c:idx val="0"/>
                    <c:tx>
                      <c:rich>
                        <a:bodyPr/>
                        <a:lstStyle/>
                        <a:p>
                          <a:r>
                            <a:rPr lang="en-US" sz="1400" b="1">
                              <a:solidFill>
                                <a:sysClr val="windowText" lastClr="000000"/>
                              </a:solidFill>
                            </a:rPr>
                            <a:t>83,3%</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B-05E8-4514-A49D-51527D486CD3}"/>
                      </c:ext>
                      <c:ext xmlns:c15="http://schemas.microsoft.com/office/drawing/2012/chart" uri="{CE6537A1-D6FC-4f65-9D91-7224C49458BB}"/>
                    </c:extLst>
                  </c:dLbl>
                  <c:dLbl>
                    <c:idx val="1"/>
                    <c:tx>
                      <c:rich>
                        <a:bodyPr/>
                        <a:lstStyle/>
                        <a:p>
                          <a:r>
                            <a:rPr lang="en-US" sz="1300">
                              <a:solidFill>
                                <a:sysClr val="windowText" lastClr="000000"/>
                              </a:solidFill>
                            </a:rPr>
                            <a:t>16,6%</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D-05E8-4514-A49D-51527D486CD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seguim'!$C$6:$E$6</c15:sqref>
                        </c15:fullRef>
                        <c15:formulaRef>
                          <c15:sqref>'6to seguim'!$C$6:$D$6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05E8-4514-A49D-51527D486CD3}"/>
                  </c:ext>
                  <c:ext xmlns:c15="http://schemas.microsoft.com/office/drawing/2012/chart" uri="{02D57815-91ED-43cb-92C2-25804820EDAC}">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'6to seguim'!$B$7</c15:sqref>
                        </c15:formulaRef>
                      </c:ext>
                    </c:extLst>
                    <c:strCache>
                      <c:ptCount val="1"/>
                      <c:pt idx="0">
                        <c:v>GERENCIA DE LA INFORMACIÓN</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05E8-4514-A49D-51527D486CD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05E8-4514-A49D-51527D486CD3}"/>
                    </c:ext>
                  </c:extLst>
                </c:dPt>
                <c:dLbls>
                  <c:dLbl>
                    <c:idx val="0"/>
                    <c:tx>
                      <c:rich>
                        <a:bodyPr/>
                        <a:lstStyle/>
                        <a:p>
                          <a:r>
                            <a:rPr lang="en-US"/>
                            <a:t>88,8%</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0-05E8-4514-A49D-51527D486CD3}"/>
                      </c:ext>
                      <c:ext xmlns:c15="http://schemas.microsoft.com/office/drawing/2012/chart" uri="{CE6537A1-D6FC-4f65-9D91-7224C49458BB}"/>
                    </c:extLst>
                  </c:dLbl>
                  <c:dLbl>
                    <c:idx val="1"/>
                    <c:tx>
                      <c:rich>
                        <a:bodyPr/>
                        <a:lstStyle/>
                        <a:p>
                          <a:r>
                            <a:rPr lang="en-US"/>
                            <a:t>11%</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2-05E8-4514-A49D-51527D486CD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seguim'!$C$7:$E$7</c15:sqref>
                        </c15:fullRef>
                        <c15:formulaRef>
                          <c15:sqref>'6to seguim'!$C$7:$D$7</c15:sqref>
                        </c15:formulaRef>
                      </c:ext>
                    </c:extLst>
                    <c:numCache>
                      <c:formatCode>General</c:formatCode>
                      <c:ptCount val="2"/>
                      <c:pt idx="0">
                        <c:v>8</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3-05E8-4514-A49D-51527D486CD3}"/>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GESTION DE LA TECNOLOGÍA</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4"/>
          <c:order val="4"/>
          <c:tx>
            <c:strRef>
              <c:f>'6to seguim'!$B$9</c:f>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5538-455D-8A05-A380D3C555E8}"/>
              </c:ext>
            </c:extLst>
          </c:dPt>
          <c:dPt>
            <c:idx val="1"/>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5538-455D-8A05-A380D3C555E8}"/>
              </c:ext>
            </c:extLst>
          </c:dPt>
          <c:dLbls>
            <c:dLbl>
              <c:idx val="0"/>
              <c:layout/>
              <c:tx>
                <c:rich>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r>
                      <a:rPr lang="en-US" sz="1300">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38-455D-8A05-A380D3C555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ext>
              </c:extLst>
              <c:f>'6to seguim'!$C$4:$D$4</c:f>
              <c:strCache>
                <c:ptCount val="2"/>
                <c:pt idx="0">
                  <c:v>CERRADA </c:v>
                </c:pt>
                <c:pt idx="1">
                  <c:v>EN PROCESO</c:v>
                </c:pt>
              </c:strCache>
            </c:strRef>
          </c:cat>
          <c:val>
            <c:numRef>
              <c:extLst>
                <c:ext xmlns:c15="http://schemas.microsoft.com/office/drawing/2012/chart" uri="{02D57815-91ED-43cb-92C2-25804820EDAC}">
                  <c15:fullRef>
                    <c15:sqref>'6to seguim'!$C$9:$E$9</c15:sqref>
                  </c15:fullRef>
                </c:ext>
              </c:extLst>
              <c:f>'6to seguim'!$C$9:$D$9</c:f>
              <c:numCache>
                <c:formatCode>General</c:formatCode>
                <c:ptCount val="2"/>
                <c:pt idx="0">
                  <c:v>6</c:v>
                </c:pt>
              </c:numCache>
            </c:numRef>
          </c:val>
          <c:extLst xmlns:c16r2="http://schemas.microsoft.com/office/drawing/2015/06/chart">
            <c:ext xmlns:c16="http://schemas.microsoft.com/office/drawing/2014/chart" uri="{C3380CC4-5D6E-409C-BE32-E72D297353CC}">
              <c16:uniqueId val="{00000004-5538-455D-8A05-A380D3C555E8}"/>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'6to seguim'!$B$5</c15:sqref>
                        </c15:formulaRef>
                      </c:ext>
                    </c:extLst>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5538-455D-8A05-A380D3C555E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5538-455D-8A05-A380D3C555E8}"/>
                    </c:ext>
                  </c:extLst>
                </c:dPt>
                <c:dLbls>
                  <c:dLbl>
                    <c:idx val="0"/>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38-455D-8A05-A380D3C555E8}"/>
                      </c:ext>
                      <c:ext uri="{CE6537A1-D6FC-4f65-9D91-7224C49458BB}"/>
                    </c:extLst>
                  </c:dLbl>
                  <c:dLbl>
                    <c:idx val="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38-455D-8A05-A380D3C555E8}"/>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uri="{02D57815-91ED-43cb-92C2-25804820EDAC}">
                        <c15:fullRef>
                          <c15:sqref>'6to seguim'!$C$5:$E$5</c15:sqref>
                        </c15:fullRef>
                        <c15:formulaRef>
                          <c15:sqref>'6to seguim'!$C$5:$D$5</c15:sqref>
                        </c15:formulaRef>
                      </c:ext>
                    </c:extLst>
                    <c:numCache>
                      <c:formatCode>General</c:formatCode>
                      <c:ptCount val="2"/>
                      <c:pt idx="0">
                        <c:v>30</c:v>
                      </c:pt>
                      <c:pt idx="1">
                        <c:v>18</c:v>
                      </c:pt>
                    </c:numCache>
                  </c:numRef>
                </c:val>
                <c:extLst xmlns:c16r2="http://schemas.microsoft.com/office/drawing/2015/06/chart">
                  <c:ext xmlns:c16="http://schemas.microsoft.com/office/drawing/2014/chart" uri="{C3380CC4-5D6E-409C-BE32-E72D297353CC}">
                    <c16:uniqueId val="{00000009-5538-455D-8A05-A380D3C555E8}"/>
                  </c:ext>
                  <c:ext uri="{02D57815-91ED-43cb-92C2-25804820EDAC}">
                    <c15:categoryFilterExceptions>
                      <c15:categoryFilterException>
                        <c15:sqref>'6to seguim'!$E$5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4%</a:t>
                                </a:r>
                              </a:p>
                            </c:rich>
                          </c:tx>
                          <c:showLegendKey val="0"/>
                          <c:showVal val="1"/>
                          <c:showCatName val="0"/>
                          <c:showSerName val="0"/>
                          <c:showPercent val="0"/>
                          <c:showBubbleSize val="0"/>
                          <c:extLst xmlns:c16r2="http://schemas.microsoft.com/office/drawing/2015/06/chart" xmlns:c16="http://schemas.microsoft.com/office/drawing/2014/chart">
                            <c:ext xmlns:c16="http://schemas.microsoft.com/office/drawing/2014/chart" uri="{C3380CC4-5D6E-409C-BE32-E72D297353CC}">
                              <c16:uniqueId val="{00000015-1402-4496-845C-11C35428DA94}"/>
                            </c:ext>
                            <c:ext uri="{CE6537A1-D6FC-4f65-9D91-7224C49458BB}"/>
                          </c:extLst>
                        </c15:dLbl>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'6to seguim'!$B$6</c15:sqref>
                        </c15:formulaRef>
                      </c:ext>
                    </c:extLst>
                    <c:strCache>
                      <c:ptCount val="1"/>
                      <c:pt idx="0">
                        <c:v>DIRECCIONAMIENTO Y GERENCIA</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5538-455D-8A05-A380D3C555E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5538-455D-8A05-A380D3C555E8}"/>
                    </c:ext>
                  </c:extLst>
                </c:dPt>
                <c:dLbls>
                  <c:dLbl>
                    <c:idx val="0"/>
                    <c:tx>
                      <c:rich>
                        <a:bodyPr/>
                        <a:lstStyle/>
                        <a:p>
                          <a:r>
                            <a:rPr lang="en-US" sz="1400" b="1">
                              <a:solidFill>
                                <a:sysClr val="windowText" lastClr="000000"/>
                              </a:solidFill>
                            </a:rPr>
                            <a:t>83,3%</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B-5538-455D-8A05-A380D3C555E8}"/>
                      </c:ext>
                      <c:ext xmlns:c15="http://schemas.microsoft.com/office/drawing/2012/chart" uri="{CE6537A1-D6FC-4f65-9D91-7224C49458BB}"/>
                    </c:extLst>
                  </c:dLbl>
                  <c:dLbl>
                    <c:idx val="1"/>
                    <c:tx>
                      <c:rich>
                        <a:bodyPr/>
                        <a:lstStyle/>
                        <a:p>
                          <a:r>
                            <a:rPr lang="en-US" sz="1300">
                              <a:solidFill>
                                <a:sysClr val="windowText" lastClr="000000"/>
                              </a:solidFill>
                            </a:rPr>
                            <a:t>16,6%</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D-5538-455D-8A05-A380D3C555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seguim'!$C$6:$E$6</c15:sqref>
                        </c15:fullRef>
                        <c15:formulaRef>
                          <c15:sqref>'6to seguim'!$C$6:$D$6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5538-455D-8A05-A380D3C555E8}"/>
                  </c:ext>
                  <c:ext xmlns:c15="http://schemas.microsoft.com/office/drawing/2012/chart" uri="{02D57815-91ED-43cb-92C2-25804820EDAC}">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'6to seguim'!$B$7</c15:sqref>
                        </c15:formulaRef>
                      </c:ext>
                    </c:extLst>
                    <c:strCache>
                      <c:ptCount val="1"/>
                      <c:pt idx="0">
                        <c:v>GERENCIA DE LA INFORMACIÓN</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5538-455D-8A05-A380D3C555E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5538-455D-8A05-A380D3C555E8}"/>
                    </c:ext>
                  </c:extLst>
                </c:dPt>
                <c:dLbls>
                  <c:dLbl>
                    <c:idx val="0"/>
                    <c:tx>
                      <c:rich>
                        <a:bodyPr/>
                        <a:lstStyle/>
                        <a:p>
                          <a:r>
                            <a:rPr lang="en-US"/>
                            <a:t>88,8%</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0-5538-455D-8A05-A380D3C555E8}"/>
                      </c:ext>
                      <c:ext xmlns:c15="http://schemas.microsoft.com/office/drawing/2012/chart" uri="{CE6537A1-D6FC-4f65-9D91-7224C49458BB}"/>
                    </c:extLst>
                  </c:dLbl>
                  <c:dLbl>
                    <c:idx val="1"/>
                    <c:tx>
                      <c:rich>
                        <a:bodyPr/>
                        <a:lstStyle/>
                        <a:p>
                          <a:r>
                            <a:rPr lang="en-US"/>
                            <a:t>11%</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2-5538-455D-8A05-A380D3C555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seguim'!$C$7:$E$7</c15:sqref>
                        </c15:fullRef>
                        <c15:formulaRef>
                          <c15:sqref>'6to seguim'!$C$7:$D$7</c15:sqref>
                        </c15:formulaRef>
                      </c:ext>
                    </c:extLst>
                    <c:numCache>
                      <c:formatCode>General</c:formatCode>
                      <c:ptCount val="2"/>
                      <c:pt idx="0">
                        <c:v>8</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3-5538-455D-8A05-A380D3C555E8}"/>
                  </c:ext>
                  <c:ext xmlns:c15="http://schemas.microsoft.com/office/drawing/2012/chart" uri="{02D57815-91ED-43cb-92C2-25804820EDAC}">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'6to seguim'!$B$8</c15:sqref>
                        </c15:formulaRef>
                      </c:ext>
                    </c:extLst>
                    <c:strCache>
                      <c:ptCount val="1"/>
                      <c:pt idx="0">
                        <c:v>GERENCIA DEL AMBIENTE FÍSICO</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5538-455D-8A05-A380D3C555E8}"/>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5538-455D-8A05-A380D3C555E8}"/>
                    </c:ext>
                  </c:extLst>
                </c:dPt>
                <c:dLbls>
                  <c:dLbl>
                    <c:idx val="0"/>
                    <c:tx>
                      <c:rich>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r>
                            <a:rPr lang="en-US" sz="1300">
                              <a:solidFill>
                                <a:sysClr val="windowText" lastClr="000000"/>
                              </a:solidFill>
                            </a:rPr>
                            <a:t>85,7%</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5-5538-455D-8A05-A380D3C555E8}"/>
                      </c:ext>
                      <c:ext xmlns:c15="http://schemas.microsoft.com/office/drawing/2012/chart" uri="{CE6537A1-D6FC-4f65-9D91-7224C49458BB}"/>
                    </c:extLst>
                  </c:dLbl>
                  <c:dLbl>
                    <c:idx val="1"/>
                    <c:tx>
                      <c:rich>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r>
                            <a:rPr lang="en-US" sz="1300">
                              <a:solidFill>
                                <a:sysClr val="windowText" lastClr="000000"/>
                              </a:solidFill>
                            </a:rPr>
                            <a:t>14,2%</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7-5538-455D-8A05-A380D3C555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seguim'!$C$8:$E$8</c15:sqref>
                        </c15:fullRef>
                        <c15:formulaRef>
                          <c15:sqref>'6to seguim'!$C$8:$D$8</c15:sqref>
                        </c15:formulaRef>
                      </c:ext>
                    </c:extLst>
                    <c:numCache>
                      <c:formatCode>General</c:formatCode>
                      <c:ptCount val="2"/>
                      <c:pt idx="0">
                        <c:v>6</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8-5538-455D-8A05-A380D3C555E8}"/>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1200" dirty="0">
                <a:solidFill>
                  <a:sysClr val="windowText" lastClr="000000"/>
                </a:solidFill>
              </a:rPr>
              <a:t>cumplimiento</a:t>
            </a:r>
            <a:r>
              <a:rPr lang="es-CO" sz="1200" baseline="0" dirty="0">
                <a:solidFill>
                  <a:sysClr val="windowText" lastClr="000000"/>
                </a:solidFill>
              </a:rPr>
              <a:t> plan de mejora ACREDITACION </a:t>
            </a:r>
            <a:r>
              <a:rPr lang="es-CO" sz="1200" baseline="0" dirty="0" err="1">
                <a:solidFill>
                  <a:sysClr val="windowText" lastClr="000000"/>
                </a:solidFill>
              </a:rPr>
              <a:t>eNERO</a:t>
            </a:r>
            <a:r>
              <a:rPr lang="es-CO" sz="1200" baseline="0" dirty="0">
                <a:solidFill>
                  <a:sysClr val="windowText" lastClr="000000"/>
                </a:solidFill>
              </a:rPr>
              <a:t> - DICIEMBRE 2019. Estándares GERENCIA DEL TALENTO HUMANO</a:t>
            </a:r>
            <a:endParaRPr lang="es-CO" sz="1200" dirty="0">
              <a:solidFill>
                <a:sysClr val="windowText" lastClr="000000"/>
              </a:solidFill>
            </a:endParaRPr>
          </a:p>
        </c:rich>
      </c:tx>
      <c:layout>
        <c:manualLayout>
          <c:xMode val="edge"/>
          <c:yMode val="edge"/>
          <c:x val="0.12957180130832902"/>
          <c:y val="2.1179294821203811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3439334710105617"/>
          <c:y val="0.16382109596706504"/>
          <c:w val="0.45728532945912409"/>
          <c:h val="0.75363108037891202"/>
        </c:manualLayout>
      </c:layout>
      <c:doughnutChart>
        <c:varyColors val="1"/>
        <c:ser>
          <c:idx val="5"/>
          <c:order val="5"/>
          <c:tx>
            <c:strRef>
              <c:f>'6to seguim'!$B$10</c:f>
              <c:strCache>
                <c:ptCount val="1"/>
                <c:pt idx="0">
                  <c:v>GERENCIA DEL TALENTO HUMANO</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D1BE-41EE-A58C-CFBEF5C449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D1BE-41EE-A58C-CFBEF5C44999}"/>
              </c:ext>
            </c:extLst>
          </c:dPt>
          <c:dLbls>
            <c:dLbl>
              <c:idx val="0"/>
              <c:layout/>
              <c:tx>
                <c:rich>
                  <a:bodyPr/>
                  <a:lstStyle/>
                  <a:p>
                    <a:r>
                      <a:rPr lang="en-US" sz="1300">
                        <a:solidFill>
                          <a:sysClr val="windowText" lastClr="000000"/>
                        </a:solidFill>
                      </a:rPr>
                      <a:t>72,7%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1BE-41EE-A58C-CFBEF5C44999}"/>
                </c:ext>
                <c:ext xmlns:c15="http://schemas.microsoft.com/office/drawing/2012/chart" uri="{CE6537A1-D6FC-4f65-9D91-7224C49458BB}">
                  <c15:layout/>
                </c:ext>
              </c:extLst>
            </c:dLbl>
            <c:dLbl>
              <c:idx val="1"/>
              <c:layout/>
              <c:tx>
                <c:rich>
                  <a:bodyPr/>
                  <a:lstStyle/>
                  <a:p>
                    <a:r>
                      <a:rPr lang="en-US" sz="1300">
                        <a:solidFill>
                          <a:sysClr val="windowText" lastClr="000000"/>
                        </a:solidFill>
                      </a:rPr>
                      <a:t>27,2%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1BE-41EE-A58C-CFBEF5C4499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ext>
              </c:extLst>
              <c:f>'6to seguim'!$C$4:$D$4</c:f>
              <c:strCache>
                <c:ptCount val="2"/>
                <c:pt idx="0">
                  <c:v>CERRADA </c:v>
                </c:pt>
                <c:pt idx="1">
                  <c:v>EN PROCESO</c:v>
                </c:pt>
              </c:strCache>
            </c:strRef>
          </c:cat>
          <c:val>
            <c:numRef>
              <c:extLst>
                <c:ext xmlns:c15="http://schemas.microsoft.com/office/drawing/2012/chart" uri="{02D57815-91ED-43cb-92C2-25804820EDAC}">
                  <c15:fullRef>
                    <c15:sqref>'6to seguim'!$C$10:$E$10</c15:sqref>
                  </c15:fullRef>
                </c:ext>
              </c:extLst>
              <c:f>'6to seguim'!$C$10:$D$10</c:f>
              <c:numCache>
                <c:formatCode>General</c:formatCode>
                <c:ptCount val="2"/>
                <c:pt idx="0">
                  <c:v>8</c:v>
                </c:pt>
                <c:pt idx="1">
                  <c:v>3</c:v>
                </c:pt>
              </c:numCache>
            </c:numRef>
          </c:val>
          <c:extLst xmlns:c16r2="http://schemas.microsoft.com/office/drawing/2015/06/chart">
            <c:ext xmlns:c16="http://schemas.microsoft.com/office/drawing/2014/chart" uri="{C3380CC4-5D6E-409C-BE32-E72D297353CC}">
              <c16:uniqueId val="{00000004-D1BE-41EE-A58C-CFBEF5C44999}"/>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'6to seguim'!$B$5</c15:sqref>
                        </c15:formulaRef>
                      </c:ext>
                    </c:extLst>
                    <c:strCache>
                      <c:ptCount val="1"/>
                      <c:pt idx="0">
                        <c:v>CLIENTE ASISTENCIAL</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D1BE-41EE-A58C-CFBEF5C449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D1BE-41EE-A58C-CFBEF5C44999}"/>
                    </c:ext>
                  </c:extLst>
                </c:dPt>
                <c:dLbls>
                  <c:dLbl>
                    <c:idx val="0"/>
                    <c:tx>
                      <c:rich>
                        <a:bodyPr/>
                        <a:lstStyle/>
                        <a:p>
                          <a:r>
                            <a:rPr lang="en-US"/>
                            <a:t>60%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1BE-41EE-A58C-CFBEF5C44999}"/>
                      </c:ext>
                      <c:ext uri="{CE6537A1-D6FC-4f65-9D91-7224C49458BB}"/>
                    </c:extLst>
                  </c:dLbl>
                  <c:dLbl>
                    <c:idx val="1"/>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1BE-41EE-A58C-CFBEF5C44999}"/>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uri="{02D57815-91ED-43cb-92C2-25804820EDAC}">
                        <c15:fullRef>
                          <c15:sqref>'6to seguim'!$C$5:$E$5</c15:sqref>
                        </c15:fullRef>
                        <c15:formulaRef>
                          <c15:sqref>'6to seguim'!$C$5:$D$5</c15:sqref>
                        </c15:formulaRef>
                      </c:ext>
                    </c:extLst>
                    <c:numCache>
                      <c:formatCode>General</c:formatCode>
                      <c:ptCount val="2"/>
                      <c:pt idx="0">
                        <c:v>30</c:v>
                      </c:pt>
                      <c:pt idx="1">
                        <c:v>18</c:v>
                      </c:pt>
                    </c:numCache>
                  </c:numRef>
                </c:val>
                <c:extLst xmlns:c16r2="http://schemas.microsoft.com/office/drawing/2015/06/chart">
                  <c:ext xmlns:c16="http://schemas.microsoft.com/office/drawing/2014/chart" uri="{C3380CC4-5D6E-409C-BE32-E72D297353CC}">
                    <c16:uniqueId val="{00000009-D1BE-41EE-A58C-CFBEF5C44999}"/>
                  </c:ext>
                  <c:ext uri="{02D57815-91ED-43cb-92C2-25804820EDAC}">
                    <c15:categoryFilterExceptions>
                      <c15:categoryFilterException>
                        <c15:sqref>'6to seguim'!$E$5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dLbl>
                          <c:idx val="1"/>
                          <c:tx>
                            <c:rich>
                              <a:bodyPr/>
                              <a:lstStyle/>
                              <a:p>
                                <a:r>
                                  <a:rPr lang="en-US"/>
                                  <a:t>4%</a:t>
                                </a:r>
                              </a:p>
                            </c:rich>
                          </c:tx>
                          <c:showLegendKey val="0"/>
                          <c:showVal val="1"/>
                          <c:showCatName val="0"/>
                          <c:showSerName val="0"/>
                          <c:showPercent val="0"/>
                          <c:showBubbleSize val="0"/>
                          <c:extLst xmlns:c16r2="http://schemas.microsoft.com/office/drawing/2015/06/chart" xmlns:c16="http://schemas.microsoft.com/office/drawing/2014/chart">
                            <c:ext xmlns:c16="http://schemas.microsoft.com/office/drawing/2014/chart" uri="{C3380CC4-5D6E-409C-BE32-E72D297353CC}">
                              <c16:uniqueId val="{00000019-24C8-44C7-81A5-891061C4A2B2}"/>
                            </c:ext>
                            <c:ext uri="{CE6537A1-D6FC-4f65-9D91-7224C49458BB}"/>
                          </c:extLst>
                        </c15:dLbl>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'6to seguim'!$B$6</c15:sqref>
                        </c15:formulaRef>
                      </c:ext>
                    </c:extLst>
                    <c:strCache>
                      <c:ptCount val="1"/>
                      <c:pt idx="0">
                        <c:v>DIRECCIONAMIENTO Y GERENCIA</c:v>
                      </c:pt>
                    </c:strCache>
                  </c:strRef>
                </c:tx>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D1BE-41EE-A58C-CFBEF5C449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D1BE-41EE-A58C-CFBEF5C44999}"/>
                    </c:ext>
                  </c:extLst>
                </c:dPt>
                <c:dLbls>
                  <c:dLbl>
                    <c:idx val="0"/>
                    <c:tx>
                      <c:rich>
                        <a:bodyPr/>
                        <a:lstStyle/>
                        <a:p>
                          <a:r>
                            <a:rPr lang="en-US" sz="1400" b="1">
                              <a:solidFill>
                                <a:sysClr val="windowText" lastClr="000000"/>
                              </a:solidFill>
                            </a:rPr>
                            <a:t>83,3%</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B-D1BE-41EE-A58C-CFBEF5C44999}"/>
                      </c:ext>
                      <c:ext xmlns:c15="http://schemas.microsoft.com/office/drawing/2012/chart" uri="{CE6537A1-D6FC-4f65-9D91-7224C49458BB}"/>
                    </c:extLst>
                  </c:dLbl>
                  <c:dLbl>
                    <c:idx val="1"/>
                    <c:tx>
                      <c:rich>
                        <a:bodyPr/>
                        <a:lstStyle/>
                        <a:p>
                          <a:r>
                            <a:rPr lang="en-US" sz="1300">
                              <a:solidFill>
                                <a:sysClr val="windowText" lastClr="000000"/>
                              </a:solidFill>
                            </a:rPr>
                            <a:t>16,6%</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D-D1BE-41EE-A58C-CFBEF5C449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seguim'!$C$6:$E$6</c15:sqref>
                        </c15:fullRef>
                        <c15:formulaRef>
                          <c15:sqref>'6to seguim'!$C$6:$D$6</c15:sqref>
                        </c15:formulaRef>
                      </c:ext>
                    </c:extLst>
                    <c:numCache>
                      <c:formatCode>General</c:formatCode>
                      <c:ptCount val="2"/>
                      <c:pt idx="0">
                        <c:v>5</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0E-D1BE-41EE-A58C-CFBEF5C44999}"/>
                  </c:ext>
                  <c:ext xmlns:c15="http://schemas.microsoft.com/office/drawing/2012/chart" uri="{02D57815-91ED-43cb-92C2-25804820EDAC}">
                    <c15:categoryFilterExceptions/>
                  </c:ext>
                </c:extLst>
              </c15:ser>
            </c15:filteredPieSeries>
            <c15:filteredPieSeries>
              <c15:ser>
                <c:idx val="2"/>
                <c:order val="2"/>
                <c:tx>
                  <c:strRef>
                    <c:extLst xmlns:c16r2="http://schemas.microsoft.com/office/drawing/2015/06/chart" xmlns:c15="http://schemas.microsoft.com/office/drawing/2012/chart">
                      <c:ext xmlns:c15="http://schemas.microsoft.com/office/drawing/2012/chart" uri="{02D57815-91ED-43cb-92C2-25804820EDAC}">
                        <c15:formulaRef>
                          <c15:sqref>'6to seguim'!$B$7</c15:sqref>
                        </c15:formulaRef>
                      </c:ext>
                    </c:extLst>
                    <c:strCache>
                      <c:ptCount val="1"/>
                      <c:pt idx="0">
                        <c:v>GERENCIA DE LA INFORMACIÓN</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0-D1BE-41EE-A58C-CFBEF5C449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2-D1BE-41EE-A58C-CFBEF5C44999}"/>
                    </c:ext>
                  </c:extLst>
                </c:dPt>
                <c:dLbls>
                  <c:dLbl>
                    <c:idx val="0"/>
                    <c:tx>
                      <c:rich>
                        <a:bodyPr/>
                        <a:lstStyle/>
                        <a:p>
                          <a:r>
                            <a:rPr lang="en-US"/>
                            <a:t>88,8%</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0-D1BE-41EE-A58C-CFBEF5C44999}"/>
                      </c:ext>
                      <c:ext xmlns:c15="http://schemas.microsoft.com/office/drawing/2012/chart" uri="{CE6537A1-D6FC-4f65-9D91-7224C49458BB}"/>
                    </c:extLst>
                  </c:dLbl>
                  <c:dLbl>
                    <c:idx val="1"/>
                    <c:tx>
                      <c:rich>
                        <a:bodyPr/>
                        <a:lstStyle/>
                        <a:p>
                          <a:r>
                            <a:rPr lang="en-US"/>
                            <a:t>11%</a:t>
                          </a:r>
                        </a:p>
                      </c:rich>
                    </c:tx>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2-D1BE-41EE-A58C-CFBEF5C449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seguim'!$C$7:$E$7</c15:sqref>
                        </c15:fullRef>
                        <c15:formulaRef>
                          <c15:sqref>'6to seguim'!$C$7:$D$7</c15:sqref>
                        </c15:formulaRef>
                      </c:ext>
                    </c:extLst>
                    <c:numCache>
                      <c:formatCode>General</c:formatCode>
                      <c:ptCount val="2"/>
                      <c:pt idx="0">
                        <c:v>8</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3-D1BE-41EE-A58C-CFBEF5C44999}"/>
                  </c:ext>
                  <c:ext xmlns:c15="http://schemas.microsoft.com/office/drawing/2012/chart" uri="{02D57815-91ED-43cb-92C2-25804820EDAC}">
                    <c15:categoryFilterExceptions/>
                  </c:ext>
                </c:extLst>
              </c15:ser>
            </c15:filteredPieSeries>
            <c15:filteredPieSeries>
              <c15:ser>
                <c:idx val="3"/>
                <c:order val="3"/>
                <c:tx>
                  <c:strRef>
                    <c:extLst xmlns:c16r2="http://schemas.microsoft.com/office/drawing/2015/06/chart" xmlns:c15="http://schemas.microsoft.com/office/drawing/2012/chart">
                      <c:ext xmlns:c15="http://schemas.microsoft.com/office/drawing/2012/chart" uri="{02D57815-91ED-43cb-92C2-25804820EDAC}">
                        <c15:formulaRef>
                          <c15:sqref>'6to seguim'!$B$8</c15:sqref>
                        </c15:formulaRef>
                      </c:ext>
                    </c:extLst>
                    <c:strCache>
                      <c:ptCount val="1"/>
                      <c:pt idx="0">
                        <c:v>GERENCIA DEL AMBIENTE FÍSICO</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5-D1BE-41EE-A58C-CFBEF5C44999}"/>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7-D1BE-41EE-A58C-CFBEF5C44999}"/>
                    </c:ext>
                  </c:extLst>
                </c:dPt>
                <c:dLbls>
                  <c:dLbl>
                    <c:idx val="0"/>
                    <c:tx>
                      <c:rich>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r>
                            <a:rPr lang="en-US" sz="1300">
                              <a:solidFill>
                                <a:sysClr val="windowText" lastClr="000000"/>
                              </a:solidFill>
                            </a:rPr>
                            <a:t>85,7%</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5-D1BE-41EE-A58C-CFBEF5C44999}"/>
                      </c:ext>
                      <c:ext xmlns:c15="http://schemas.microsoft.com/office/drawing/2012/chart" uri="{CE6537A1-D6FC-4f65-9D91-7224C49458BB}"/>
                    </c:extLst>
                  </c:dLbl>
                  <c:dLbl>
                    <c:idx val="1"/>
                    <c:tx>
                      <c:rich>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r>
                            <a:rPr lang="en-US" sz="1300">
                              <a:solidFill>
                                <a:sysClr val="windowText" lastClr="000000"/>
                              </a:solidFill>
                            </a:rPr>
                            <a:t>14,2%</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7-D1BE-41EE-A58C-CFBEF5C449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seguim'!$C$8:$E$8</c15:sqref>
                        </c15:fullRef>
                        <c15:formulaRef>
                          <c15:sqref>'6to seguim'!$C$8:$D$8</c15:sqref>
                        </c15:formulaRef>
                      </c:ext>
                    </c:extLst>
                    <c:numCache>
                      <c:formatCode>General</c:formatCode>
                      <c:ptCount val="2"/>
                      <c:pt idx="0">
                        <c:v>6</c:v>
                      </c:pt>
                      <c:pt idx="1">
                        <c:v>1</c:v>
                      </c:pt>
                    </c:numCache>
                  </c:numRef>
                </c:val>
                <c:extLst xmlns:c16r2="http://schemas.microsoft.com/office/drawing/2015/06/chart" xmlns:c15="http://schemas.microsoft.com/office/drawing/2012/chart">
                  <c:ext xmlns:c16="http://schemas.microsoft.com/office/drawing/2014/chart" uri="{C3380CC4-5D6E-409C-BE32-E72D297353CC}">
                    <c16:uniqueId val="{00000018-D1BE-41EE-A58C-CFBEF5C44999}"/>
                  </c:ext>
                  <c:ext xmlns:c15="http://schemas.microsoft.com/office/drawing/2012/chart" uri="{02D57815-91ED-43cb-92C2-25804820EDAC}">
                    <c15:categoryFilterExceptions/>
                  </c:ext>
                </c:extLst>
              </c15:ser>
            </c15:filteredPieSeries>
            <c15:filteredPieSeries>
              <c15:ser>
                <c:idx val="4"/>
                <c:order val="4"/>
                <c:tx>
                  <c:strRef>
                    <c:extLst xmlns:c16r2="http://schemas.microsoft.com/office/drawing/2015/06/chart" xmlns:c15="http://schemas.microsoft.com/office/drawing/2012/chart">
                      <c:ext xmlns:c15="http://schemas.microsoft.com/office/drawing/2012/chart" uri="{02D57815-91ED-43cb-92C2-25804820EDAC}">
                        <c15:formulaRef>
                          <c15:sqref>'6to seguim'!$B$9</c15:sqref>
                        </c15:formulaRef>
                      </c:ext>
                    </c:extLst>
                    <c:strCache>
                      <c:ptCount val="1"/>
                      <c:pt idx="0">
                        <c:v>GESTIÓN DE LA TECNOLOGÍA</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A-D1BE-41EE-A58C-CFBEF5C44999}"/>
                    </c:ext>
                  </c:extLst>
                </c:dPt>
                <c:dPt>
                  <c:idx val="1"/>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1C-D1BE-41EE-A58C-CFBEF5C44999}"/>
                    </c:ext>
                  </c:extLst>
                </c:dPt>
                <c:dLbls>
                  <c:dLbl>
                    <c:idx val="0"/>
                    <c:tx>
                      <c:rich>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r>
                            <a:rPr lang="en-US" sz="1300">
                              <a:solidFill>
                                <a:sysClr val="windowText" lastClr="000000"/>
                              </a:solidFill>
                            </a:rPr>
                            <a:t>100%</a:t>
                          </a:r>
                        </a:p>
                      </c:rich>
                    </c:tx>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1A-D1BE-41EE-A58C-CFBEF5C4499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'6to seguim'!$C$4:$E$4</c15:sqref>
                        </c15:fullRef>
                        <c15:formulaRef>
                          <c15:sqref>'6to seguim'!$C$4:$D$4</c15:sqref>
                        </c15:formulaRef>
                      </c:ext>
                    </c:extLst>
                    <c:strCache>
                      <c:ptCount val="2"/>
                      <c:pt idx="0">
                        <c:v>CERRADA </c:v>
                      </c:pt>
                      <c:pt idx="1">
                        <c:v>EN PROCESO</c:v>
                      </c:pt>
                    </c:strCache>
                  </c:strRef>
                </c:cat>
                <c:val>
                  <c:numRef>
                    <c:extLst>
                      <c:ext xmlns:c15="http://schemas.microsoft.com/office/drawing/2012/chart" uri="{02D57815-91ED-43cb-92C2-25804820EDAC}">
                        <c15:fullRef>
                          <c15:sqref>'6to seguim'!$C$9:$E$9</c15:sqref>
                        </c15:fullRef>
                        <c15:formulaRef>
                          <c15:sqref>'6to seguim'!$C$9:$D$9</c15:sqref>
                        </c15:formulaRef>
                      </c:ext>
                    </c:extLst>
                    <c:numCache>
                      <c:formatCode>General</c:formatCode>
                      <c:ptCount val="2"/>
                      <c:pt idx="0">
                        <c:v>6</c:v>
                      </c:pt>
                    </c:numCache>
                  </c:numRef>
                </c:val>
                <c:extLst xmlns:c16r2="http://schemas.microsoft.com/office/drawing/2015/06/chart" xmlns:c15="http://schemas.microsoft.com/office/drawing/2012/chart">
                  <c:ext xmlns:c16="http://schemas.microsoft.com/office/drawing/2014/chart" uri="{C3380CC4-5D6E-409C-BE32-E72D297353CC}">
                    <c16:uniqueId val="{0000001D-D1BE-41EE-A58C-CFBEF5C44999}"/>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b="1">
                <a:solidFill>
                  <a:schemeClr val="accent5"/>
                </a:solidFill>
              </a:rPr>
              <a:t>Cumplimiento</a:t>
            </a:r>
            <a:r>
              <a:rPr lang="es-CO" sz="1200" b="1" baseline="0">
                <a:solidFill>
                  <a:schemeClr val="accent5"/>
                </a:solidFill>
              </a:rPr>
              <a:t> </a:t>
            </a:r>
            <a:r>
              <a:rPr lang="es-CO" sz="1200" b="1">
                <a:solidFill>
                  <a:schemeClr val="accent5"/>
                </a:solidFill>
              </a:rPr>
              <a:t>Plan del Mejoramiento Por </a:t>
            </a:r>
            <a:r>
              <a:rPr lang="es-CO" sz="1200" b="1" baseline="0">
                <a:solidFill>
                  <a:schemeClr val="accent5"/>
                </a:solidFill>
              </a:rPr>
              <a:t>Equipos de Mejoramiento de II Nivel </a:t>
            </a:r>
            <a:r>
              <a:rPr lang="es-CO" sz="1200" b="1">
                <a:solidFill>
                  <a:schemeClr val="accent5"/>
                </a:solidFill>
              </a:rPr>
              <a:t>a Junio de 2019 -</a:t>
            </a:r>
            <a:r>
              <a:rPr lang="es-CO" sz="1200" b="1" baseline="0">
                <a:solidFill>
                  <a:schemeClr val="accent5"/>
                </a:solidFill>
              </a:rPr>
              <a:t> ESE Metrosalud</a:t>
            </a:r>
            <a:endParaRPr lang="es-CO" sz="1200" b="1">
              <a:solidFill>
                <a:schemeClr val="accent5"/>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118489237064295"/>
          <c:y val="0.13767796955381956"/>
          <c:w val="0.80844813904036783"/>
          <c:h val="0.48172443882121091"/>
        </c:manualLayout>
      </c:layout>
      <c:bar3DChart>
        <c:barDir val="col"/>
        <c:grouping val="clustered"/>
        <c:varyColors val="0"/>
        <c:ser>
          <c:idx val="0"/>
          <c:order val="0"/>
          <c:tx>
            <c:strRef>
              <c:f>'3er seguim'!$B$4</c:f>
              <c:strCache>
                <c:ptCount val="1"/>
                <c:pt idx="0">
                  <c:v>CERRADA </c:v>
                </c:pt>
              </c:strCache>
            </c:strRef>
          </c:tx>
          <c:spPr>
            <a:solidFill>
              <a:srgbClr val="00B050"/>
            </a:solidFill>
            <a:ln>
              <a:noFill/>
            </a:ln>
            <a:effectLst/>
            <a:sp3d/>
          </c:spPr>
          <c:invertIfNegative val="0"/>
          <c:cat>
            <c:strRef>
              <c:f>'3er seguim'!$A$5:$A$10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'3er seguim'!$B$5:$B$10</c:f>
              <c:numCache>
                <c:formatCode>General</c:formatCode>
                <c:ptCount val="6"/>
                <c:pt idx="0">
                  <c:v>10</c:v>
                </c:pt>
                <c:pt idx="1">
                  <c:v>3</c:v>
                </c:pt>
                <c:pt idx="2">
                  <c:v>2</c:v>
                </c:pt>
                <c:pt idx="3">
                  <c:v>2</c:v>
                </c:pt>
                <c:pt idx="4">
                  <c:v>1</c:v>
                </c:pt>
                <c:pt idx="5">
                  <c:v>3</c:v>
                </c:pt>
              </c:numCache>
            </c:numRef>
          </c:val>
          <c:extLst xmlns:c16r2="http://schemas.microsoft.com/office/drawing/2015/06/chart">
            <c:ext xmlns:c16="http://schemas.microsoft.com/office/drawing/2014/chart" uri="{C3380CC4-5D6E-409C-BE32-E72D297353CC}">
              <c16:uniqueId val="{00000000-608D-406E-919B-50D31C8B3894}"/>
            </c:ext>
          </c:extLst>
        </c:ser>
        <c:ser>
          <c:idx val="1"/>
          <c:order val="1"/>
          <c:tx>
            <c:strRef>
              <c:f>'3er seguim'!$C$4</c:f>
              <c:strCache>
                <c:ptCount val="1"/>
                <c:pt idx="0">
                  <c:v>EN PROCESO</c:v>
                </c:pt>
              </c:strCache>
            </c:strRef>
          </c:tx>
          <c:spPr>
            <a:solidFill>
              <a:srgbClr val="FFFF00"/>
            </a:solidFill>
            <a:ln>
              <a:noFill/>
            </a:ln>
            <a:effectLst/>
            <a:sp3d/>
          </c:spPr>
          <c:invertIfNegative val="0"/>
          <c:cat>
            <c:strRef>
              <c:f>'3er seguim'!$A$5:$A$10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'3er seguim'!$C$5:$C$10</c:f>
              <c:numCache>
                <c:formatCode>General</c:formatCode>
                <c:ptCount val="6"/>
                <c:pt idx="0">
                  <c:v>35</c:v>
                </c:pt>
                <c:pt idx="1">
                  <c:v>3</c:v>
                </c:pt>
                <c:pt idx="2">
                  <c:v>7</c:v>
                </c:pt>
                <c:pt idx="3">
                  <c:v>3</c:v>
                </c:pt>
                <c:pt idx="4">
                  <c:v>5</c:v>
                </c:pt>
                <c:pt idx="5">
                  <c:v>5</c:v>
                </c:pt>
              </c:numCache>
            </c:numRef>
          </c:val>
          <c:extLst xmlns:c16r2="http://schemas.microsoft.com/office/drawing/2015/06/chart">
            <c:ext xmlns:c16="http://schemas.microsoft.com/office/drawing/2014/chart" uri="{C3380CC4-5D6E-409C-BE32-E72D297353CC}">
              <c16:uniqueId val="{00000001-608D-406E-919B-50D31C8B3894}"/>
            </c:ext>
          </c:extLst>
        </c:ser>
        <c:ser>
          <c:idx val="2"/>
          <c:order val="2"/>
          <c:tx>
            <c:strRef>
              <c:f>'3er seguim'!$D$4</c:f>
              <c:strCache>
                <c:ptCount val="1"/>
                <c:pt idx="0">
                  <c:v>SIN AVANCE</c:v>
                </c:pt>
              </c:strCache>
            </c:strRef>
          </c:tx>
          <c:spPr>
            <a:solidFill>
              <a:srgbClr val="FF0000"/>
            </a:solidFill>
            <a:ln>
              <a:noFill/>
            </a:ln>
            <a:effectLst/>
            <a:sp3d/>
          </c:spPr>
          <c:invertIfNegative val="0"/>
          <c:cat>
            <c:strRef>
              <c:f>'3er seguim'!$A$5:$A$10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'3er seguim'!$D$5:$D$10</c:f>
              <c:numCache>
                <c:formatCode>General</c:formatCode>
                <c:ptCount val="6"/>
                <c:pt idx="0">
                  <c:v>5</c:v>
                </c:pt>
                <c:pt idx="3">
                  <c:v>2</c:v>
                </c:pt>
                <c:pt idx="5">
                  <c:v>3</c:v>
                </c:pt>
              </c:numCache>
            </c:numRef>
          </c:val>
          <c:extLst xmlns:c16r2="http://schemas.microsoft.com/office/drawing/2015/06/chart">
            <c:ext xmlns:c16="http://schemas.microsoft.com/office/drawing/2014/chart" uri="{C3380CC4-5D6E-409C-BE32-E72D297353CC}">
              <c16:uniqueId val="{00000002-608D-406E-919B-50D31C8B3894}"/>
            </c:ext>
          </c:extLst>
        </c:ser>
        <c:dLbls>
          <c:showLegendKey val="0"/>
          <c:showVal val="0"/>
          <c:showCatName val="0"/>
          <c:showSerName val="0"/>
          <c:showPercent val="0"/>
          <c:showBubbleSize val="0"/>
        </c:dLbls>
        <c:gapWidth val="150"/>
        <c:shape val="box"/>
        <c:axId val="405930024"/>
        <c:axId val="405933944"/>
        <c:axId val="0"/>
      </c:bar3DChart>
      <c:catAx>
        <c:axId val="405930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933944"/>
        <c:crosses val="autoZero"/>
        <c:auto val="1"/>
        <c:lblAlgn val="ctr"/>
        <c:lblOffset val="100"/>
        <c:noMultiLvlLbl val="0"/>
      </c:catAx>
      <c:valAx>
        <c:axId val="405933944"/>
        <c:scaling>
          <c:orientation val="minMax"/>
        </c:scaling>
        <c:delete val="0"/>
        <c:axPos val="l"/>
        <c:majorGridlines>
          <c:spPr>
            <a:ln w="9525" cap="flat" cmpd="sng" algn="ctr">
              <a:solidFill>
                <a:srgbClr val="D9D5F9"/>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9300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5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es-CO" sz="1000" b="1" i="0" baseline="0">
                <a:solidFill>
                  <a:sysClr val="windowText" lastClr="000000"/>
                </a:solidFill>
                <a:effectLst/>
                <a:latin typeface="Century Gothic" panose="020B0502020202020204" pitchFamily="34" charset="0"/>
              </a:rPr>
              <a:t>Cumplimiento PLAN DE MEJORA PPNA VISITA SSM 2018 SEGUIMIENTO enero a DICIEMBRE de 2019</a:t>
            </a:r>
            <a:endParaRPr lang="es-CO" sz="1000">
              <a:solidFill>
                <a:sysClr val="windowText" lastClr="000000"/>
              </a:solidFill>
              <a:effectLst/>
              <a:latin typeface="Century Gothic" panose="020B0502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sz="1000">
              <a:solidFill>
                <a:sysClr val="windowText" lastClr="000000"/>
              </a:solidFill>
            </a:endParaRPr>
          </a:p>
        </c:rich>
      </c:tx>
      <c:layout>
        <c:manualLayout>
          <c:xMode val="edge"/>
          <c:yMode val="edge"/>
          <c:x val="0.1505067804024496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0.25256167979002625"/>
          <c:y val="0.16854039078448527"/>
          <c:w val="0.43932130358705157"/>
          <c:h val="0.73220217264508591"/>
        </c:manualLayout>
      </c:layout>
      <c:doughnutChart>
        <c:varyColors val="1"/>
        <c:ser>
          <c:idx val="0"/>
          <c:order val="1"/>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021C-426D-8684-A86C9158896B}"/>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021C-426D-8684-A86C9158896B}"/>
              </c:ext>
            </c:extLst>
          </c:dPt>
          <c:dLbls>
            <c:dLbl>
              <c:idx val="0"/>
              <c:layout/>
              <c:tx>
                <c:rich>
                  <a:bodyPr/>
                  <a:lstStyle/>
                  <a:p>
                    <a:r>
                      <a:rPr lang="en-US"/>
                      <a:t>79,2%</a:t>
                    </a:r>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021C-426D-8684-A86C9158896B}"/>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'6to seguim'!$B$69:$C$69</c:f>
              <c:strCache>
                <c:ptCount val="2"/>
                <c:pt idx="0">
                  <c:v>CERRADA</c:v>
                </c:pt>
                <c:pt idx="1">
                  <c:v>EN PROCESO</c:v>
                </c:pt>
              </c:strCache>
            </c:strRef>
          </c:cat>
          <c:val>
            <c:numRef>
              <c:f>'6to seguim'!$B$71:$C$71</c:f>
              <c:numCache>
                <c:formatCode>0%</c:formatCode>
                <c:ptCount val="2"/>
                <c:pt idx="0" formatCode="0.0%">
                  <c:v>0.79200000000000004</c:v>
                </c:pt>
                <c:pt idx="1">
                  <c:v>0.20799999999999999</c:v>
                </c:pt>
              </c:numCache>
            </c:numRef>
          </c:val>
          <c:extLst xmlns:c16r2="http://schemas.microsoft.com/office/drawing/2015/06/chart">
            <c:ext xmlns:c16="http://schemas.microsoft.com/office/drawing/2014/chart" uri="{C3380CC4-5D6E-409C-BE32-E72D297353CC}">
              <c16:uniqueId val="{00000004-021C-426D-8684-A86C9158896B}"/>
            </c:ext>
          </c:extLst>
        </c:ser>
        <c:dLbls>
          <c:showLegendKey val="0"/>
          <c:showVal val="0"/>
          <c:showCatName val="0"/>
          <c:showSerName val="0"/>
          <c:showPercent val="1"/>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1"/>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021C-426D-8684-A86C9158896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021C-426D-8684-A86C9158896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'6to seguim'!$B$69:$C$69</c15:sqref>
                        </c15:formulaRef>
                      </c:ext>
                    </c:extLst>
                    <c:strCache>
                      <c:ptCount val="2"/>
                      <c:pt idx="0">
                        <c:v>CERRADA</c:v>
                      </c:pt>
                      <c:pt idx="1">
                        <c:v>EN PROCESO</c:v>
                      </c:pt>
                    </c:strCache>
                  </c:strRef>
                </c:cat>
                <c:val>
                  <c:numRef>
                    <c:extLst xmlns:c16r2="http://schemas.microsoft.com/office/drawing/2015/06/chart">
                      <c:ext uri="{02D57815-91ED-43cb-92C2-25804820EDAC}">
                        <c15:formulaRef>
                          <c15:sqref>'6to seguim'!$B$70:$C$70</c15:sqref>
                        </c15:formulaRef>
                      </c:ext>
                    </c:extLst>
                    <c:numCache>
                      <c:formatCode>General</c:formatCode>
                      <c:ptCount val="2"/>
                      <c:pt idx="0">
                        <c:v>19</c:v>
                      </c:pt>
                      <c:pt idx="1">
                        <c:v>5</c:v>
                      </c:pt>
                    </c:numCache>
                  </c:numRef>
                </c:val>
                <c:extLst xmlns:c16r2="http://schemas.microsoft.com/office/drawing/2015/06/chart">
                  <c:ext xmlns:c16="http://schemas.microsoft.com/office/drawing/2014/chart" uri="{C3380CC4-5D6E-409C-BE32-E72D297353CC}">
                    <c16:uniqueId val="{00000009-021C-426D-8684-A86C9158896B}"/>
                  </c:ext>
                </c:extLst>
              </c15:ser>
            </c15:filteredPieSeries>
          </c:ext>
        </c:extLst>
      </c:doughnutChart>
      <c:spPr>
        <a:noFill/>
        <a:ln>
          <a:noFill/>
        </a:ln>
        <a:effectLst/>
      </c:spPr>
    </c:plotArea>
    <c:legend>
      <c:legendPos val="t"/>
      <c:layout>
        <c:manualLayout>
          <c:xMode val="edge"/>
          <c:yMode val="edge"/>
          <c:x val="0.73658347798606749"/>
          <c:y val="0.35619021151767799"/>
          <c:w val="0.2256083429895713"/>
          <c:h val="0.19951026709896552"/>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b="1">
                <a:solidFill>
                  <a:schemeClr val="accent5"/>
                </a:solidFill>
              </a:rPr>
              <a:t>Cumplimiento Plan</a:t>
            </a:r>
            <a:r>
              <a:rPr lang="es-CO" sz="1200" b="1" baseline="0">
                <a:solidFill>
                  <a:schemeClr val="accent5"/>
                </a:solidFill>
              </a:rPr>
              <a:t> de Mejora </a:t>
            </a:r>
            <a:r>
              <a:rPr lang="es-CO" sz="1200" b="1">
                <a:solidFill>
                  <a:schemeClr val="accent5"/>
                </a:solidFill>
              </a:rPr>
              <a:t>PAMEC a Junio de2019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'3er seguim'!$B$24</c:f>
              <c:strCache>
                <c:ptCount val="1"/>
                <c:pt idx="0">
                  <c:v>CERRADA </c:v>
                </c:pt>
              </c:strCache>
            </c:strRef>
          </c:tx>
          <c:spPr>
            <a:solidFill>
              <a:srgbClr val="00B050"/>
            </a:solidFill>
            <a:ln>
              <a:noFill/>
            </a:ln>
            <a:effectLst/>
            <a:sp3d/>
          </c:spPr>
          <c:invertIfNegative val="0"/>
          <c:cat>
            <c:strRef>
              <c:f>'3er seguim'!$A$25:$A$30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'3er seguim'!$B$25:$B$30</c:f>
              <c:numCache>
                <c:formatCode>General</c:formatCode>
                <c:ptCount val="6"/>
                <c:pt idx="0">
                  <c:v>2</c:v>
                </c:pt>
                <c:pt idx="3">
                  <c:v>1</c:v>
                </c:pt>
                <c:pt idx="4">
                  <c:v>1</c:v>
                </c:pt>
              </c:numCache>
            </c:numRef>
          </c:val>
          <c:extLst xmlns:c16r2="http://schemas.microsoft.com/office/drawing/2015/06/chart">
            <c:ext xmlns:c16="http://schemas.microsoft.com/office/drawing/2014/chart" uri="{C3380CC4-5D6E-409C-BE32-E72D297353CC}">
              <c16:uniqueId val="{00000000-B308-4567-9064-8A6DC66999E2}"/>
            </c:ext>
          </c:extLst>
        </c:ser>
        <c:ser>
          <c:idx val="1"/>
          <c:order val="1"/>
          <c:tx>
            <c:strRef>
              <c:f>'3er seguim'!$C$24</c:f>
              <c:strCache>
                <c:ptCount val="1"/>
                <c:pt idx="0">
                  <c:v>EN PROCESO</c:v>
                </c:pt>
              </c:strCache>
            </c:strRef>
          </c:tx>
          <c:spPr>
            <a:solidFill>
              <a:srgbClr val="FFFF00"/>
            </a:solidFill>
            <a:ln>
              <a:noFill/>
            </a:ln>
            <a:effectLst/>
            <a:sp3d/>
          </c:spPr>
          <c:invertIfNegative val="0"/>
          <c:cat>
            <c:strRef>
              <c:f>'3er seguim'!$A$25:$A$30</c:f>
              <c:strCache>
                <c:ptCount val="6"/>
                <c:pt idx="0">
                  <c:v>CLIENTE ASISTENCIAL</c:v>
                </c:pt>
                <c:pt idx="1">
                  <c:v>DIRECCIONAMIENTO Y GERENCIA</c:v>
                </c:pt>
                <c:pt idx="2">
                  <c:v>GERENCIA DE LA INFORMACIÓN</c:v>
                </c:pt>
                <c:pt idx="3">
                  <c:v>GERENCIA DEL AMBIENTE FÍSICO</c:v>
                </c:pt>
                <c:pt idx="4">
                  <c:v>GESTIÓN DE LA TECNOLOGÍA</c:v>
                </c:pt>
                <c:pt idx="5">
                  <c:v>GERENCIA DEL TALENTO HUMANO</c:v>
                </c:pt>
              </c:strCache>
            </c:strRef>
          </c:cat>
          <c:val>
            <c:numRef>
              <c:f>'3er seguim'!$C$25:$C$30</c:f>
              <c:numCache>
                <c:formatCode>General</c:formatCode>
                <c:ptCount val="6"/>
                <c:pt idx="0">
                  <c:v>6</c:v>
                </c:pt>
                <c:pt idx="1">
                  <c:v>1</c:v>
                </c:pt>
                <c:pt idx="2">
                  <c:v>1</c:v>
                </c:pt>
                <c:pt idx="4">
                  <c:v>2</c:v>
                </c:pt>
                <c:pt idx="5">
                  <c:v>2</c:v>
                </c:pt>
              </c:numCache>
            </c:numRef>
          </c:val>
          <c:extLst xmlns:c16r2="http://schemas.microsoft.com/office/drawing/2015/06/chart">
            <c:ext xmlns:c16="http://schemas.microsoft.com/office/drawing/2014/chart" uri="{C3380CC4-5D6E-409C-BE32-E72D297353CC}">
              <c16:uniqueId val="{00000001-B308-4567-9064-8A6DC66999E2}"/>
            </c:ext>
          </c:extLst>
        </c:ser>
        <c:dLbls>
          <c:showLegendKey val="0"/>
          <c:showVal val="0"/>
          <c:showCatName val="0"/>
          <c:showSerName val="0"/>
          <c:showPercent val="0"/>
          <c:showBubbleSize val="0"/>
        </c:dLbls>
        <c:gapWidth val="150"/>
        <c:shape val="box"/>
        <c:axId val="405933160"/>
        <c:axId val="405928848"/>
        <c:axId val="0"/>
      </c:bar3DChart>
      <c:catAx>
        <c:axId val="4059331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928848"/>
        <c:crosses val="autoZero"/>
        <c:auto val="1"/>
        <c:lblAlgn val="ctr"/>
        <c:lblOffset val="100"/>
        <c:noMultiLvlLbl val="0"/>
      </c:catAx>
      <c:valAx>
        <c:axId val="405928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59331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r>
              <a:rPr lang="es-CO" sz="1000" b="1" i="0" baseline="0">
                <a:solidFill>
                  <a:srgbClr val="0070C0"/>
                </a:solidFill>
                <a:effectLst/>
                <a:latin typeface="Century Gothic" panose="020B0502020202020204" pitchFamily="34" charset="0"/>
              </a:rPr>
              <a:t>Cumplimiento PLAN DE MEJORA PAMEC a Junio de 2019</a:t>
            </a:r>
            <a:endParaRPr lang="es-CO" sz="1000">
              <a:solidFill>
                <a:srgbClr val="0070C0"/>
              </a:solidFill>
              <a:effectLst/>
              <a:latin typeface="Century Gothic" panose="020B0502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s-CO" sz="1000"/>
          </a:p>
        </c:rich>
      </c:tx>
      <c:layout>
        <c:manualLayout>
          <c:xMode val="edge"/>
          <c:yMode val="edge"/>
          <c:x val="0.15050678040244969"/>
          <c:y val="0"/>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cap="all" spc="50" baseline="0">
              <a:solidFill>
                <a:sysClr val="windowText" lastClr="000000">
                  <a:lumMod val="65000"/>
                  <a:lumOff val="35000"/>
                </a:sysClr>
              </a:solidFill>
              <a:latin typeface="+mn-lt"/>
              <a:ea typeface="+mn-ea"/>
              <a:cs typeface="+mn-cs"/>
            </a:defRPr>
          </a:pPr>
          <a:endParaRPr lang="es-CO"/>
        </a:p>
      </c:txPr>
    </c:title>
    <c:autoTitleDeleted val="0"/>
    <c:plotArea>
      <c:layout>
        <c:manualLayout>
          <c:layoutTarget val="inner"/>
          <c:xMode val="edge"/>
          <c:yMode val="edge"/>
          <c:x val="0.25256167979002625"/>
          <c:y val="0.16854039078448527"/>
          <c:w val="0.43932130358705157"/>
          <c:h val="0.73220217264508591"/>
        </c:manualLayout>
      </c:layout>
      <c:doughnutChart>
        <c:varyColors val="1"/>
        <c:ser>
          <c:idx val="1"/>
          <c:order val="0"/>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F98A-443B-94DD-262A64FDD68D}"/>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F98A-443B-94DD-262A64FDD68D}"/>
              </c:ext>
            </c:extLst>
          </c:dPt>
          <c:dLbls>
            <c:dLbl>
              <c:idx val="0"/>
              <c:tx>
                <c:rich>
                  <a:bodyPr/>
                  <a:lstStyle/>
                  <a:p>
                    <a:fld id="{64C3781B-E5C1-409E-ACBE-19BB6520A4D4}" type="PERCENTAGE">
                      <a:rPr lang="en-US">
                        <a:solidFill>
                          <a:schemeClr val="tx1"/>
                        </a:solidFill>
                      </a:rPr>
                      <a:pPr/>
                      <a:t>[PORCENTAJE]</a:t>
                    </a:fld>
                    <a:endParaRPr lang="es-CO"/>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F98A-443B-94DD-262A64FDD68D}"/>
                </c:ext>
                <c:ext xmlns:c15="http://schemas.microsoft.com/office/drawing/2012/chart" uri="{CE6537A1-D6FC-4f65-9D91-7224C49458BB}">
                  <c15:dlblFieldTable/>
                  <c15:showDataLabelsRange val="0"/>
                </c:ext>
              </c:extLst>
            </c:dLbl>
            <c:dLbl>
              <c:idx val="1"/>
              <c:tx>
                <c:rich>
                  <a:bodyPr/>
                  <a:lstStyle/>
                  <a:p>
                    <a:fld id="{C8AAE8E5-29DC-4460-8C19-0CA6AE26BF99}" type="PERCENTAGE">
                      <a:rPr lang="en-US">
                        <a:solidFill>
                          <a:schemeClr val="tx1"/>
                        </a:solidFill>
                      </a:rPr>
                      <a:pPr/>
                      <a:t>[PORCENTAJE]</a:t>
                    </a:fld>
                    <a:endParaRPr lang="es-CO"/>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98A-443B-94DD-262A64FDD68D}"/>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seguim'!$A$35:$B$35</c:f>
              <c:strCache>
                <c:ptCount val="2"/>
                <c:pt idx="0">
                  <c:v>CERRADA</c:v>
                </c:pt>
                <c:pt idx="1">
                  <c:v>EN PROCESO</c:v>
                </c:pt>
              </c:strCache>
            </c:strRef>
          </c:cat>
          <c:val>
            <c:numRef>
              <c:f>'3er seguim'!$A$37:$B$37</c:f>
              <c:numCache>
                <c:formatCode>0%</c:formatCode>
                <c:ptCount val="2"/>
                <c:pt idx="0">
                  <c:v>0.25</c:v>
                </c:pt>
                <c:pt idx="1">
                  <c:v>0.75</c:v>
                </c:pt>
              </c:numCache>
            </c:numRef>
          </c:val>
          <c:extLst xmlns:c16r2="http://schemas.microsoft.com/office/drawing/2015/06/chart">
            <c:ext xmlns:c16="http://schemas.microsoft.com/office/drawing/2014/chart" uri="{C3380CC4-5D6E-409C-BE32-E72D297353CC}">
              <c16:uniqueId val="{00000004-F98A-443B-94DD-262A64FDD68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t"/>
      <c:layout>
        <c:manualLayout>
          <c:xMode val="edge"/>
          <c:yMode val="edge"/>
          <c:x val="0.78602493438320198"/>
          <c:y val="0.35226851851851854"/>
          <c:w val="0.21128346456692915"/>
          <c:h val="0.138310731991834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cliente asistencial</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0"/>
          <c:order val="0"/>
          <c:tx>
            <c:strRef>
              <c:f>'3er seguim'!$A$5</c:f>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FFBD-4E2F-9AB2-2DE9B700299D}"/>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FFBD-4E2F-9AB2-2DE9B700299D}"/>
              </c:ext>
            </c:extLst>
          </c:dPt>
          <c:dPt>
            <c:idx val="2"/>
            <c:bubble3D val="0"/>
            <c:spPr>
              <a:solidFill>
                <a:srgbClr val="FF00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5-FFBD-4E2F-9AB2-2DE9B70029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'3er seguim'!$B$4:$D$4</c:f>
              <c:strCache>
                <c:ptCount val="3"/>
                <c:pt idx="0">
                  <c:v>CERRADA </c:v>
                </c:pt>
                <c:pt idx="1">
                  <c:v>EN PROCESO</c:v>
                </c:pt>
                <c:pt idx="2">
                  <c:v>SIN AVANCE</c:v>
                </c:pt>
              </c:strCache>
            </c:strRef>
          </c:cat>
          <c:val>
            <c:numRef>
              <c:f>'3er seguim'!$B$5:$D$5</c:f>
              <c:numCache>
                <c:formatCode>General</c:formatCode>
                <c:ptCount val="3"/>
                <c:pt idx="0">
                  <c:v>10</c:v>
                </c:pt>
                <c:pt idx="1">
                  <c:v>35</c:v>
                </c:pt>
                <c:pt idx="2">
                  <c:v>5</c:v>
                </c:pt>
              </c:numCache>
            </c:numRef>
          </c:val>
          <c:extLst xmlns:c16r2="http://schemas.microsoft.com/office/drawing/2015/06/chart">
            <c:ext xmlns:c16="http://schemas.microsoft.com/office/drawing/2014/chart" uri="{C3380CC4-5D6E-409C-BE32-E72D297353CC}">
              <c16:uniqueId val="{00000006-FFBD-4E2F-9AB2-2DE9B700299D}"/>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DE DIRECCIONAMIENTO Y GERENCIA</a:t>
            </a:r>
            <a:endParaRPr lang="es-CO" sz="900"/>
          </a:p>
        </c:rich>
      </c:tx>
      <c:layout>
        <c:manualLayout>
          <c:xMode val="edge"/>
          <c:yMode val="edge"/>
          <c:x val="0.16956459289046696"/>
          <c:y val="3.2234429755170622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9316299125526479"/>
          <c:y val="0.22781285888082003"/>
          <c:w val="0.43376574803149603"/>
          <c:h val="0.72294291338582672"/>
        </c:manualLayout>
      </c:layout>
      <c:doughnutChart>
        <c:varyColors val="1"/>
        <c:ser>
          <c:idx val="1"/>
          <c:order val="1"/>
          <c:tx>
            <c:strRef>
              <c:f>'3er seguim'!$A$6</c:f>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2DA4-4D7F-A474-836917C5A8D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2DA4-4D7F-A474-836917C5A8D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ext>
              </c:extLst>
              <c:f>'3er seguim'!$B$4:$C$4</c:f>
              <c:strCache>
                <c:ptCount val="2"/>
                <c:pt idx="0">
                  <c:v>CERRADA </c:v>
                </c:pt>
                <c:pt idx="1">
                  <c:v>EN PROCESO</c:v>
                </c:pt>
              </c:strCache>
            </c:strRef>
          </c:cat>
          <c:val>
            <c:numRef>
              <c:extLst>
                <c:ext xmlns:c15="http://schemas.microsoft.com/office/drawing/2012/chart" uri="{02D57815-91ED-43cb-92C2-25804820EDAC}">
                  <c15:fullRef>
                    <c15:sqref>'3er seguim'!$B$6:$D$6</c15:sqref>
                  </c15:fullRef>
                </c:ext>
              </c:extLst>
              <c:f>'3er seguim'!$B$6:$C$6</c:f>
              <c:numCache>
                <c:formatCode>General</c:formatCode>
                <c:ptCount val="2"/>
                <c:pt idx="0">
                  <c:v>3</c:v>
                </c:pt>
                <c:pt idx="1">
                  <c:v>3</c:v>
                </c:pt>
              </c:numCache>
            </c:numRef>
          </c:val>
          <c:extLst xmlns:c16r2="http://schemas.microsoft.com/office/drawing/2015/06/chart">
            <c:ext xmlns:c16="http://schemas.microsoft.com/office/drawing/2014/chart" uri="{C3380CC4-5D6E-409C-BE32-E72D297353CC}">
              <c16:uniqueId val="{00000004-2DA4-4D7F-A474-836917C5A8D6}"/>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2DA4-4D7F-A474-836917C5A8D6}"/>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2DA4-4D7F-A474-836917C5A8D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uri="{02D57815-91ED-43cb-92C2-25804820EDAC}">
                        <c15:fullRef>
                          <c15:sqref>'3er seguim'!$B$5:$D$5</c15:sqref>
                        </c15:fullRef>
                        <c15:formulaRef>
                          <c15:sqref>'3er seguim'!$B$5:$C$5</c15:sqref>
                        </c15:formulaRef>
                      </c:ext>
                    </c:extLst>
                    <c:numCache>
                      <c:formatCode>General</c:formatCode>
                      <c:ptCount val="2"/>
                      <c:pt idx="0">
                        <c:v>10</c:v>
                      </c:pt>
                      <c:pt idx="1">
                        <c:v>35</c:v>
                      </c:pt>
                    </c:numCache>
                  </c:numRef>
                </c:val>
                <c:extLst xmlns:c16r2="http://schemas.microsoft.com/office/drawing/2015/06/chart">
                  <c:ext xmlns:c16="http://schemas.microsoft.com/office/drawing/2014/chart" uri="{C3380CC4-5D6E-409C-BE32-E72D297353CC}">
                    <c16:uniqueId val="{00000009-2DA4-4D7F-A474-836917C5A8D6}"/>
                  </c:ext>
                  <c:ext uri="{02D57815-91ED-43cb-92C2-25804820EDAC}">
                    <c15:categoryFilterExceptions>
                      <c15:categoryFilterException>
                        <c15:sqref>'3er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CO" sz="900"/>
              <a:t>cumplimiento</a:t>
            </a:r>
            <a:r>
              <a:rPr lang="es-CO" sz="900" baseline="0"/>
              <a:t> plan de mejora ACREDITACION A junio 2019 - estandares gerencia de la informacion</a:t>
            </a:r>
            <a:endParaRPr lang="es-CO" sz="900"/>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8311723534558181"/>
          <c:y val="0.17779965004374454"/>
          <c:w val="0.43376574803149603"/>
          <c:h val="0.72294291338582672"/>
        </c:manualLayout>
      </c:layout>
      <c:doughnutChart>
        <c:varyColors val="1"/>
        <c:ser>
          <c:idx val="2"/>
          <c:order val="2"/>
          <c:tx>
            <c:strRef>
              <c:f>'3er seguim'!$A$7</c:f>
              <c:strCache>
                <c:ptCount val="1"/>
                <c:pt idx="0">
                  <c:v>GERENCIA DE LA INFORMACIÓN</c:v>
                </c:pt>
              </c:strCache>
            </c:strRef>
          </c:tx>
          <c:spPr>
            <a:solidFill>
              <a:srgbClr val="00B05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1-E701-4823-9DFD-B61C1E2D2B4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3-E701-4823-9DFD-B61C1E2D2B4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ext>
              </c:extLst>
              <c:f>'3er seguim'!$B$4:$C$4</c:f>
              <c:strCache>
                <c:ptCount val="2"/>
                <c:pt idx="0">
                  <c:v>CERRADA </c:v>
                </c:pt>
                <c:pt idx="1">
                  <c:v>EN PROCESO</c:v>
                </c:pt>
              </c:strCache>
            </c:strRef>
          </c:cat>
          <c:val>
            <c:numRef>
              <c:extLst>
                <c:ext xmlns:c15="http://schemas.microsoft.com/office/drawing/2012/chart" uri="{02D57815-91ED-43cb-92C2-25804820EDAC}">
                  <c15:fullRef>
                    <c15:sqref>'3er seguim'!$B$7:$D$7</c15:sqref>
                  </c15:fullRef>
                </c:ext>
              </c:extLst>
              <c:f>'3er seguim'!$B$7:$C$7</c:f>
              <c:numCache>
                <c:formatCode>General</c:formatCode>
                <c:ptCount val="2"/>
                <c:pt idx="0">
                  <c:v>2</c:v>
                </c:pt>
                <c:pt idx="1">
                  <c:v>7</c:v>
                </c:pt>
              </c:numCache>
            </c:numRef>
          </c:val>
          <c:extLst xmlns:c16r2="http://schemas.microsoft.com/office/drawing/2015/06/chart">
            <c:ext xmlns:c16="http://schemas.microsoft.com/office/drawing/2014/chart" uri="{C3380CC4-5D6E-409C-BE32-E72D297353CC}">
              <c16:uniqueId val="{00000004-E701-4823-9DFD-B61C1E2D2B43}"/>
            </c:ext>
            <c:ext xmlns:c15="http://schemas.microsoft.com/office/drawing/2012/chart" uri="{02D57815-91ED-43cb-92C2-25804820EDAC}">
              <c15:categoryFilterExceptions/>
            </c:ext>
          </c:extLst>
        </c:ser>
        <c:dLbls>
          <c:showLegendKey val="0"/>
          <c:showVal val="1"/>
          <c:showCatName val="0"/>
          <c:showSerName val="0"/>
          <c:showPercent val="0"/>
          <c:showBubbleSize val="0"/>
          <c:showLeaderLines val="1"/>
        </c:dLbls>
        <c:firstSliceAng val="0"/>
        <c:holeSize val="5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'3er seguim'!$A$5</c15:sqref>
                        </c15:formulaRef>
                      </c:ext>
                    </c:extLst>
                    <c:strCache>
                      <c:ptCount val="1"/>
                      <c:pt idx="0">
                        <c:v>CLIENTE ASISTENCIAL</c:v>
                      </c:pt>
                    </c:strCache>
                  </c:strRef>
                </c:tx>
                <c:dPt>
                  <c:idx val="0"/>
                  <c:bubble3D val="0"/>
                  <c:spPr>
                    <a:solidFill>
                      <a:srgbClr val="00B050"/>
                    </a:solidFill>
                    <a:ln>
                      <a:solidFill>
                        <a:schemeClr val="bg1"/>
                      </a:solid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6-E701-4823-9DFD-B61C1E2D2B4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c:ext xmlns:c16="http://schemas.microsoft.com/office/drawing/2014/chart" uri="{C3380CC4-5D6E-409C-BE32-E72D297353CC}">
                      <c16:uniqueId val="{00000008-E701-4823-9DFD-B61C1E2D2B4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c:ex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uri="{02D57815-91ED-43cb-92C2-25804820EDAC}">
                        <c15:fullRef>
                          <c15:sqref>'3er seguim'!$B$5:$D$5</c15:sqref>
                        </c15:fullRef>
                        <c15:formulaRef>
                          <c15:sqref>'3er seguim'!$B$5:$C$5</c15:sqref>
                        </c15:formulaRef>
                      </c:ext>
                    </c:extLst>
                    <c:numCache>
                      <c:formatCode>General</c:formatCode>
                      <c:ptCount val="2"/>
                      <c:pt idx="0">
                        <c:v>10</c:v>
                      </c:pt>
                      <c:pt idx="1">
                        <c:v>35</c:v>
                      </c:pt>
                    </c:numCache>
                  </c:numRef>
                </c:val>
                <c:extLst xmlns:c16r2="http://schemas.microsoft.com/office/drawing/2015/06/chart">
                  <c:ext xmlns:c16="http://schemas.microsoft.com/office/drawing/2014/chart" uri="{C3380CC4-5D6E-409C-BE32-E72D297353CC}">
                    <c16:uniqueId val="{00000009-E701-4823-9DFD-B61C1E2D2B43}"/>
                  </c:ext>
                  <c:ext uri="{02D57815-91ED-43cb-92C2-25804820EDAC}">
                    <c15:categoryFilterExceptions>
                      <c15:categoryFilterException>
                        <c15:sqref>'3er seguim'!$D$5</c15:sqref>
                        <c15:spPr xmlns:c15="http://schemas.microsoft.com/office/drawing/2012/chart">
                          <a:solidFill>
                            <a:srgbClr val="FF0000"/>
                          </a:solidFill>
                          <a:ln>
                            <a:noFill/>
                          </a:ln>
                          <a:effectLst/>
                          <a:scene3d>
                            <a:camera prst="orthographicFront"/>
                            <a:lightRig rig="brightRoom" dir="t"/>
                          </a:scene3d>
                          <a:sp3d prstMaterial="flat">
                            <a:bevelT w="50800" h="101600" prst="angle"/>
                            <a:contourClr>
                              <a:srgbClr val="000000"/>
                            </a:contourClr>
                          </a:sp3d>
                        </c15:spPr>
                        <c15:bubble3D val="0"/>
                      </c15:categoryFilterException>
                    </c15:categoryFilterExceptions>
                  </c:ext>
                </c:extLst>
              </c15:ser>
            </c15:filteredPieSeries>
            <c15:filteredPieSeries>
              <c15:ser>
                <c:idx val="1"/>
                <c:order val="1"/>
                <c:tx>
                  <c:strRef>
                    <c:extLst xmlns:c16r2="http://schemas.microsoft.com/office/drawing/2015/06/chart" xmlns:c15="http://schemas.microsoft.com/office/drawing/2012/chart">
                      <c:ext xmlns:c15="http://schemas.microsoft.com/office/drawing/2012/chart" uri="{02D57815-91ED-43cb-92C2-25804820EDAC}">
                        <c15:formulaRef>
                          <c15:sqref>'3er seguim'!$A$6</c15:sqref>
                        </c15:formulaRef>
                      </c:ext>
                    </c:extLst>
                    <c:strCache>
                      <c:ptCount val="1"/>
                      <c:pt idx="0">
                        <c:v>DIRECCIONAMIENTO Y GERENCIA</c:v>
                      </c:pt>
                    </c:strCache>
                  </c:strRef>
                </c:tx>
                <c:spPr>
                  <a:solidFill>
                    <a:srgbClr val="FFFF00"/>
                  </a:solidFill>
                </c:spPr>
                <c:dPt>
                  <c:idx val="0"/>
                  <c:bubble3D val="0"/>
                  <c:spPr>
                    <a:solidFill>
                      <a:srgbClr val="00B05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B-E701-4823-9DFD-B61C1E2D2B43}"/>
                    </c:ext>
                  </c:extLst>
                </c:dPt>
                <c:dPt>
                  <c:idx val="1"/>
                  <c:bubble3D val="0"/>
                  <c:spPr>
                    <a:solidFill>
                      <a:srgbClr val="FFFF00"/>
                    </a:solidFill>
                    <a:ln>
                      <a:noFill/>
                    </a:ln>
                    <a:effectLst/>
                    <a:scene3d>
                      <a:camera prst="orthographicFront"/>
                      <a:lightRig rig="brightRoom" dir="t"/>
                    </a:scene3d>
                    <a:sp3d prstMaterial="flat">
                      <a:bevelT w="50800" h="101600" prst="angle"/>
                      <a:contourClr>
                        <a:srgbClr val="000000"/>
                      </a:contourClr>
                    </a:sp3d>
                  </c:spPr>
                  <c:extLst xmlns:c16r2="http://schemas.microsoft.com/office/drawing/2015/06/chart" xmlns:c15="http://schemas.microsoft.com/office/drawing/2012/chart">
                    <c:ext xmlns:c16="http://schemas.microsoft.com/office/drawing/2014/chart" uri="{C3380CC4-5D6E-409C-BE32-E72D297353CC}">
                      <c16:uniqueId val="{0000000D-E701-4823-9DFD-B61C1E2D2B4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xmlns:c15="http://schemas.microsoft.com/office/drawing/2012/chart">
                    <c:ext xmlns:c15="http://schemas.microsoft.com/office/drawing/2012/chart" uri="{CE6537A1-D6FC-4f65-9D91-7224C49458BB}"/>
                  </c:extLst>
                </c:dLbls>
                <c:cat>
                  <c:strRef>
                    <c:extLst>
                      <c:ext xmlns:c15="http://schemas.microsoft.com/office/drawing/2012/chart" uri="{02D57815-91ED-43cb-92C2-25804820EDAC}">
                        <c15:fullRef>
                          <c15:sqref>'3er seguim'!$B$4:$D$4</c15:sqref>
                        </c15:fullRef>
                        <c15:formulaRef>
                          <c15:sqref>'3er seguim'!$B$4:$C$4</c15:sqref>
                        </c15:formulaRef>
                      </c:ext>
                    </c:extLst>
                    <c:strCache>
                      <c:ptCount val="2"/>
                      <c:pt idx="0">
                        <c:v>CERRADA </c:v>
                      </c:pt>
                      <c:pt idx="1">
                        <c:v>EN PROCESO</c:v>
                      </c:pt>
                    </c:strCache>
                  </c:strRef>
                </c:cat>
                <c:val>
                  <c:numRef>
                    <c:extLst>
                      <c:ext xmlns:c15="http://schemas.microsoft.com/office/drawing/2012/chart" uri="{02D57815-91ED-43cb-92C2-25804820EDAC}">
                        <c15:fullRef>
                          <c15:sqref>'3er seguim'!$B$6:$D$6</c15:sqref>
                        </c15:fullRef>
                        <c15:formulaRef>
                          <c15:sqref>'3er seguim'!$B$6:$C$6</c15:sqref>
                        </c15:formulaRef>
                      </c:ext>
                    </c:extLst>
                    <c:numCache>
                      <c:formatCode>General</c:formatCode>
                      <c:ptCount val="2"/>
                      <c:pt idx="0">
                        <c:v>3</c:v>
                      </c:pt>
                      <c:pt idx="1">
                        <c:v>3</c:v>
                      </c:pt>
                    </c:numCache>
                  </c:numRef>
                </c:val>
                <c:extLst xmlns:c16r2="http://schemas.microsoft.com/office/drawing/2015/06/chart" xmlns:c15="http://schemas.microsoft.com/office/drawing/2012/chart">
                  <c:ext xmlns:c16="http://schemas.microsoft.com/office/drawing/2014/chart" uri="{C3380CC4-5D6E-409C-BE32-E72D297353CC}">
                    <c16:uniqueId val="{0000000E-E701-4823-9DFD-B61C1E2D2B43}"/>
                  </c:ext>
                  <c:ext xmlns:c15="http://schemas.microsoft.com/office/drawing/2012/chart" uri="{02D57815-91ED-43cb-92C2-25804820EDAC}">
                    <c15:categoryFilterExceptions/>
                  </c:ext>
                </c:extLst>
              </c15:ser>
            </c15:filteredPieSeries>
          </c:ext>
        </c:extLst>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image" Target="../media/image1.png"/><Relationship Id="rId5" Type="http://schemas.openxmlformats.org/officeDocument/2006/relationships/chart" Target="../charts/chart35.xml"/><Relationship Id="rId10" Type="http://schemas.openxmlformats.org/officeDocument/2006/relationships/chart" Target="../charts/chart40.xml"/><Relationship Id="rId4" Type="http://schemas.openxmlformats.org/officeDocument/2006/relationships/chart" Target="../charts/chart34.xml"/><Relationship Id="rId9"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11905</xdr:colOff>
      <xdr:row>36</xdr:row>
      <xdr:rowOff>15479</xdr:rowOff>
    </xdr:from>
    <xdr:to>
      <xdr:col>3</xdr:col>
      <xdr:colOff>404812</xdr:colOff>
      <xdr:row>52</xdr:row>
      <xdr:rowOff>91679</xdr:rowOff>
    </xdr:to>
    <xdr:graphicFrame macro="">
      <xdr:nvGraphicFramePr>
        <xdr:cNvPr id="4" name="Gráfico 3">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547687</xdr:colOff>
      <xdr:row>36</xdr:row>
      <xdr:rowOff>15478</xdr:rowOff>
    </xdr:from>
    <xdr:to>
      <xdr:col>8</xdr:col>
      <xdr:colOff>702467</xdr:colOff>
      <xdr:row>52</xdr:row>
      <xdr:rowOff>91678</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130968</xdr:colOff>
      <xdr:row>1</xdr:row>
      <xdr:rowOff>158353</xdr:rowOff>
    </xdr:from>
    <xdr:to>
      <xdr:col>26</xdr:col>
      <xdr:colOff>380999</xdr:colOff>
      <xdr:row>22</xdr:row>
      <xdr:rowOff>71438</xdr:rowOff>
    </xdr:to>
    <xdr:graphicFrame macro="">
      <xdr:nvGraphicFramePr>
        <xdr:cNvPr id="9" name="Gráfico 8">
          <a:extLst>
            <a:ext uri="{FF2B5EF4-FFF2-40B4-BE49-F238E27FC236}">
              <a16:creationId xmlns:a16="http://schemas.microsoft.com/office/drawing/2014/main" xmlns=""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242455</xdr:colOff>
      <xdr:row>0</xdr:row>
      <xdr:rowOff>0</xdr:rowOff>
    </xdr:from>
    <xdr:to>
      <xdr:col>18</xdr:col>
      <xdr:colOff>207819</xdr:colOff>
      <xdr:row>16</xdr:row>
      <xdr:rowOff>96308</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34635</xdr:colOff>
      <xdr:row>38</xdr:row>
      <xdr:rowOff>86590</xdr:rowOff>
    </xdr:from>
    <xdr:to>
      <xdr:col>4</xdr:col>
      <xdr:colOff>606136</xdr:colOff>
      <xdr:row>57</xdr:row>
      <xdr:rowOff>51087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58</xdr:row>
      <xdr:rowOff>130751</xdr:rowOff>
    </xdr:from>
    <xdr:to>
      <xdr:col>3</xdr:col>
      <xdr:colOff>632114</xdr:colOff>
      <xdr:row>75</xdr:row>
      <xdr:rowOff>77064</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112568</xdr:colOff>
      <xdr:row>31</xdr:row>
      <xdr:rowOff>147204</xdr:rowOff>
    </xdr:from>
    <xdr:to>
      <xdr:col>16</xdr:col>
      <xdr:colOff>259773</xdr:colOff>
      <xdr:row>45</xdr:row>
      <xdr:rowOff>138545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138545</xdr:colOff>
      <xdr:row>46</xdr:row>
      <xdr:rowOff>95250</xdr:rowOff>
    </xdr:from>
    <xdr:to>
      <xdr:col>16</xdr:col>
      <xdr:colOff>398318</xdr:colOff>
      <xdr:row>62</xdr:row>
      <xdr:rowOff>103909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112567</xdr:colOff>
      <xdr:row>63</xdr:row>
      <xdr:rowOff>69272</xdr:rowOff>
    </xdr:from>
    <xdr:to>
      <xdr:col>17</xdr:col>
      <xdr:colOff>129887</xdr:colOff>
      <xdr:row>79</xdr:row>
      <xdr:rowOff>0</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129885</xdr:colOff>
      <xdr:row>79</xdr:row>
      <xdr:rowOff>155864</xdr:rowOff>
    </xdr:from>
    <xdr:to>
      <xdr:col>17</xdr:col>
      <xdr:colOff>95249</xdr:colOff>
      <xdr:row>94</xdr:row>
      <xdr:rowOff>95250</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138545</xdr:colOff>
      <xdr:row>95</xdr:row>
      <xdr:rowOff>69272</xdr:rowOff>
    </xdr:from>
    <xdr:to>
      <xdr:col>17</xdr:col>
      <xdr:colOff>190500</xdr:colOff>
      <xdr:row>110</xdr:row>
      <xdr:rowOff>8659</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181840</xdr:colOff>
      <xdr:row>110</xdr:row>
      <xdr:rowOff>129886</xdr:rowOff>
    </xdr:from>
    <xdr:to>
      <xdr:col>17</xdr:col>
      <xdr:colOff>181840</xdr:colOff>
      <xdr:row>125</xdr:row>
      <xdr:rowOff>69273</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18</xdr:row>
      <xdr:rowOff>0</xdr:rowOff>
    </xdr:from>
    <xdr:to>
      <xdr:col>16</xdr:col>
      <xdr:colOff>147205</xdr:colOff>
      <xdr:row>30</xdr:row>
      <xdr:rowOff>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xdr:row>
      <xdr:rowOff>0</xdr:rowOff>
    </xdr:from>
    <xdr:to>
      <xdr:col>12</xdr:col>
      <xdr:colOff>565439</xdr:colOff>
      <xdr:row>13</xdr:row>
      <xdr:rowOff>93519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752475</xdr:colOff>
      <xdr:row>15</xdr:row>
      <xdr:rowOff>9525</xdr:rowOff>
    </xdr:from>
    <xdr:to>
      <xdr:col>12</xdr:col>
      <xdr:colOff>622589</xdr:colOff>
      <xdr:row>27</xdr:row>
      <xdr:rowOff>83994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30</xdr:row>
      <xdr:rowOff>0</xdr:rowOff>
    </xdr:from>
    <xdr:to>
      <xdr:col>12</xdr:col>
      <xdr:colOff>744682</xdr:colOff>
      <xdr:row>45</xdr:row>
      <xdr:rowOff>107373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48</xdr:row>
      <xdr:rowOff>0</xdr:rowOff>
    </xdr:from>
    <xdr:to>
      <xdr:col>13</xdr:col>
      <xdr:colOff>251116</xdr:colOff>
      <xdr:row>63</xdr:row>
      <xdr:rowOff>134216</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1</xdr:row>
      <xdr:rowOff>0</xdr:rowOff>
    </xdr:from>
    <xdr:to>
      <xdr:col>19</xdr:col>
      <xdr:colOff>199160</xdr:colOff>
      <xdr:row>13</xdr:row>
      <xdr:rowOff>161925</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16</xdr:row>
      <xdr:rowOff>0</xdr:rowOff>
    </xdr:from>
    <xdr:to>
      <xdr:col>19</xdr:col>
      <xdr:colOff>285751</xdr:colOff>
      <xdr:row>28</xdr:row>
      <xdr:rowOff>83128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733425</xdr:colOff>
      <xdr:row>30</xdr:row>
      <xdr:rowOff>76200</xdr:rowOff>
    </xdr:from>
    <xdr:to>
      <xdr:col>19</xdr:col>
      <xdr:colOff>205221</xdr:colOff>
      <xdr:row>48</xdr:row>
      <xdr:rowOff>57150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40</xdr:row>
      <xdr:rowOff>0</xdr:rowOff>
    </xdr:from>
    <xdr:to>
      <xdr:col>3</xdr:col>
      <xdr:colOff>290080</xdr:colOff>
      <xdr:row>56</xdr:row>
      <xdr:rowOff>152400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219075</xdr:colOff>
      <xdr:row>77</xdr:row>
      <xdr:rowOff>66675</xdr:rowOff>
    </xdr:from>
    <xdr:to>
      <xdr:col>4</xdr:col>
      <xdr:colOff>533400</xdr:colOff>
      <xdr:row>93</xdr:row>
      <xdr:rowOff>105641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828676</xdr:colOff>
      <xdr:row>39</xdr:row>
      <xdr:rowOff>28575</xdr:rowOff>
    </xdr:from>
    <xdr:to>
      <xdr:col>4</xdr:col>
      <xdr:colOff>147206</xdr:colOff>
      <xdr:row>59</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295275</xdr:colOff>
      <xdr:row>38</xdr:row>
      <xdr:rowOff>85725</xdr:rowOff>
    </xdr:from>
    <xdr:to>
      <xdr:col>20</xdr:col>
      <xdr:colOff>514349</xdr:colOff>
      <xdr:row>59</xdr:row>
      <xdr:rowOff>152399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20</xdr:row>
      <xdr:rowOff>0</xdr:rowOff>
    </xdr:from>
    <xdr:to>
      <xdr:col>13</xdr:col>
      <xdr:colOff>669153</xdr:colOff>
      <xdr:row>36</xdr:row>
      <xdr:rowOff>130807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342900</xdr:colOff>
      <xdr:row>20</xdr:row>
      <xdr:rowOff>0</xdr:rowOff>
    </xdr:from>
    <xdr:to>
      <xdr:col>20</xdr:col>
      <xdr:colOff>8260</xdr:colOff>
      <xdr:row>37</xdr:row>
      <xdr:rowOff>76200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657225</xdr:colOff>
      <xdr:row>38</xdr:row>
      <xdr:rowOff>19050</xdr:rowOff>
    </xdr:from>
    <xdr:to>
      <xdr:col>13</xdr:col>
      <xdr:colOff>354608</xdr:colOff>
      <xdr:row>59</xdr:row>
      <xdr:rowOff>35083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514350</xdr:colOff>
      <xdr:row>0</xdr:row>
      <xdr:rowOff>85725</xdr:rowOff>
    </xdr:from>
    <xdr:to>
      <xdr:col>16</xdr:col>
      <xdr:colOff>484367</xdr:colOff>
      <xdr:row>15</xdr:row>
      <xdr:rowOff>38100</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67</xdr:row>
      <xdr:rowOff>0</xdr:rowOff>
    </xdr:from>
    <xdr:to>
      <xdr:col>17</xdr:col>
      <xdr:colOff>47626</xdr:colOff>
      <xdr:row>92</xdr:row>
      <xdr:rowOff>5779</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571500</xdr:colOff>
      <xdr:row>62</xdr:row>
      <xdr:rowOff>123825</xdr:rowOff>
    </xdr:from>
    <xdr:to>
      <xdr:col>3</xdr:col>
      <xdr:colOff>678458</xdr:colOff>
      <xdr:row>83</xdr:row>
      <xdr:rowOff>139858</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40</xdr:row>
      <xdr:rowOff>0</xdr:rowOff>
    </xdr:from>
    <xdr:to>
      <xdr:col>5</xdr:col>
      <xdr:colOff>275167</xdr:colOff>
      <xdr:row>57</xdr:row>
      <xdr:rowOff>148166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571499</xdr:colOff>
      <xdr:row>0</xdr:row>
      <xdr:rowOff>50801</xdr:rowOff>
    </xdr:from>
    <xdr:to>
      <xdr:col>16</xdr:col>
      <xdr:colOff>452966</xdr:colOff>
      <xdr:row>17</xdr:row>
      <xdr:rowOff>155576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560915</xdr:colOff>
      <xdr:row>0</xdr:row>
      <xdr:rowOff>31751</xdr:rowOff>
    </xdr:from>
    <xdr:to>
      <xdr:col>22</xdr:col>
      <xdr:colOff>571500</xdr:colOff>
      <xdr:row>17</xdr:row>
      <xdr:rowOff>158751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148169</xdr:colOff>
      <xdr:row>19</xdr:row>
      <xdr:rowOff>42333</xdr:rowOff>
    </xdr:from>
    <xdr:to>
      <xdr:col>15</xdr:col>
      <xdr:colOff>254001</xdr:colOff>
      <xdr:row>38</xdr:row>
      <xdr:rowOff>116417</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645583</xdr:colOff>
      <xdr:row>19</xdr:row>
      <xdr:rowOff>105834</xdr:rowOff>
    </xdr:from>
    <xdr:to>
      <xdr:col>21</xdr:col>
      <xdr:colOff>571499</xdr:colOff>
      <xdr:row>38</xdr:row>
      <xdr:rowOff>137584</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698499</xdr:colOff>
      <xdr:row>41</xdr:row>
      <xdr:rowOff>0</xdr:rowOff>
    </xdr:from>
    <xdr:to>
      <xdr:col>15</xdr:col>
      <xdr:colOff>296332</xdr:colOff>
      <xdr:row>62</xdr:row>
      <xdr:rowOff>52917</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687916</xdr:colOff>
      <xdr:row>40</xdr:row>
      <xdr:rowOff>127000</xdr:rowOff>
    </xdr:from>
    <xdr:to>
      <xdr:col>22</xdr:col>
      <xdr:colOff>285749</xdr:colOff>
      <xdr:row>62</xdr:row>
      <xdr:rowOff>21167</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65</xdr:row>
      <xdr:rowOff>0</xdr:rowOff>
    </xdr:from>
    <xdr:to>
      <xdr:col>15</xdr:col>
      <xdr:colOff>359833</xdr:colOff>
      <xdr:row>85</xdr:row>
      <xdr:rowOff>42333</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65</xdr:row>
      <xdr:rowOff>0</xdr:rowOff>
    </xdr:from>
    <xdr:to>
      <xdr:col>22</xdr:col>
      <xdr:colOff>359833</xdr:colOff>
      <xdr:row>85</xdr:row>
      <xdr:rowOff>42333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76</xdr:row>
      <xdr:rowOff>0</xdr:rowOff>
    </xdr:from>
    <xdr:to>
      <xdr:col>5</xdr:col>
      <xdr:colOff>332317</xdr:colOff>
      <xdr:row>93</xdr:row>
      <xdr:rowOff>148166</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123</xdr:row>
      <xdr:rowOff>0</xdr:rowOff>
    </xdr:from>
    <xdr:to>
      <xdr:col>3</xdr:col>
      <xdr:colOff>750976</xdr:colOff>
      <xdr:row>140</xdr:row>
      <xdr:rowOff>82202</xdr:rowOff>
    </xdr:to>
    <xdr:pic>
      <xdr:nvPicPr>
        <xdr:cNvPr id="5" name="Imagen 4"/>
        <xdr:cNvPicPr>
          <a:picLocks noChangeAspect="1"/>
        </xdr:cNvPicPr>
      </xdr:nvPicPr>
      <xdr:blipFill>
        <a:blip xmlns:r="http://schemas.openxmlformats.org/officeDocument/2006/relationships" r:embed="rId11"/>
        <a:stretch>
          <a:fillRect/>
        </a:stretch>
      </xdr:blipFill>
      <xdr:spPr>
        <a:xfrm>
          <a:off x="762000" y="21463000"/>
          <a:ext cx="3523809" cy="2780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940594</xdr:colOff>
      <xdr:row>1</xdr:row>
      <xdr:rowOff>74084</xdr:rowOff>
    </xdr:from>
    <xdr:to>
      <xdr:col>20</xdr:col>
      <xdr:colOff>3443</xdr:colOff>
      <xdr:row>4</xdr:row>
      <xdr:rowOff>143140</xdr:rowOff>
    </xdr:to>
    <xdr:pic>
      <xdr:nvPicPr>
        <xdr:cNvPr id="2" name="3 Imagen" descr="Sin-título-1.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23919657" y="109803"/>
          <a:ext cx="1229786" cy="711993"/>
        </a:xfrm>
        <a:prstGeom prst="rect">
          <a:avLst/>
        </a:prstGeom>
        <a:noFill/>
        <a:ln w="9525">
          <a:noFill/>
          <a:miter lim="800000"/>
          <a:headEnd/>
          <a:tailEnd/>
        </a:ln>
      </xdr:spPr>
    </xdr:pic>
    <xdr:clientData/>
  </xdr:twoCellAnchor>
  <xdr:twoCellAnchor>
    <xdr:from>
      <xdr:col>74</xdr:col>
      <xdr:colOff>2804583</xdr:colOff>
      <xdr:row>1</xdr:row>
      <xdr:rowOff>71173</xdr:rowOff>
    </xdr:from>
    <xdr:to>
      <xdr:col>75</xdr:col>
      <xdr:colOff>961762</xdr:colOff>
      <xdr:row>4</xdr:row>
      <xdr:rowOff>140229</xdr:rowOff>
    </xdr:to>
    <xdr:pic>
      <xdr:nvPicPr>
        <xdr:cNvPr id="3" name="3 Imagen" descr="Sin-título-1.gi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t="15692" r="58904"/>
        <a:stretch>
          <a:fillRect/>
        </a:stretch>
      </xdr:blipFill>
      <xdr:spPr bwMode="auto">
        <a:xfrm>
          <a:off x="121257483" y="109273"/>
          <a:ext cx="1205179" cy="7262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OTA%20LOPEZ%20-%20BACK%20UP%20(26042016)\2019\PAMEC_ACREDITACION\FORMULACION_PM\JOTA%20LOPEZ%20-%20BACK%20UP%20(26042016)\2018\GESTION_DE_LA_MEJORA\MODELO_MEJORA_METROSALUD\0_F_PLAN_DE_MEJORAMIENTO_V5_26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Agrupación OM"/>
      <sheetName val="F_Priorización OM"/>
      <sheetName val="Ej. Análisis Causal"/>
      <sheetName val="F_Análisis Causal"/>
      <sheetName val="F_Plan de Mejora y Seguimiento"/>
      <sheetName val="Tablas"/>
    </sheetNames>
    <sheetDataSet>
      <sheetData sheetId="0"/>
      <sheetData sheetId="1"/>
      <sheetData sheetId="2"/>
      <sheetData sheetId="3"/>
      <sheetData sheetId="4"/>
      <sheetData sheetId="5">
        <row r="2">
          <cell r="B2" t="str">
            <v>DIRECCIONAMIENTO ESTRATÉGICO</v>
          </cell>
          <cell r="N2" t="str">
            <v>ESTRATÉGICO</v>
          </cell>
        </row>
        <row r="3">
          <cell r="N3" t="str">
            <v>CLIENTE ASISTENCIAL</v>
          </cell>
        </row>
        <row r="4">
          <cell r="N4" t="str">
            <v>DIRECCIONAMIENTO Y GERENCIA</v>
          </cell>
        </row>
        <row r="5">
          <cell r="N5" t="str">
            <v>TALENTO HUMANO</v>
          </cell>
        </row>
        <row r="6">
          <cell r="N6" t="str">
            <v>AMBIENTE FÍSICO</v>
          </cell>
        </row>
        <row r="7">
          <cell r="N7" t="str">
            <v>GESTIÓN DE LA TECNOLOGÍA</v>
          </cell>
        </row>
        <row r="8">
          <cell r="N8" t="str">
            <v>GESTIÓN DE LA INFORMACIÓN</v>
          </cell>
        </row>
        <row r="9">
          <cell r="N9" t="str">
            <v>COMITÉ TÉCNICO</v>
          </cell>
        </row>
        <row r="10">
          <cell r="N10" t="str">
            <v>COMITÉ CALIDAD Y SEGURIDAD - EAC</v>
          </cell>
        </row>
        <row r="11">
          <cell r="N11" t="str">
            <v>COMITÉ VIGILANCIA EPIDEMIOLÓGICA</v>
          </cell>
        </row>
        <row r="12">
          <cell r="N12" t="str">
            <v>COMITÉ HISTORIA CLÍNICA</v>
          </cell>
        </row>
        <row r="13">
          <cell r="N13" t="str">
            <v>COMITÉ DE PyP</v>
          </cell>
        </row>
        <row r="14">
          <cell r="N14" t="str">
            <v>COMITÉ DE EMERGENCIAS</v>
          </cell>
        </row>
        <row r="15">
          <cell r="N15">
            <v>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trosaluddosi" refreshedDate="43537.480901967596" createdVersion="5" refreshedVersion="5" minRefreshableVersion="3" recordCount="115">
  <cacheSource type="worksheet">
    <worksheetSource ref="B8:BX123" sheet="PM_METROSALUD_2019"/>
  </cacheSource>
  <cacheFields count="79">
    <cacheField name="NOMBRE DE LA AUDITORÍA O DE LA ACTIVIDAD_x000a_(Fuente)" numFmtId="0">
      <sharedItems containsBlank="1" count="3">
        <s v="AUTOEVALUACIÓN DE ACREDITACIÓN 2018"/>
        <s v="Aud. a la Calidad de los Servicios de Salud para la PPNA_PAMEC - SSM 2018"/>
        <m/>
      </sharedItems>
    </cacheField>
    <cacheField name="FECHA DE LA AUDITORÍA O DE LA ACTIVIDAD_x000a_(DD/MM/AA)" numFmtId="0">
      <sharedItems containsNonDate="0" containsDate="1" containsString="0" containsBlank="1" minDate="2018-04-13T00:00:00" maxDate="2018-11-02T00:00:00"/>
    </cacheField>
    <cacheField name="FECHA DE RECIBO DEL INFORME FINAL DE AUDITORÍA_x000a_(DD/MM/AA)" numFmtId="0">
      <sharedItems containsNonDate="0" containsDate="1" containsString="0" containsBlank="1" minDate="2018-12-26T00:00:00" maxDate="2019-01-10T00:00:00"/>
    </cacheField>
    <cacheField name="FECHA DE FORMULACIÓN DE LA ACCIÓN DE MEJORA_x000a_(DD/MM/AA)" numFmtId="0">
      <sharedItems containsNonDate="0" containsDate="1" containsString="0" containsBlank="1" minDate="2019-01-03T00:00:00" maxDate="2019-02-12T00:00:00"/>
    </cacheField>
    <cacheField name="OPORTUNIDAD DE MEJORAMIENTO / RIESGO DEL PROCESO, PLAN O PROYECTO" numFmtId="0">
      <sharedItems containsBlank="1" longText="1"/>
    </cacheField>
    <cacheField name="PROCESO CON EL QUE SE RELACIONA LA OM O RIESGO" numFmtId="0">
      <sharedItems containsNonDate="0" containsString="0" containsBlank="1"/>
    </cacheField>
    <cacheField name="ESTÁNDAR CON EL QUE SE RELACIONA LA OM" numFmtId="0">
      <sharedItems containsBlank="1" count="71">
        <s v="E1"/>
        <s v="E4 (Relacionado PAMEC E100)"/>
        <s v="E5"/>
        <s v="E7"/>
        <s v="PAMEC E8"/>
        <s v="E9"/>
        <s v="E10"/>
        <s v="E12"/>
        <s v="E13"/>
        <s v="E14"/>
        <s v="E16"/>
        <s v="PAMEC E17"/>
        <s v="E19"/>
        <s v="E20"/>
        <s v="E21"/>
        <s v="E23"/>
        <s v="E24"/>
        <s v="E26"/>
        <s v="E27"/>
        <s v="E28"/>
        <s v="PAMEC E31"/>
        <s v="E33"/>
        <s v="E34"/>
        <s v="E36"/>
        <s v="E37"/>
        <s v="PAMEC E40"/>
        <s v="E41"/>
        <s v="E43"/>
        <s v="E45"/>
        <s v="E46"/>
        <s v="E48"/>
        <s v="PAMEC E50"/>
        <s v="PAMEC E52"/>
        <s v="E56"/>
        <s v="E57"/>
        <s v="E60"/>
        <s v="E71"/>
        <s v="E78"/>
        <s v="E79"/>
        <s v="PAMEC E80"/>
        <s v="E95"/>
        <s v="E96"/>
        <s v="E98"/>
        <s v="E103"/>
        <s v="E104"/>
        <s v="E106"/>
        <s v="PAMEC E107"/>
        <s v="PAMEC E108"/>
        <s v="E110"/>
        <s v="E113"/>
        <s v="E114"/>
        <s v="E115"/>
        <s v="E116"/>
        <s v="E119"/>
        <s v="E120"/>
        <s v="E121"/>
        <s v="E122"/>
        <s v="E123"/>
        <s v="PAMEC E125"/>
        <s v="E130"/>
        <s v="PAMEC E132"/>
        <s v="E133"/>
        <s v="E134"/>
        <s v="PAMEC E140"/>
        <s v="E142 (Relacionado PAMEC E141)"/>
        <s v="E146 (Relacionado PAMEC E141)"/>
        <s v="E148"/>
        <s v="E149"/>
        <s v="E150"/>
        <s v="E152"/>
        <m/>
      </sharedItems>
    </cacheField>
    <cacheField name="EQUIPO DE MEJORAM/TO" numFmtId="0">
      <sharedItems containsBlank="1" count="8">
        <s v="CLIENTE ASISTENCIAL"/>
        <s v="DIRECCIONAMIENTO Y GERENCIA"/>
        <s v="GESTIÓN DEL TALENTO HUMANO"/>
        <s v="GERENCIA DEL AMBIENTE FÍSICO"/>
        <s v="GESTIÓN DE LA TECNOLOGÍA"/>
        <s v="GERENCIA DE LA INFORMACIÓN"/>
        <s v="MEJORAMIENTO"/>
        <m/>
      </sharedItems>
    </cacheField>
    <cacheField name="Código de la Acción de Mejora" numFmtId="0">
      <sharedItems containsBlank="1"/>
    </cacheField>
    <cacheField name="Tipo de Acción de Mejora" numFmtId="0">
      <sharedItems containsNonDate="0" containsString="0" containsBlank="1"/>
    </cacheField>
    <cacheField name="ACCIÓN DE MEJORAMIENTO / ACCIÓN DE INTERVENCIÓN DE RIESGOS" numFmtId="0">
      <sharedItems containsBlank="1" longText="1"/>
    </cacheField>
    <cacheField name="ACTIVIDAD(ES) O PRODUCTO ESPERADO_x000a__x000a_(Evidencia a mostrar)" numFmtId="0">
      <sharedItems containsBlank="1" longText="1"/>
    </cacheField>
    <cacheField name="RESPONSABLE DE LA ACCIÓN DE MEJORA O DE INTERVENCIÓN DE RIESGOS" numFmtId="0">
      <sharedItems containsBlank="1"/>
    </cacheField>
    <cacheField name="FECHA DE CUMPLIM/TO DE LA ACCIÓN DE MEJORA O DE INTERVENCN DE RIESGOS_x000a_(DD/MM/AA)" numFmtId="0">
      <sharedItems containsDate="1" containsBlank="1" containsMixedTypes="1" minDate="2019-02-20T00:00:00" maxDate="2020-01-01T00:00:00"/>
    </cacheField>
    <cacheField name="INDICADOR" numFmtId="0">
      <sharedItems containsBlank="1" longText="1"/>
    </cacheField>
    <cacheField name="LÍNEA DE BASE DEL INDICADOR" numFmtId="0">
      <sharedItems containsBlank="1" containsMixedTypes="1" containsNumber="1" minValue="9.2999999999999992E-3" maxValue="85.4"/>
    </cacheField>
    <cacheField name="META DEL INDICADOR" numFmtId="0">
      <sharedItems containsBlank="1" containsMixedTypes="1" containsNumber="1" minValue="8.9999999999999993E-3" maxValue="0.95"/>
    </cacheField>
    <cacheField name="BARRERAS PARA LA EJECUCIÓN DE LA ACCIÓN DE MEJORA_x000a__x000a_(Solo aplica para plan de mejora - NO APLICA para PIR)" numFmtId="0">
      <sharedItems containsBlank="1" longText="1"/>
    </cacheField>
    <cacheField name="ACCIONES A EJECUTAR PARA BLOQUEAR LA BARRERAS IDENFICADAS PARA EL MEJORAMIENTO_x000a__x000a_(Solo aplica para plan de mejora - NO APLICA para PIR)" numFmtId="0">
      <sharedItems containsBlank="1" longText="1"/>
    </cacheField>
    <cacheField name="FECHA DEL SEGUIM/TO_x000a_(DD/MM/AA)" numFmtId="0">
      <sharedItems containsNonDate="0" containsDate="1" containsString="0" containsBlank="1" minDate="2019-02-01T00:00:00" maxDate="2019-02-08T00:00:00"/>
    </cacheField>
    <cacheField name="ESTADO_x000a_DE LA ACCIÓN" numFmtId="0">
      <sharedItems containsBlank="1"/>
    </cacheField>
    <cacheField name="R/TADO DEL INDICADOR" numFmtId="9">
      <sharedItems containsNonDate="0" containsString="0" containsBlank="1"/>
    </cacheField>
    <cacheField name="COMENTARIOS" numFmtId="0">
      <sharedItems containsBlank="1" longText="1"/>
    </cacheField>
    <cacheField name="FECHA REPROGRAMACIÓN DE LA ACCIÓN NO CUMPLIDA_x000a_(DD/MM/AA)" numFmtId="0">
      <sharedItems containsNonDate="0" containsString="0" containsBlank="1"/>
    </cacheField>
    <cacheField name="FECHA DEL SEGUIMIENTO_x000a_(DD/MM/AA)" numFmtId="0">
      <sharedItems containsNonDate="0" containsDate="1" containsString="0" containsBlank="1" minDate="2019-03-06T00:00:00" maxDate="2019-03-09T00:00:00"/>
    </cacheField>
    <cacheField name="ESTADO_x000a_DE LA ACCIÓN2" numFmtId="0">
      <sharedItems containsBlank="1" count="5">
        <s v="EN PROCESO"/>
        <m/>
        <s v="SIN AVANCE"/>
        <s v="CERRADA"/>
        <s v="N/A"/>
      </sharedItems>
    </cacheField>
    <cacheField name="RESULTADO DEL INDICADOR" numFmtId="9">
      <sharedItems containsNonDate="0" containsString="0" containsBlank="1"/>
    </cacheField>
    <cacheField name="COMENTARIOS2" numFmtId="0">
      <sharedItems containsBlank="1" longText="1"/>
    </cacheField>
    <cacheField name="FECHA REPROGRAMACIÓN DE LA ACCIÓN NO CUMPLIDA_x000a_(DD/MM/AA)2" numFmtId="0">
      <sharedItems containsNonDate="0" containsDate="1" containsString="0" containsBlank="1" minDate="2019-03-30T00:00:00" maxDate="2019-07-01T00:00:00"/>
    </cacheField>
    <cacheField name="FECHA DEL SEGUIMIENTO_x000a_(DD/MM/AA)2" numFmtId="0">
      <sharedItems containsNonDate="0" containsString="0" containsBlank="1"/>
    </cacheField>
    <cacheField name="ESTADO_x000a_DE LA ACCIÓN3" numFmtId="0">
      <sharedItems containsNonDate="0" containsString="0" containsBlank="1"/>
    </cacheField>
    <cacheField name="RESULTADO DEL INDICADOR2" numFmtId="9">
      <sharedItems containsNonDate="0" containsString="0" containsBlank="1"/>
    </cacheField>
    <cacheField name="COMENTARIOS3" numFmtId="0">
      <sharedItems containsNonDate="0" containsString="0" containsBlank="1"/>
    </cacheField>
    <cacheField name="FECHA REPROGRAMACIÓN DE LA ACCIÓN NO CUMPLIDA_x000a_(DD/MM/AA)3" numFmtId="0">
      <sharedItems containsNonDate="0" containsString="0" containsBlank="1"/>
    </cacheField>
    <cacheField name="FECHA DEL SEGUIMIENTO_x000a_(DD/MM/AA)3" numFmtId="0">
      <sharedItems containsNonDate="0" containsString="0" containsBlank="1"/>
    </cacheField>
    <cacheField name="ESTADO_x000a_DE LA ACCIÓN4" numFmtId="0">
      <sharedItems containsNonDate="0" containsString="0" containsBlank="1"/>
    </cacheField>
    <cacheField name="RESULTADO DEL INDICADOR3" numFmtId="9">
      <sharedItems containsNonDate="0" containsString="0" containsBlank="1"/>
    </cacheField>
    <cacheField name="COMENTARIOS4" numFmtId="0">
      <sharedItems containsNonDate="0" containsString="0" containsBlank="1"/>
    </cacheField>
    <cacheField name="FECHA REPROGRAMACIÓN DE LA ACCIÓN NO CUMPLIDA_x000a_(DD/MM/AA)4" numFmtId="0">
      <sharedItems containsNonDate="0" containsDate="1" containsString="0" containsBlank="1" minDate="2019-06-30T00:00:00" maxDate="2019-07-01T00:00:00"/>
    </cacheField>
    <cacheField name="FECHA DEL SEGUIMIENTO_x000a_(DD/MM/AA)4" numFmtId="0">
      <sharedItems containsNonDate="0" containsString="0" containsBlank="1"/>
    </cacheField>
    <cacheField name="ESTADO_x000a_DE LA ACCIÓN5" numFmtId="0">
      <sharedItems containsNonDate="0" containsString="0" containsBlank="1"/>
    </cacheField>
    <cacheField name="RESULTADO DEL INDICADOR4" numFmtId="9">
      <sharedItems containsNonDate="0" containsString="0" containsBlank="1"/>
    </cacheField>
    <cacheField name="COMENTARIOS5" numFmtId="0">
      <sharedItems containsNonDate="0" containsString="0" containsBlank="1"/>
    </cacheField>
    <cacheField name="FECHA REPROGRAMACIÓN DE LA ACCIÓN NO CUMPLIDA_x000a_(DD/MM/AA)5" numFmtId="0">
      <sharedItems containsNonDate="0" containsString="0" containsBlank="1"/>
    </cacheField>
    <cacheField name="FECHA DEL SEGUIMIENTO_x000a_(DD/MM/AA)5" numFmtId="0">
      <sharedItems containsNonDate="0" containsString="0" containsBlank="1"/>
    </cacheField>
    <cacheField name="ESTADO_x000a_DE LA ACCIÓN6" numFmtId="0">
      <sharedItems containsNonDate="0" containsString="0" containsBlank="1"/>
    </cacheField>
    <cacheField name="RESULTADO DEL INDICADOR5" numFmtId="9">
      <sharedItems containsNonDate="0" containsString="0" containsBlank="1"/>
    </cacheField>
    <cacheField name="COMENTARIOS6" numFmtId="0">
      <sharedItems containsNonDate="0" containsString="0" containsBlank="1"/>
    </cacheField>
    <cacheField name="FECHA REPROGRAMACIÓN DE LA ACCIÓN NO CUMPLIDA_x000a_(DD/MM/AA)6" numFmtId="0">
      <sharedItems containsNonDate="0" containsString="0" containsBlank="1"/>
    </cacheField>
    <cacheField name="FECHA DEL SEGUIMIENTO_x000a_(DD/MM/AA)6" numFmtId="0">
      <sharedItems containsNonDate="0" containsString="0" containsBlank="1"/>
    </cacheField>
    <cacheField name="ESTADO_x000a_DE LA ACCIÓN7" numFmtId="0">
      <sharedItems containsNonDate="0" containsString="0" containsBlank="1"/>
    </cacheField>
    <cacheField name="RESULTADO DEL INDICADOR6" numFmtId="9">
      <sharedItems containsNonDate="0" containsString="0" containsBlank="1"/>
    </cacheField>
    <cacheField name="COMENTARIOS7" numFmtId="0">
      <sharedItems containsNonDate="0" containsString="0" containsBlank="1"/>
    </cacheField>
    <cacheField name="FECHA REPROGRAMACIÓN DE LA ACCIÓN NO CUMPLIDA_x000a_(DD/MM/AA)7" numFmtId="0">
      <sharedItems containsNonDate="0" containsString="0" containsBlank="1"/>
    </cacheField>
    <cacheField name="FECHA DEL SEGUIMIENTO_x000a_(DD/MM/AA)7" numFmtId="0">
      <sharedItems containsNonDate="0" containsString="0" containsBlank="1"/>
    </cacheField>
    <cacheField name="ESTADO_x000a_DE LA ACCIÓN8" numFmtId="0">
      <sharedItems containsNonDate="0" containsString="0" containsBlank="1"/>
    </cacheField>
    <cacheField name="RESULTADO DEL INDICADOR7" numFmtId="9">
      <sharedItems containsNonDate="0" containsString="0" containsBlank="1"/>
    </cacheField>
    <cacheField name="COMENTARIOS8" numFmtId="0">
      <sharedItems containsNonDate="0" containsString="0" containsBlank="1"/>
    </cacheField>
    <cacheField name="FECHA REPROGRAMACIÓN DE LA ACCIÓN NO CUMPLIDA_x000a_(DD/MM/AA)8" numFmtId="0">
      <sharedItems containsNonDate="0" containsString="0" containsBlank="1"/>
    </cacheField>
    <cacheField name="FECHA DEL SEGUIMIENTO_x000a_(DD/MM/AA)8" numFmtId="0">
      <sharedItems containsNonDate="0" containsString="0" containsBlank="1"/>
    </cacheField>
    <cacheField name="ESTADO_x000a_DE LA ACCIÓN9" numFmtId="0">
      <sharedItems containsNonDate="0" containsString="0" containsBlank="1"/>
    </cacheField>
    <cacheField name="RESULTADO DEL INDICADOR8" numFmtId="9">
      <sharedItems containsNonDate="0" containsString="0" containsBlank="1"/>
    </cacheField>
    <cacheField name="COMENTARIOS9" numFmtId="0">
      <sharedItems containsNonDate="0" containsString="0" containsBlank="1"/>
    </cacheField>
    <cacheField name="FECHA REPROGRAMACIÓN DE LA ACCIÓN NO CUMPLIDA_x000a_(DD/MM/AA)9" numFmtId="0">
      <sharedItems containsNonDate="0" containsString="0" containsBlank="1"/>
    </cacheField>
    <cacheField name="FECHA DEL SEGUIMIENTO_x000a_(DD/MM/AA)9" numFmtId="0">
      <sharedItems containsNonDate="0" containsString="0" containsBlank="1"/>
    </cacheField>
    <cacheField name="ESTADO_x000a_DE LA ACCIÓN10" numFmtId="0">
      <sharedItems containsNonDate="0" containsString="0" containsBlank="1"/>
    </cacheField>
    <cacheField name="RESULTADO DEL INDICADOR9" numFmtId="9">
      <sharedItems containsNonDate="0" containsString="0" containsBlank="1"/>
    </cacheField>
    <cacheField name="COMENTARIOS10" numFmtId="0">
      <sharedItems containsNonDate="0" containsString="0" containsBlank="1"/>
    </cacheField>
    <cacheField name="FECHA REPROGRAMACIÓN DE LA ACCIÓN NO CUMPLIDA_x000a_(DD/MM/AA)10" numFmtId="0">
      <sharedItems containsNonDate="0" containsString="0" containsBlank="1"/>
    </cacheField>
    <cacheField name="FECHA DEL SEGUIMIENTO_x000a_(DD/MM/AA)10" numFmtId="0">
      <sharedItems containsNonDate="0" containsString="0" containsBlank="1"/>
    </cacheField>
    <cacheField name="ESTADO_x000a_DE LA ACCIÓN11" numFmtId="0">
      <sharedItems containsNonDate="0" containsString="0" containsBlank="1"/>
    </cacheField>
    <cacheField name="RESULTADO DEL INDICADOR10" numFmtId="9">
      <sharedItems containsNonDate="0" containsString="0" containsBlank="1"/>
    </cacheField>
    <cacheField name="COMENTARIOS11" numFmtId="0">
      <sharedItems containsNonDate="0" containsString="0" containsBlank="1"/>
    </cacheField>
    <cacheField name="FECHA REPROGRAMACIÓN DE LA ACCIÓN NO CUMPLIDA_x000a_(DD/MM/AA)11" numFmtId="0">
      <sharedItems containsNonDate="0" containsString="0" containsBlank="1"/>
    </cacheField>
    <cacheField name="FECHA DEL SEGUIMIENTO_x000a_(DD/MM/AA)11" numFmtId="0">
      <sharedItems containsNonDate="0" containsString="0" containsBlank="1"/>
    </cacheField>
    <cacheField name="ESTADO_x000a_DE LA ACCIÓN12" numFmtId="0">
      <sharedItems containsNonDate="0" containsString="0" containsBlank="1"/>
    </cacheField>
    <cacheField name="RESULTADO DEL INDICADOR11" numFmtId="9">
      <sharedItems containsNonDate="0" containsString="0" containsBlank="1"/>
    </cacheField>
    <cacheField name="COMENTARIOS12" numFmtId="0">
      <sharedItems containsNonDate="0" containsString="0" containsBlank="1"/>
    </cacheField>
    <cacheField name="FECHA REPROGRAMACIÓN DE LA ACCIÓN NO CUMPLIDA_x000a_(DD/MM/AA)1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x v="0"/>
    <d v="2018-11-01T00:00:00"/>
    <d v="2018-12-26T00:00:00"/>
    <d v="2019-01-03T00:00:00"/>
    <s v="El programa de despliegue de los derechos y deberes no incluye la estrategia de la &quot;ruta de derechos y deberes&quot;, la cual ha demostrado ser una iniciativa costo-efectiva para el fortalecimiento de la apropiación de este tema."/>
    <m/>
    <x v="0"/>
    <x v="0"/>
    <s v="CA01"/>
    <m/>
    <s v="Revisar y fortalecer el programa de despliegue de los derechos y deberes para incorporar la iniciativa &quot;ruta de derechos y deberes&quot;, desplegar y ejecutar las estrategias actualizadas, evaluar sus resultados e intervenir con miras al cierre de brechas."/>
    <s v="SEG.1: Programa de despliegue actualizado con inclusión de la ruta de derechos y deberes y plan de implementación de la estrategia adoptada._x000a_SEG.2 y siguientes: Informes bimestrales sobre los avances y logros del despliegue de los derechos y deberes, que incluyan indicadores de cobertura y apropiación en clientes internos, usuarios y familias."/>
    <s v="Dioselina Vergara"/>
    <d v="2019-02-28T00:00:00"/>
    <s v="Proporción de usuarios que conocen y comprenden sus Derechos y Deberes"/>
    <n v="0.89"/>
    <n v="0.92"/>
    <s v="Múltiples temas a desplegar y el tiempo del personal para despliegues es limitado"/>
    <s v="Establecer listado de temas a desplegar_x000a_Definir cronograma según prioridades_x000a_Evaluar diferentes estrategias de despliegue buscando facilidad y las mayores coberturas posibles"/>
    <d v="2019-02-07T00:00:00"/>
    <s v="SIN AVANCE"/>
    <m/>
    <s v="Solicitar a Dr Javier López ejemplos de rutas_x000a_En el programa se viene trabajando la estrategia del voz a voz por los usuarios. Dificultad: la medición del impacto de la estrategia"/>
    <m/>
    <d v="2019-03-07T00:00:00"/>
    <x v="0"/>
    <m/>
    <s v="Se presenta estrategia para despliegue por el personal de DyD_x000a_Pendiente para próximo seguimiento el plan de implementación, entrenamiento al personal (se sugiere sea liderado por eq Directivo para garantizar adherencia). Igualmente, ajustar la forma (revisión por comunicaciones la redacción, ortografía, etc.)"/>
    <d v="2019-04-30T00:00:00"/>
    <m/>
    <m/>
    <m/>
    <m/>
    <m/>
    <m/>
    <m/>
    <m/>
    <m/>
    <m/>
    <m/>
    <m/>
    <m/>
    <m/>
    <m/>
    <m/>
    <m/>
    <m/>
    <m/>
    <m/>
    <m/>
    <m/>
    <m/>
    <m/>
    <m/>
    <m/>
    <m/>
    <m/>
    <m/>
    <m/>
    <m/>
    <m/>
    <m/>
    <m/>
    <m/>
    <m/>
    <m/>
    <m/>
    <m/>
    <m/>
    <m/>
    <m/>
    <m/>
    <m/>
    <m/>
    <m/>
    <m/>
    <m/>
    <m/>
    <m/>
  </r>
  <r>
    <x v="0"/>
    <d v="2018-11-01T00:00:00"/>
    <d v="2018-12-26T00:00:00"/>
    <d v="2019-01-03T00:00:00"/>
    <s v="No se cuenta con un programa que permita integrar a los terceros en el proceso institucional de mejoramiento con estándares de acreditación. Adicionalmente, los términos de referencia y minutas para la contratación de terceros asistenciales y de apoyo no son explícitos con respecto al cumplimiento de estándares de acreditación y a su participación activa en los procesos institucionales de mejoramiento continuo de la calidad."/>
    <m/>
    <x v="1"/>
    <x v="0"/>
    <s v="CA02"/>
    <m/>
    <s v="Diseñar e implementar un programa, o mecanismo equivalente, que permita involucrar a los terceros asistenciales y de apoyo en el proceso de mejoramiento de la calidad con estándares de acreditación, acorde a lo establecido en los estándares 4 y 100 de acreditación. Este programa incluye revisar y fortalecer los procesos de contratación e interventoría (manual de supervisión), así como las minutas contractuales y modelos de términos de referencia para incluir anexos técnicos contractuales en los cuales se fijen los niveles de calidad esperada, además de incluir obligaciones claras de los terceros contratados con respecto al cumplimiento de estándares de acreditación, la concertación y seguimiento a planes de mejora (cuando aplique), la participación activa de los contratistas en los procesos institucionales de mejoramiento continuo de la calidad y el seguimiento a su adherencia; monitorizar y evaluar los resultados del programa e intervenir con miras al cierre de brechas."/>
    <s v="SEG.1: Programa o Manual de relacionamiento con terceros, alineado con los estándares 4 y 100 de acreditación, documentado y listo para implementación y manual de contratación e interventoría alineados con el manual de relacionamiento y listos para implementación._x000a_SEG.3 y siguientes: Informes ejecutivos bimestrales sobre los avances y logros en la implementación y ejecución del programa de relacionamiento con terceros, que incluya evidencias de análisis, intervención y mejoramiento de los indicadores del programa."/>
    <s v="Francisco López_x000a_Olga Mejía_x000a_Adriana Córdoba_x000a_Gustavo Hernández_x000a__x000a_Apoyo Metodológico: _x000a_Diego Cossio"/>
    <d v="2019-02-28T00:00:00"/>
    <m/>
    <m/>
    <m/>
    <s v="No se identifican barreras"/>
    <s v="NA"/>
    <d v="2019-02-07T00:00:00"/>
    <s v="EN PROCESO"/>
    <m/>
    <s v="Dr Gustavo: revisar una minuta para validar que estén las exigencias con terceros"/>
    <m/>
    <d v="2019-03-07T00:00:00"/>
    <x v="0"/>
    <m/>
    <s v="Se adjunto minuta contractual donde se encuentran las obligaciones del contratista relativas a adh a estándares de calidad, adh a GPC, diligenciamiento HCE, entre otras_x000a__x000a_Dr. Gustavo: Se definió procedimiento de HV del personal de tercería (incluye certificados de formación), se definió que deben realizar Inducción, se va a trabajar en GPC"/>
    <d v="2019-04-30T00:00:00"/>
    <m/>
    <m/>
    <m/>
    <m/>
    <m/>
    <m/>
    <m/>
    <m/>
    <m/>
    <m/>
    <m/>
    <m/>
    <m/>
    <m/>
    <m/>
    <m/>
    <m/>
    <m/>
    <m/>
    <m/>
    <m/>
    <m/>
    <m/>
    <m/>
    <m/>
    <m/>
    <m/>
    <m/>
    <m/>
    <m/>
    <m/>
    <m/>
    <m/>
    <m/>
    <m/>
    <m/>
    <m/>
    <m/>
    <m/>
    <m/>
    <m/>
    <m/>
    <m/>
    <m/>
    <m/>
    <m/>
    <m/>
    <m/>
    <m/>
    <m/>
  </r>
  <r>
    <x v="0"/>
    <d v="2018-11-01T00:00:00"/>
    <d v="2018-12-26T00:00:00"/>
    <d v="2019-01-03T00:00:00"/>
    <s v="Se está actualizando el aplicativo para la gestión de eventos adversos, el cual debe implementarse durante 2019."/>
    <m/>
    <x v="2"/>
    <x v="0"/>
    <s v="CA03"/>
    <m/>
    <s v="Documentar, ejecutar y evaluar el plan de implementación del nuevo aplicativo de eventos adversos, analizar los resultados obtenidos e intervenir con miras al cierre de brechas."/>
    <s v="SEG.1: Plan de implementación del nuevo aplicativo de eventos adversos._x000a_SEG.3 y siguientes: Informes ejecutivos bimestrales sobre los avances y logros en la implementación del nuevo aplicativo."/>
    <s v="Juliana Herrera_x000a_Jorge Mejía"/>
    <d v="2019-02-28T00:00:00"/>
    <s v="Cultura de reporte de eventos adversos"/>
    <n v="0.216"/>
    <s v="≥ 24 / 100"/>
    <s v="Falta de acceso del personal en la red, al aplicativo de eventos adversos_x000a_Falta de entrenamiento del personal en el uso del aplicativo"/>
    <s v="Validar funcionalidad del aplicativo de eventos adversos en la red_x000a_Entrenar líderes o formadores en el uso del aplicativo (navegación) que puedan replicar el conocimiento al resto de compañeros"/>
    <d v="2019-02-07T00:00:00"/>
    <s v="EN PROCESO"/>
    <m/>
    <s v="Aplicativo en diseño. Se definió taxonomía de eventos a reportar. Esta semana se presentará en comité de calidad y seguridad_x000a_En POA aparece esta tarea y debe tenerse el plan de implementación en el 1BIM"/>
    <m/>
    <d v="2019-03-07T00:00:00"/>
    <x v="0"/>
    <m/>
    <s v="Se tiene documento con la trazabilidad del trabajo que se viene adelantando. Desarrollo por sistemas con validación de equipo de Planeación. Actualmente está en aprox 80% de avance_x000a_Se inicia el 01 abril prueba piloto (Directriz de Gerencia)"/>
    <d v="2019-04-30T00:00:00"/>
    <m/>
    <m/>
    <m/>
    <m/>
    <m/>
    <m/>
    <m/>
    <m/>
    <m/>
    <m/>
    <m/>
    <m/>
    <m/>
    <m/>
    <m/>
    <m/>
    <m/>
    <m/>
    <m/>
    <m/>
    <m/>
    <m/>
    <m/>
    <m/>
    <m/>
    <m/>
    <m/>
    <m/>
    <m/>
    <m/>
    <m/>
    <m/>
    <m/>
    <m/>
    <m/>
    <m/>
    <m/>
    <m/>
    <m/>
    <m/>
    <m/>
    <m/>
    <m/>
    <m/>
    <m/>
    <m/>
    <m/>
    <m/>
    <m/>
    <m/>
  </r>
  <r>
    <x v="0"/>
    <d v="2018-11-01T00:00:00"/>
    <d v="2018-12-26T00:00:00"/>
    <d v="2019-01-03T00:00:00"/>
    <s v="En algunas de las 11 prácticas seguras obligatorias no se han adaptado y aplicado los paquetes instruccionales completos, y en algunas de ellas no se han alcanzado los niveles de adherencia esperados._x000a__x000a_(Durante la reunión se decide que por ahora es preferible para la institución afianzar las prácticas seguras obligatorias antes de empezar a abordar las voluntarias)."/>
    <m/>
    <x v="3"/>
    <x v="0"/>
    <s v="CA04"/>
    <m/>
    <s v="Revisar, complementar y adaptar las prácticas seguras obligatorias que se vienen aplicando en la institución en concordancia con los paquetes instruccionales, dentro de lo aplicable; desplegar gradualmente estas prácticas, evaluar la adherencia a las mismas y su impacto sobre la incidencia de los eventos adversos que se pretende evitar, e intervenir con miras al cierre de brechas."/>
    <s v="SEG.1.: Plan para la adaptación, despliegue e implementación gradual de los componentes pendientes en los paquetes instruccionales aplicables en la institución, como parte de las prácticas seguras obligatorias._x000a_SEG.2: Informes bimestrales sobre los avances y logros en la ejecución del plan, que incluyan los análisis de los resultados de los indicadores de adherencia a las prácticas seguras y de incidencia de los eventos adversos específicos."/>
    <s v="Jorge Mejía_x000a_Referentes de Seguridad del Paciente"/>
    <d v="2019-02-28T00:00:00"/>
    <s v="Proporción de adherencia a las prácticas seguras"/>
    <n v="0.85"/>
    <n v="0.88"/>
    <s v="Múltiples temas a desplegar y el tiempo del personal para despliegues es limitado_x000a_Limitación de recursos financieros para la implementación en la institución"/>
    <s v="Establecer listado de temas a desplegar_x000a_Definir cronograma según prioridades_x000a_Evaluar diferentes estrategias de despliegue buscando facilidad y las mayores coberturas posibles_x000a_Gestionar los recursos necesarios para la implementación de las 11 práctivas seguras en la institución"/>
    <m/>
    <m/>
    <m/>
    <m/>
    <m/>
    <d v="2019-03-07T00:00:00"/>
    <x v="0"/>
    <m/>
    <s v="Se está trabajando en Instrumentos de prácticas seguras, se tienen la gran mayoría_x000a_Pendiente entre 2 o 3 y ajustes a los ya enviados por referentes, y para próximo seguimiento debe tenerse el plan de despliegue (liderado por referentes)"/>
    <d v="2019-04-30T00:00:00"/>
    <m/>
    <m/>
    <m/>
    <m/>
    <m/>
    <m/>
    <m/>
    <m/>
    <m/>
    <m/>
    <m/>
    <m/>
    <m/>
    <m/>
    <m/>
    <m/>
    <m/>
    <m/>
    <m/>
    <m/>
    <m/>
    <m/>
    <m/>
    <m/>
    <m/>
    <m/>
    <m/>
    <m/>
    <m/>
    <m/>
    <m/>
    <m/>
    <m/>
    <m/>
    <m/>
    <m/>
    <m/>
    <m/>
    <m/>
    <m/>
    <m/>
    <m/>
    <m/>
    <m/>
    <m/>
    <m/>
    <m/>
    <m/>
    <m/>
    <m/>
  </r>
  <r>
    <x v="0"/>
    <d v="2018-11-01T00:00:00"/>
    <d v="2018-12-26T00:00:00"/>
    <d v="2019-01-03T00:00:00"/>
    <s v="El método para la identificación de riesgos y necesidades del usuario al momento del ingreso se encuentra en proceso de despliegue."/>
    <m/>
    <x v="4"/>
    <x v="0"/>
    <s v="CA05"/>
    <m/>
    <s v="Continuar desplegando el método para la identificación de riesgos y necesidades del usuario al momento del ingreso, evaluar la adherencia al mismo e intervenir con miras al cierre de brechas."/>
    <s v="SEG.2: Informe de medición piloto de la adherencia al método de identificación de riesgos y necesidades._x000a_SEG.3 y siguientes: Informes ejecutivos bimestrales de avances y logros en la implementación y ejecución del método."/>
    <s v="Juliana Herrera _x000a_Maria Elena Jiménez"/>
    <d v="2019-04-30T00:00:00"/>
    <m/>
    <m/>
    <m/>
    <s v="No oportunidad en el despliegue de la guía para el ingreso hospitalario al personal aux de enfermería y médico_x000a_No se tiene acceso a las estrategias de comunicación (Cuidadito pues y Rotafolio)_x000a_No se ha implementado en el aplicativo el módulo específico para esta actividad"/>
    <s v="Definir cronograma de despliegue para personal médico y de enfermería_x000a_Evaluar diferentes estrategias de despliegue buscando facilidad y las mayores coberturas posibles_x000a_Realizar entrega, dejando evidencia, de las piezas publicitarias en la red_x000a_Instalar videos en la intranet o en los PC del personal asistencial_x000a_Validar funcionalidad del aplicativo previo a la implementación"/>
    <m/>
    <m/>
    <m/>
    <m/>
    <m/>
    <m/>
    <x v="1"/>
    <m/>
    <m/>
    <d v="2019-04-30T00:00:00"/>
    <m/>
    <m/>
    <m/>
    <m/>
    <m/>
    <m/>
    <m/>
    <m/>
    <m/>
    <m/>
    <m/>
    <m/>
    <m/>
    <m/>
    <m/>
    <m/>
    <m/>
    <m/>
    <m/>
    <m/>
    <m/>
    <m/>
    <m/>
    <m/>
    <m/>
    <m/>
    <m/>
    <m/>
    <m/>
    <m/>
    <m/>
    <m/>
    <m/>
    <m/>
    <m/>
    <m/>
    <m/>
    <m/>
    <m/>
    <m/>
    <m/>
    <m/>
    <m/>
    <m/>
    <m/>
    <m/>
    <m/>
    <m/>
    <m/>
    <m/>
  </r>
  <r>
    <x v="0"/>
    <d v="2018-11-01T00:00:00"/>
    <d v="2018-12-26T00:00:00"/>
    <d v="2019-01-03T00:00:00"/>
    <s v="Se evidencia variabilidad en la generación de los indicadores de demanda no atendida, inasistencia e inatención."/>
    <m/>
    <x v="4"/>
    <x v="0"/>
    <s v="CA06"/>
    <m/>
    <s v="Revisar y fortalecer las fichas técnicas de los indicadores de demanda no atendida, inasistencia e inatención, monitorizar y analizar sus resultados e intervenir con miras al cierre de brechas."/>
    <s v="SEG.1.: Guía operativa para la identificación y registro de los problemas de acceso, y fichas técnicas de los indicadores de demanda no atendida, inasistencia e inatención._x000a_SEG.3: Informe ejecutivo de medición piloto de los indicadores._x000a_SEG.4. y siguientes: Informes ejecutivos bimestrales de análisis de los resultados de los indicadores."/>
    <s v="John William López_x000a_Juliana Herrera"/>
    <d v="2019-02-28T00:00:00"/>
    <s v="Proporción de demanda no atendida"/>
    <m/>
    <s v="≤ 3%"/>
    <s v="Falta de implementado en el aplicativo SAFIX, del módulo para la gestión de la DNA"/>
    <s v="Validar funcionalidad del aplicativo de DNA, previo a la implementación"/>
    <d v="2019-02-07T00:00:00"/>
    <s v="EN PROCESO"/>
    <m/>
    <s v="Se trabajó procedimiento escrito. Pendiente la guía para reporte en Safix pero pendiente su desarrollo. Se decide para 28 feb entregar documento quedando pendiente el anexo de registro en el sistema"/>
    <m/>
    <d v="2019-03-07T00:00:00"/>
    <x v="0"/>
    <m/>
    <s v="Se documenta guía operativa de DNA y se pasa a Subgerencia de Red de Servicios para revisión y validación_x000a_Para FT de indicadores se debe esperar revisión del documento propuesto"/>
    <d v="2019-04-30T00:00:00"/>
    <m/>
    <m/>
    <m/>
    <m/>
    <m/>
    <m/>
    <m/>
    <m/>
    <m/>
    <m/>
    <m/>
    <m/>
    <m/>
    <m/>
    <m/>
    <m/>
    <m/>
    <m/>
    <m/>
    <m/>
    <m/>
    <m/>
    <m/>
    <m/>
    <m/>
    <m/>
    <m/>
    <m/>
    <m/>
    <m/>
    <m/>
    <m/>
    <m/>
    <m/>
    <m/>
    <m/>
    <m/>
    <m/>
    <m/>
    <m/>
    <m/>
    <m/>
    <m/>
    <m/>
    <m/>
    <m/>
    <m/>
    <m/>
    <m/>
    <m/>
  </r>
  <r>
    <x v="0"/>
    <d v="2018-11-01T00:00:00"/>
    <d v="2018-12-26T00:00:00"/>
    <d v="2019-01-03T00:00:00"/>
    <s v="Si bien se tiene una guía de programación de actividades asistenciales, esta no incorpora en su operación la información disponible actualmente a partir de los cubos de datos."/>
    <m/>
    <x v="5"/>
    <x v="0"/>
    <s v="CA07"/>
    <m/>
    <s v="Revisar, y de ser pertinente, actualizar la guía de programación de actividades asistenciales, para afinar sus herramientas de planificación con base en la información disponible actualmente a partir de los cubos de datos. A partir de este ajuste, revisar y actualizar la programación, ejecutar los ajustes necesarios en la distribución de la oferta de servicios y monitorizar el impacto de los mismos sobre el acceso y la oportunidad de los servicios."/>
    <s v="SEG.1: Guía y programación de actividades asistenciales 2019 actualizada y aprobada._x000a_SEG.2: Informe ejecutivo de análisis de indicadores de oferta, demanda y utilización de los servicios._x000a_SEG.3 y siguientes: Informes ejecutivos de avances y logros en la redistribución de recursos de la red de servicios e impacto sobre los indicadores de acceso y oportunidad."/>
    <s v="Héctor Vallejo_x000a_John William López_x000a_Guillermo Bustamante_x000a_Gloria Muñoz_x000a_Gloria Arango_x000a_Jaime Henao_x000a_Francisco López"/>
    <d v="2019-02-28T00:00:00"/>
    <m/>
    <m/>
    <m/>
    <s v="No se identifican barreras"/>
    <s v="NA"/>
    <d v="2019-02-07T00:00:00"/>
    <s v="EN PROCESO"/>
    <m/>
    <s v="Se tiene programación. Pendiente evidencia en carpeta compartida"/>
    <m/>
    <d v="2019-03-07T00:00:00"/>
    <x v="0"/>
    <m/>
    <s v="Se presenta documento guía programación y archivo Excel que carga automáticamente la información de los cubos_x000a_Pendiente analizar qué tanto, la información de los cubos afectó la programación de actividades vs años anteriores y en qué medida se están cumpliendo las actividades programadas"/>
    <d v="2019-04-30T00:00:00"/>
    <m/>
    <m/>
    <m/>
    <m/>
    <m/>
    <m/>
    <m/>
    <m/>
    <m/>
    <m/>
    <m/>
    <m/>
    <m/>
    <m/>
    <m/>
    <m/>
    <m/>
    <m/>
    <m/>
    <m/>
    <m/>
    <m/>
    <m/>
    <m/>
    <m/>
    <m/>
    <m/>
    <m/>
    <m/>
    <m/>
    <m/>
    <m/>
    <m/>
    <m/>
    <m/>
    <m/>
    <m/>
    <m/>
    <m/>
    <m/>
    <m/>
    <m/>
    <m/>
    <m/>
    <m/>
    <m/>
    <m/>
    <m/>
    <m/>
    <m/>
  </r>
  <r>
    <x v="0"/>
    <d v="2018-11-01T00:00:00"/>
    <d v="2018-12-26T00:00:00"/>
    <d v="2019-01-03T00:00:00"/>
    <s v="La actualización de los procesos y procedimientos, y los acuerdos entre procesos no ha concluido."/>
    <m/>
    <x v="6"/>
    <x v="0"/>
    <s v="CA08"/>
    <m/>
    <s v="Terminar la revisión y ajuste de los indicadores por proceso y el desarrollo y ajuste de los procedimientos asociados a los procesos misionales, incluyendo la generación de los acuerdos entre procesos, según aplique; desplegar e implementar los procesos y procedimientos desarrollados, evaluar el desempeño de los mismos mediante los indicadores adoptados e intervenir con miras al cierre de brechas."/>
    <s v="SEG.2: Caracterizaciones, procedimientos e indicadores de desempeño de los procesos misionales documentados e incorporados en la Intranet._x000a_SEG.3 y siguientes: Informes ejecutivos bimestrales sobre los avances y logros del proceso de despliegue e implementación de los nuevos procesos. "/>
    <s v="Gustavo Hernández_x000a_Líderes Asistenciales"/>
    <d v="2019-04-30T00:00:00"/>
    <m/>
    <m/>
    <m/>
    <s v="Múltiples temas a desplegar y el tiempo del personal para despliegues es limitado_x000a_No nombramiento de PE Planeación para liderar el sistema de información"/>
    <s v="Establecer listado de temas a desplegar_x000a_Definir cronograma según prioridades_x000a_Evaluar diferentes estrategias de despliegue buscando facilidad y las mayores coberturas posibles_x000a_Nombramiento del PE GESI en la Oficina Asesora de Planeación y DO"/>
    <m/>
    <m/>
    <m/>
    <m/>
    <m/>
    <m/>
    <x v="1"/>
    <m/>
    <m/>
    <d v="2019-04-30T00:00:00"/>
    <m/>
    <m/>
    <m/>
    <m/>
    <m/>
    <m/>
    <m/>
    <m/>
    <m/>
    <m/>
    <m/>
    <m/>
    <m/>
    <m/>
    <m/>
    <m/>
    <m/>
    <m/>
    <m/>
    <m/>
    <m/>
    <m/>
    <m/>
    <m/>
    <m/>
    <m/>
    <m/>
    <m/>
    <m/>
    <m/>
    <m/>
    <m/>
    <m/>
    <m/>
    <m/>
    <m/>
    <m/>
    <m/>
    <m/>
    <m/>
    <m/>
    <m/>
    <m/>
    <m/>
    <m/>
    <m/>
    <m/>
    <m/>
    <m/>
    <m/>
  </r>
  <r>
    <x v="0"/>
    <d v="2018-11-01T00:00:00"/>
    <d v="2018-12-26T00:00:00"/>
    <d v="2019-01-03T00:00:00"/>
    <s v="No ha concluido la medición de los tiempos quirúrgicos para las intervenciones más frecuentes."/>
    <m/>
    <x v="7"/>
    <x v="0"/>
    <s v="CA09"/>
    <m/>
    <s v="Concluir la medición de los tiempos de duración de los procedimientos quirúrgicos más frecuentes con el fin de adoptar y difundir estándares de referencia, monitorizar la adherencia a estos estándares de duración y su impacto sobre la productividad del servicio de cirugía, e intervenir con miras al cierre de brechas."/>
    <s v="SEG.1. Informe final de duraciones de los procedimientos quirúrgicos más frecuentes y propuesta de estándares por cada intervención prioritaria evaluada._x000a_SEG.2. Evidencias de adopción y difusión de los estándares adoptados._x000a_SEG.3 y siguientes: Informes ejecutivos bimestrales sobre la adherencia a las duraciones establecidas y el impacto sobre la productividad de los servicios de cirugía."/>
    <s v="Francisco López_x000a_Guillermo Bustamante_x000a_Carlos Romero"/>
    <d v="2019-02-28T00:00:00"/>
    <m/>
    <m/>
    <m/>
    <s v="No se identifican barreras"/>
    <s v="NA"/>
    <d v="2019-02-07T00:00:00"/>
    <s v="SIN AVANCE"/>
    <m/>
    <s v="Está pendiente resultado final a enviar desde Belén"/>
    <m/>
    <d v="2019-03-07T00:00:00"/>
    <x v="2"/>
    <m/>
    <s v="No evidencia en carpeta compartida"/>
    <d v="2019-04-30T00:00:00"/>
    <m/>
    <m/>
    <m/>
    <m/>
    <m/>
    <m/>
    <m/>
    <m/>
    <m/>
    <m/>
    <m/>
    <m/>
    <m/>
    <m/>
    <m/>
    <m/>
    <m/>
    <m/>
    <m/>
    <m/>
    <m/>
    <m/>
    <m/>
    <m/>
    <m/>
    <m/>
    <m/>
    <m/>
    <m/>
    <m/>
    <m/>
    <m/>
    <m/>
    <m/>
    <m/>
    <m/>
    <m/>
    <m/>
    <m/>
    <m/>
    <m/>
    <m/>
    <m/>
    <m/>
    <m/>
    <m/>
    <m/>
    <m/>
    <m/>
    <m/>
  </r>
  <r>
    <x v="0"/>
    <d v="2018-11-01T00:00:00"/>
    <d v="2018-12-26T00:00:00"/>
    <d v="2019-01-03T00:00:00"/>
    <s v="Aunque se cuenta con un manual de estándares de oportunidad, este aún no ha sido implementado."/>
    <m/>
    <x v="8"/>
    <x v="0"/>
    <s v="CA10"/>
    <m/>
    <s v="Desplegar e implementar los indicadores previstos en el manual de estándares de oportunidad y puntualidad, analizar los resultados obtenidos e intervenir con miras al cierre de brechas. "/>
    <s v="SEG.1: Informe ejecutivo sobre los avances y logros de la implementación de los indicadores y estándares de oportunidad y puntualidad._x000a_SEG.2 y siguientes: Informes ejecutivos bimestrales sobre los resultados de los indicadores por puntos de atención."/>
    <s v="SEG.1:_x000a_Francisco López _x000a_Jaime Henao_x000a__x000a_SEG 2 y siguientes:_x000a_Directores de UPSS"/>
    <d v="2019-02-28T00:00:00"/>
    <m/>
    <m/>
    <m/>
    <s v="Falta de implementado en el aplicativo SAFIX, del módulo para la gestión de la DNA, que permita obtener los datos y generar los indicadores"/>
    <s v="Validar funcionalidad del aplicativo de DNA, previo a la implementación"/>
    <d v="2019-02-07T00:00:00"/>
    <s v="SIN AVANCE"/>
    <m/>
    <m/>
    <m/>
    <d v="2019-03-07T00:00:00"/>
    <x v="2"/>
    <m/>
    <s v="No evidencia en carpeta compartida_x000a__x000a_Dr. Gustavo: reunión con Ángela Espinosa para definir Ix que salen desde la transacción e implementar el cubo pertinente"/>
    <d v="2019-04-30T00:00:00"/>
    <m/>
    <m/>
    <m/>
    <m/>
    <m/>
    <m/>
    <m/>
    <m/>
    <m/>
    <m/>
    <m/>
    <m/>
    <m/>
    <m/>
    <m/>
    <m/>
    <m/>
    <m/>
    <m/>
    <m/>
    <m/>
    <m/>
    <m/>
    <m/>
    <m/>
    <m/>
    <m/>
    <m/>
    <m/>
    <m/>
    <m/>
    <m/>
    <m/>
    <m/>
    <m/>
    <m/>
    <m/>
    <m/>
    <m/>
    <m/>
    <m/>
    <m/>
    <m/>
    <m/>
    <m/>
    <m/>
    <m/>
    <m/>
    <m/>
    <m/>
  </r>
  <r>
    <x v="0"/>
    <d v="2018-11-01T00:00:00"/>
    <d v="2018-12-26T00:00:00"/>
    <d v="2019-01-03T00:00:00"/>
    <s v="El instructivo de negación de servicios se encuentra documentado pero solo se desplegó mediante cápsulas."/>
    <m/>
    <x v="9"/>
    <x v="0"/>
    <s v="CA11"/>
    <m/>
    <s v="Fortalecer el despliegue del instructivo de negación de servicios a los responsables de su aplicación, incluyendo la solicitud a los mismos de socializar entre el personal asistencial el alcance del concepto de negación, su correcta utilización y los recursos que se deben agotar antes de su diligenciamiento; monitorizar la negación de servicios para verificar la pertinencia de las mismas e intervenir con miras al cierre de brechas."/>
    <s v="SEG.1: Informe ejecutivo sobre avances y logros en el despliegue del instructivo._x000a_SEG.2 y siguientes: Informes Bimestrales sobre la pertinencia de las negaciones."/>
    <s v="Juliana Herrera_x000a_Dioselina Vergara_x000a_Claudia Garro"/>
    <d v="2019-02-28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d v="2019-02-07T00:00:00"/>
    <s v="CERRADA"/>
    <m/>
    <s v="El doctor Carlos Mesa está realizando actualmente diseminación en la red del instructivo de negación de servicios_x000a_Juliana presenta informe ejecutivo con resultados de seguimiento preliminar a las negaciones realizada entre 15 y 31 de enero de 2019"/>
    <m/>
    <d v="2019-03-07T00:00:00"/>
    <x v="0"/>
    <m/>
    <s v="Se realiza diseminación con &quot;cápsulitas&quot; y diseminación personalizada en la red_x000a_Se presenta &quot;cápsulita&quot; enviada vía WP y se está realizando despliegue por Dr Carlos Mesa_x000a__x000a_No tenemos información de avance en despliegue y quién continuará diseminación ya que Dr Mesa pasa a la Dirección de UPSS"/>
    <d v="2019-04-30T00:00:00"/>
    <m/>
    <m/>
    <m/>
    <m/>
    <m/>
    <m/>
    <m/>
    <m/>
    <m/>
    <m/>
    <m/>
    <m/>
    <m/>
    <m/>
    <m/>
    <m/>
    <m/>
    <m/>
    <m/>
    <m/>
    <m/>
    <m/>
    <m/>
    <m/>
    <m/>
    <m/>
    <m/>
    <m/>
    <m/>
    <m/>
    <m/>
    <m/>
    <m/>
    <m/>
    <m/>
    <m/>
    <m/>
    <m/>
    <m/>
    <m/>
    <m/>
    <m/>
    <m/>
    <m/>
    <m/>
    <m/>
    <m/>
    <m/>
    <m/>
    <m/>
  </r>
  <r>
    <x v="0"/>
    <d v="2018-11-01T00:00:00"/>
    <d v="2018-12-26T00:00:00"/>
    <d v="2019-01-03T00:00:00"/>
    <s v="No se cuenta con un enfoque documentado que permita orientar la gestión de inconvenientes frecuentes."/>
    <m/>
    <x v="10"/>
    <x v="0"/>
    <s v="CA12"/>
    <m/>
    <s v="Documentar un manual para la prevención e identificación de inconvenientes frecuentes, desplegarlo e implementarlo, evaluar la adherencia e impacto de su aplicación sobre las inatenciones e intervenir con miras al cierre de brechas."/>
    <s v="SEG.1: Manual para la prevención e intervención de inconvenientes frecuentes, o documento equivalente, aprobado._x000a_SEG.3: Informe ejecutivo sobre los logros y avances del despliegue e implementación._x000a_SEG.4 y siguientes: Informes ejecutivos bimestrales sobre la gestión de inconvenientes e inatenciones."/>
    <s v="José Manuel Vásquez_x000a_John Byron Restrepo_x000a_John William López (Apoyo)"/>
    <d v="2019-02-28T00:00:00"/>
    <m/>
    <m/>
    <m/>
    <s v="No disponibilidad, en la red, de personal para la orientación a usuarios"/>
    <s v="Asignar recurso humano por punto de atención, para la orientación de usuarios y la gestión de inconvenientes"/>
    <d v="2019-02-07T00:00:00"/>
    <s v="EN PROCESO"/>
    <m/>
    <s v="Se revisaron referentes y se está en la identificación de las causas de inatención del paciente. Está pendiente su caracterización y revisión contra los procedimientos de la institución"/>
    <m/>
    <d v="2019-03-07T00:00:00"/>
    <x v="0"/>
    <m/>
    <s v="Se adelanta revisión de documentos referentes y documentación institucional_x000a_Se realizó listado de causas principales de inatenciones con el fin de documentar las acciones para su manejo_x000a__x000a_Se debe buscar que el documento tenga estrategias a ejecutar en el momento buscando solución para el paciente y PREVENIR la inatención"/>
    <d v="2019-04-30T00:00:00"/>
    <m/>
    <m/>
    <m/>
    <m/>
    <m/>
    <m/>
    <m/>
    <m/>
    <m/>
    <m/>
    <m/>
    <m/>
    <m/>
    <m/>
    <m/>
    <m/>
    <m/>
    <m/>
    <m/>
    <m/>
    <m/>
    <m/>
    <m/>
    <m/>
    <m/>
    <m/>
    <m/>
    <m/>
    <m/>
    <m/>
    <m/>
    <m/>
    <m/>
    <m/>
    <m/>
    <m/>
    <m/>
    <m/>
    <m/>
    <m/>
    <m/>
    <m/>
    <m/>
    <m/>
    <m/>
    <m/>
    <m/>
    <m/>
    <m/>
    <m/>
  </r>
  <r>
    <x v="0"/>
    <d v="2018-11-01T00:00:00"/>
    <d v="2018-12-26T00:00:00"/>
    <d v="2019-01-03T00:00:00"/>
    <s v="No se está aplicando la actividad de &quot;corte de cuentas&quot;, entendida como la información periódica al usuario internado sobre el monto aproximado del copago que deberá cancelar al momento del egreso."/>
    <m/>
    <x v="10"/>
    <x v="0"/>
    <s v="CA13"/>
    <m/>
    <s v="Fortalecer el despliegue a los auxiliares administrativos de hospitalización sobre su responsabilidad de mantener informados a los usuarios internados acerca del monto aproximado del copago que deberá cancelar al momento del egreso, evaluar la adherencia a esta directriz (en términos de los usuarios que manifiestan haber sido informados), e intervenir con miras al cierre de brechas."/>
    <s v="SEG.2: Informe ejecutivo sobre el despliegue de esta actividad a los auxiliares administrativos de todas las UH._x000a_SEG.3 y siguientes: Informes ejecutivos bimestrales sobre la adherencia a esta disposición (proporción de usuarios que manifestan haber sido informados sobre el monto a cancelar al egreso) y sobre las acciones a emprender para cerrar las posibles brechas identificadas."/>
    <s v="John Byron Restrepo"/>
    <d v="2019-04-30T00:00:00"/>
    <s v="Proporción de usuarios informados durante la hospitalización, de cuánto deben cancelar al egreso "/>
    <n v="0.33"/>
    <n v="0.6"/>
    <s v="Múltiples temas a desplegar y el tiempo del personal para despliegues es limitado._x000a_Falta de recurso humano (auditor) para la evaluación de adherencia a criterios de prescripción de apoyos terapéuticos"/>
    <s v="Establecer listado de temas a desplegar_x000a_Definir cronograma según prioridades_x000a_Evaluar diferentes estrategias de despliegue buscando facilidad y las mayores coberturas posibles_x000a_Definir metodología para evaluar adherencia a criterios de prescripción de apoyos terapéuticos (puede ser: ajuste instrumentos actuales de evaluación adh a HC, evaluación a pequeña muestra de HC por personal de la red - coord asistencial u otro)"/>
    <m/>
    <m/>
    <m/>
    <m/>
    <m/>
    <m/>
    <x v="1"/>
    <m/>
    <m/>
    <d v="2019-04-30T00:00:00"/>
    <m/>
    <m/>
    <m/>
    <m/>
    <m/>
    <m/>
    <m/>
    <m/>
    <m/>
    <m/>
    <m/>
    <m/>
    <m/>
    <m/>
    <m/>
    <m/>
    <m/>
    <m/>
    <m/>
    <m/>
    <m/>
    <m/>
    <m/>
    <m/>
    <m/>
    <m/>
    <m/>
    <m/>
    <m/>
    <m/>
    <m/>
    <m/>
    <m/>
    <m/>
    <m/>
    <m/>
    <m/>
    <m/>
    <m/>
    <m/>
    <m/>
    <m/>
    <m/>
    <m/>
    <m/>
    <m/>
    <m/>
    <m/>
    <m/>
    <m/>
  </r>
  <r>
    <x v="0"/>
    <d v="2018-11-01T00:00:00"/>
    <d v="2018-12-26T00:00:00"/>
    <d v="2019-01-03T00:00:00"/>
    <s v="Aunque se dispone de instrucciones documentadas y estandarizadas para la preparación de ayudas diagnósticas, estas no han sido completamente implementadas."/>
    <m/>
    <x v="10"/>
    <x v="0"/>
    <s v="CA14"/>
    <m/>
    <s v="Describir claramente, en los procedimientos asistenciales, los mecanismos para la información a los usuarios sobre la preparación para ayudas diagnósticas y la posterior verificación de dicha preparación, desplegar las directrices impartidas, evaluar la adherencia a las mismas e intervenir con miras al cierre de brechas."/>
    <s v="SEG.2: Procedimientos asistenciales con actividades claras en las cuales se asignen explícitamente las responsabilidades de información a los usuarios sobre su preparación para ayudas diagnósticas y de verificación de dicha preparación._x000a_SEG.3: Informe ejecutivo sobre el despliegue e implementación de estas directrices._x000a_SEG.4 y siguientes: Informe ejecutivo sobre la adherencia a las directrices impartidas."/>
    <s v="Consuelo Giraldo_x000a_Gloria Muñoz_x000a_Guillermo Bustamante"/>
    <d v="2019-04-30T00:00:00"/>
    <m/>
    <m/>
    <m/>
    <s v="Falta de recurso humano (auditor) para la evaluación de adherencia a criterios de prescripción de apoyos terapéuticos"/>
    <s v="Definir metodología para evaluar adherencia a criterios de prescripción de apoyos terapéuticos (puede ser: ajuste instrumentos actuales de evaluación adh a HC, evaluación a pequeña muestra de HC por personal de la red - coord asistencial u otro)"/>
    <m/>
    <m/>
    <m/>
    <m/>
    <m/>
    <m/>
    <x v="1"/>
    <m/>
    <m/>
    <d v="2019-04-30T00:00:00"/>
    <m/>
    <m/>
    <m/>
    <m/>
    <m/>
    <m/>
    <m/>
    <m/>
    <m/>
    <m/>
    <m/>
    <m/>
    <m/>
    <m/>
    <m/>
    <m/>
    <m/>
    <m/>
    <m/>
    <m/>
    <m/>
    <m/>
    <m/>
    <m/>
    <m/>
    <m/>
    <m/>
    <m/>
    <m/>
    <m/>
    <m/>
    <m/>
    <m/>
    <m/>
    <m/>
    <m/>
    <m/>
    <m/>
    <m/>
    <m/>
    <m/>
    <m/>
    <m/>
    <m/>
    <m/>
    <m/>
    <m/>
    <m/>
    <m/>
    <m/>
  </r>
  <r>
    <x v="0"/>
    <d v="2018-11-01T00:00:00"/>
    <d v="2018-12-26T00:00:00"/>
    <d v="2019-01-03T00:00:00"/>
    <s v="No están estandarizados los métodos para brindar información a los usuarios internados sobre aspectos pertinentes de su hospitalización acorde a los estándares de acreditación."/>
    <m/>
    <x v="11"/>
    <x v="0"/>
    <s v="CA15"/>
    <m/>
    <s v="Estandarizar los métodos para brindar información a los usuarios internados sobre aspectos pertinentes de su hospitalización acorde a los estándares 16 y 17 de acreditación, desplegar las directrices impartidas, monitorizar la adherencia a las mismas e intervenir con miras al cierre de brechas."/>
    <s v="SEG.1: Directrices o guía operativa de orientación e información al usuario internado._x000a_SEG.3: Informe ejecutivo sobre los avances y logros en el despliegue e implementación de las directrices estandarizadas para orientación e información al usuario._x000a_SEG.4 y siguientes: Informe ejecutivo sobre la adherencia a la guía operativa de orientación e información al usuario internado."/>
    <s v="Jorge Mejía_x000a_Gloria Uribe_x000a_Juliana Herrera_x000a_Claudia Garro"/>
    <d v="2019-02-28T00:00:00"/>
    <m/>
    <m/>
    <m/>
    <s v="Resistencia del personal ante multiplicidad de tareas a cumplir"/>
    <s v="Fortalecer los derechos de los pacientes a los clientes internos_x000a_Implemtar el modelo de humanización_x000a_Empoderar a los referentes de seguridad para fomentar la comunicación del equipo de salud y el monitoreo de la información dada al usuario durante la hospitalización_x000a_Implementar los videos de &quot;cuidadito pues&quot;"/>
    <d v="2019-02-07T00:00:00"/>
    <s v="CERRADA"/>
    <m/>
    <m/>
    <m/>
    <d v="2019-03-07T00:00:00"/>
    <x v="0"/>
    <m/>
    <s v="Se presenta plegable con información para usuario y familia, revisado con Subg de Red de Servicios y Planeación_x000a__x000a_Desde Subg de Red se da directriz de no pegar nada en habitaciones y tener impreso para su despliegue_x000a__x000a_Cómo guía operativa debemos definir qué transmitir, quién, y cuándo"/>
    <d v="2019-03-30T00:00:00"/>
    <m/>
    <m/>
    <m/>
    <m/>
    <m/>
    <m/>
    <m/>
    <m/>
    <m/>
    <m/>
    <m/>
    <m/>
    <m/>
    <m/>
    <m/>
    <m/>
    <m/>
    <m/>
    <m/>
    <m/>
    <m/>
    <m/>
    <m/>
    <m/>
    <m/>
    <m/>
    <m/>
    <m/>
    <m/>
    <m/>
    <m/>
    <m/>
    <m/>
    <m/>
    <m/>
    <m/>
    <m/>
    <m/>
    <m/>
    <m/>
    <m/>
    <m/>
    <m/>
    <m/>
    <m/>
    <m/>
    <m/>
    <m/>
    <m/>
    <m/>
  </r>
  <r>
    <x v="0"/>
    <d v="2018-11-01T00:00:00"/>
    <d v="2018-12-26T00:00:00"/>
    <d v="2019-01-03T00:00:00"/>
    <s v="Aunque el instrumento de auditoría de la historia clínica cuenta con un criterio para evaluar si se están identificando las necesidades educativas, no se están generando y analizando los resultados respectivos. "/>
    <m/>
    <x v="12"/>
    <x v="0"/>
    <s v="CA16"/>
    <m/>
    <s v="Evaluar la adherencia del personal de enfermería a la identificación de necesidades educativas y a las respectivas intervenciones desde el PAE, analizar los resultados obtenidos e intervenir con miras al cierre de brechas."/>
    <s v="SEG.1. Informe piloto sobre los resultados del indicador de adherencia a la identificación de necesidades educativas y a la ejecución de las actividades educativas requeridas._x000a_SEG.2 y siguientes: Informes ejecutivos bimestrales sobre las intervenciones realizadas con el personal de enfermería y el impacto de las mismas sobre la identificación de necesidades educativas y la ejecución de las mismas."/>
    <s v="María Elena Jiménez_x000a_Juliana Herrera"/>
    <d v="2019-02-28T00:00:00"/>
    <s v="Proporción de adherencia al criterio de identificación de necesidades educativas del paciente (evaluado en el PAE)_x000a__x000a_Proporción de adherencia al criterio de evaluación de la apropiación de conocimientos del paciente en los temas de educación identificadas (evaluado en el PAE)"/>
    <s v="60%_x000a__x000a__x000a__x000a__x000a__x000a__x000a__x000a_4,4%"/>
    <s v="70%_x000a__x000a__x000a__x000a__x000a__x000a__x000a__x000a_15%"/>
    <s v="Falta de recurso humano (auditor) para la evaluación de adherencia al PAE"/>
    <s v="Definir metodología para evaluar adherencia al PAE_x000a_Definir persona responsable, por UH, para la realizar el seguimiento (evaluación)_x000a_Revisar instrumento de evaluación para mirar si es posible facilitar su aplicación y consolidación"/>
    <d v="2019-02-07T00:00:00"/>
    <s v="EN PROCESO"/>
    <m/>
    <m/>
    <m/>
    <d v="2019-03-07T00:00:00"/>
    <x v="0"/>
    <m/>
    <s v="Ver CA 52_x000a_Se tienen videos y rotafolio pero pendiente diseminación. Hoy en Youtobe_x000a__x000a_Se realiza despliegue total al personal de enfermería (a todas), pero no hay despliegue institucional (Safix, Cuidadito pues)_x000a__x000a_Para próximo seguimiento: Finalizar despliegue en la institución y presentar informe de adherencia a la identificación de necesidades educativas del usuario y al cumplimiento en su ejecución"/>
    <d v="2019-04-30T00:00:00"/>
    <m/>
    <m/>
    <m/>
    <m/>
    <m/>
    <m/>
    <m/>
    <m/>
    <m/>
    <m/>
    <m/>
    <m/>
    <m/>
    <m/>
    <m/>
    <m/>
    <m/>
    <m/>
    <m/>
    <m/>
    <m/>
    <m/>
    <m/>
    <m/>
    <m/>
    <m/>
    <m/>
    <m/>
    <m/>
    <m/>
    <m/>
    <m/>
    <m/>
    <m/>
    <m/>
    <m/>
    <m/>
    <m/>
    <m/>
    <m/>
    <m/>
    <m/>
    <m/>
    <m/>
    <m/>
    <m/>
    <m/>
    <m/>
    <m/>
    <m/>
  </r>
  <r>
    <x v="0"/>
    <d v="2018-11-01T00:00:00"/>
    <d v="2018-12-26T00:00:00"/>
    <d v="2019-01-03T00:00:00"/>
    <s v="No se ha avanzado significativamente en la articulación del procedimiento de orientación a servicios sociales y de salud (ruta interna)."/>
    <m/>
    <x v="13"/>
    <x v="0"/>
    <s v="CA17"/>
    <m/>
    <s v="Identificar las brechas de diseño, comunicación y/o coordinación que dificultan que la ruta interna de atención de los usuarios en el modelo de prestación opere de una manera fluida (orientación a servicios sociales y de salud); proponer e implementar los ajustes necesarios, evaluar el impacto de los mismos e intervenir con miras al cierre de brechas."/>
    <s v="SEG.1: Diagnóstico de brechas de diseño, comunicación y/o coordinación que dificultan la operación fluida del procedimiento de orientación a servicios, y propuestas de intervención._x000a_SEG.3: Informe ejecutivo de avances y logros en la intervención del procedimiento de orientación a servicios a servicios sociales y de salud._x000a_SEG.4  y siguientes: Informes ejecutivos bimestrales sobre resultados de calidad del procedimiento de orientación a servicios. "/>
    <s v="Wilson Martínez_x000a_Juliana Herrera_x000a_Jaime Posso"/>
    <d v="2019-02-28T00:00:00"/>
    <m/>
    <m/>
    <m/>
    <s v="No se identifican barreras para el diagnóstico_x000a__x000a_No asignación de recurso humano y/o equipos (PC, red, teléfono) para la gestión del proceso"/>
    <s v="Definición de estrategias de bajo costo que faciliten la implementación_x000a_Costear las actividades para implementación del procedimiento de orientación a servicios sociales y de salud_x000a_Gestionar los recusros para la implementación del procedimiento"/>
    <d v="2019-02-07T00:00:00"/>
    <s v="SIN AVANCE"/>
    <m/>
    <s v="68000 orientaciones. 5% efectivas_x000a_Principal causa: no se cuenta con la persona para la gestión de la información_x000a_Esta tarea igualmente está en plan de acción 2019, revisar que se complementen"/>
    <m/>
    <d v="2019-03-07T00:00:00"/>
    <x v="3"/>
    <m/>
    <s v="Se presenta análisis causal y acciones de mejoramiento propuestas_x000a__x000a_Para próximo seguimiento presentar avances en las tareas propuestas"/>
    <d v="2019-04-30T00:00:00"/>
    <m/>
    <m/>
    <m/>
    <m/>
    <m/>
    <m/>
    <m/>
    <m/>
    <m/>
    <m/>
    <m/>
    <m/>
    <m/>
    <m/>
    <m/>
    <m/>
    <m/>
    <m/>
    <m/>
    <m/>
    <m/>
    <m/>
    <m/>
    <m/>
    <m/>
    <m/>
    <m/>
    <m/>
    <m/>
    <m/>
    <m/>
    <m/>
    <m/>
    <m/>
    <m/>
    <m/>
    <m/>
    <m/>
    <m/>
    <m/>
    <m/>
    <m/>
    <m/>
    <m/>
    <m/>
    <m/>
    <m/>
    <m/>
    <m/>
    <m/>
  </r>
  <r>
    <x v="0"/>
    <d v="2018-11-01T00:00:00"/>
    <d v="2018-12-26T00:00:00"/>
    <d v="2019-01-03T00:00:00"/>
    <s v="Se tiene documentado el protocolo de higiene respiratoria pero se identifican posibles barreras financieras para su implementación."/>
    <m/>
    <x v="14"/>
    <x v="0"/>
    <s v="CA18"/>
    <m/>
    <s v="Realizar un estimativo de necesidades y el respectivo costeo para la implementación satisfactoria del protocolo de higiene respiratoria, de manera que se disponga de los elementos de juicio necesarios para decidir sobre su implementación."/>
    <s v="SEG.1: Estimativo de necesidades y monto proyectado mensual para la implementación del protocolo de higiene respiratoria, con recomendación para su posible implementación. _x000a_(Según la decisión que se adopte, se definirán los productos para las siguientes reuniones de seguimiento)."/>
    <s v="Gustavo Hernández_x000a_Gloria Uribe_x000a_John Byron Restrepo"/>
    <d v="2019-02-28T00:00:00"/>
    <m/>
    <m/>
    <m/>
    <s v="No se identifican barreras"/>
    <s v="NA"/>
    <d v="2019-02-07T00:00:00"/>
    <s v="CERRADA"/>
    <m/>
    <s v="Se tiene el costeo de consumos, se presenta archivo excel. Se decide realizar prueba piloto para definir finalmente cómo implementarlo en la organización_x000a_Se hará prueba piloto en UH Belén"/>
    <m/>
    <d v="2019-03-07T00:00:00"/>
    <x v="3"/>
    <m/>
    <s v="Se presenta costos de implementación. Se está en prueba piloto en UH Belén_x000a__x000a_Para próximo seguimiento: resultado de prueba piloto"/>
    <d v="2019-04-30T00:00:00"/>
    <m/>
    <m/>
    <m/>
    <m/>
    <m/>
    <m/>
    <m/>
    <m/>
    <m/>
    <m/>
    <m/>
    <m/>
    <m/>
    <m/>
    <m/>
    <m/>
    <m/>
    <m/>
    <m/>
    <m/>
    <m/>
    <m/>
    <m/>
    <m/>
    <m/>
    <m/>
    <m/>
    <m/>
    <m/>
    <m/>
    <m/>
    <m/>
    <m/>
    <m/>
    <m/>
    <m/>
    <m/>
    <m/>
    <m/>
    <m/>
    <m/>
    <m/>
    <m/>
    <m/>
    <m/>
    <m/>
    <m/>
    <m/>
    <m/>
    <m/>
  </r>
  <r>
    <x v="0"/>
    <d v="2018-11-01T00:00:00"/>
    <d v="2018-12-26T00:00:00"/>
    <d v="2019-01-03T00:00:00"/>
    <s v="Se evidencian limitaciones en la adopción, implementación y monitoreo de la adherencia a GPC."/>
    <m/>
    <x v="15"/>
    <x v="0"/>
    <s v="CA19"/>
    <m/>
    <s v="Formular un cronograma de trabajo para la adopción, implementación y monitorización de la adherencia a las GPC priorizadas, ejecutar el cronograma de trabajo, evaluar los resultados obtenidos e intervenir con miras al cierre de brechas."/>
    <s v="SEG.1: Diagnóstico de GPC requeridas, conforme a morbilidad 2018 y cronograma de trabajo para la búsqueda, adopción, implementación y monitorización de la adherencia a GPC._x000a_SEG.2 y siguientes: Informes ejecutivos bimestrales sobre los avances en la ejecución del cronograma de trabajo adoptado."/>
    <s v="Héctor Vallejo_x000a_Juliana Herrera"/>
    <d v="2019-02-28T00:00:00"/>
    <m/>
    <m/>
    <m/>
    <s v="Falta de recurso humano (auditor) para la evaluación de adherencia a GPC"/>
    <s v="Definir personas responsables para la ejecución de la auditoría(evaluación)_x000a_Revisar instrumento de evaluación para mirar si es posible facilitar su aplicación y consolidación"/>
    <d v="2019-02-07T00:00:00"/>
    <s v="SIN AVANCE"/>
    <m/>
    <s v="No se ha iniciado trabajo pero se espera tener el primer entregable para 28 feb_x000a_Pendiente definir el equipo para adopción e implementación. Llevar esta tarea a comité de gerencia. Considerar igualmente que es exigencia del SUH"/>
    <m/>
    <d v="2019-03-07T00:00:00"/>
    <x v="3"/>
    <m/>
    <s v="Se realizó diagnóstico de GPC necesarias con base en morbilidad 2018_x000a_Se requieren 32 GPC, para 17 no se tiene GPC adoptada_x000a_Adopción + formulación plan de despliegue teminaría en Agosto 2019. Para esto se requiere equipo de implementación de guías compuesto por 7 profesionales en promedio 20 días por guía"/>
    <d v="2019-04-30T00:00:00"/>
    <m/>
    <m/>
    <m/>
    <m/>
    <m/>
    <m/>
    <m/>
    <m/>
    <m/>
    <m/>
    <m/>
    <m/>
    <m/>
    <m/>
    <m/>
    <m/>
    <m/>
    <m/>
    <m/>
    <m/>
    <m/>
    <m/>
    <m/>
    <m/>
    <m/>
    <m/>
    <m/>
    <m/>
    <m/>
    <m/>
    <m/>
    <m/>
    <m/>
    <m/>
    <m/>
    <m/>
    <m/>
    <m/>
    <m/>
    <m/>
    <m/>
    <m/>
    <m/>
    <m/>
    <m/>
    <m/>
    <m/>
    <m/>
    <m/>
    <m/>
  </r>
  <r>
    <x v="0"/>
    <d v="2018-11-01T00:00:00"/>
    <d v="2018-12-26T00:00:00"/>
    <d v="2019-01-03T00:00:00"/>
    <s v="Las guías de reacción inmediata están desactualizadas."/>
    <m/>
    <x v="15"/>
    <x v="0"/>
    <s v="CA20"/>
    <m/>
    <s v="Revisar y actualizar las Guías de Reacción Inmediata, desplegarlas, monitorizar el conocimiento de las mismas mediante simulaciones y simulacros e intervenir con miras al cierre de brechas."/>
    <s v="SEG.2: Guías de reacción inmediata actualizadas._x000a_SEG.4: Informe ejecutivo sobre el despliegue e implementación de las guías de reacción inmediata._x000a_SEG.5: Plan de simulaciones y simulacros para la evaluación 2020 de las guías de reacción inmediata."/>
    <s v="Juliana Herrera_x000a_Carlos Mesa"/>
    <d v="2019-04-30T00:00:00"/>
    <m/>
    <m/>
    <m/>
    <s v="No se identifican barreras para la documentación de las guías de reacción inmediata"/>
    <s v="NA"/>
    <m/>
    <m/>
    <m/>
    <m/>
    <m/>
    <m/>
    <x v="1"/>
    <m/>
    <m/>
    <d v="2019-04-30T00:00:00"/>
    <m/>
    <m/>
    <m/>
    <m/>
    <m/>
    <m/>
    <m/>
    <m/>
    <m/>
    <m/>
    <m/>
    <m/>
    <m/>
    <m/>
    <m/>
    <m/>
    <m/>
    <m/>
    <m/>
    <m/>
    <m/>
    <m/>
    <m/>
    <m/>
    <m/>
    <m/>
    <m/>
    <m/>
    <m/>
    <m/>
    <m/>
    <m/>
    <m/>
    <m/>
    <m/>
    <m/>
    <m/>
    <m/>
    <m/>
    <m/>
    <m/>
    <m/>
    <m/>
    <m/>
    <m/>
    <m/>
    <m/>
    <m/>
    <m/>
    <m/>
  </r>
  <r>
    <x v="0"/>
    <d v="2018-11-01T00:00:00"/>
    <d v="2018-12-26T00:00:00"/>
    <d v="2019-01-03T00:00:00"/>
    <s v="El procedimiento actualizado de atención en salud bucal está pendiente de despliegue e implementación."/>
    <m/>
    <x v="16"/>
    <x v="0"/>
    <s v="CA21"/>
    <m/>
    <s v="Desplegar e implementar el procedimiento actualizado de atención en salud bucal, alineado con los programas de PyP y con metas nacionales; evaluar la adherencia al mismo e intervenir con miras al cierre de brechas."/>
    <s v="SEG.1: Informe consolidado sobre el despliegue e implementación del procedimiento de atención en salud bucal._x000a_SEG.3 y siguientes: Informes ejecutivos bimestrales sobre los resultados de adherencia al modelo de atención en salud bucal."/>
    <s v="Jaime Posso"/>
    <d v="2019-02-28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d v="2019-03-07T00:00:00"/>
    <x v="2"/>
    <m/>
    <s v="El 68% del personal de Salud Oral se cambia con la convocatoria de la CNSC_x000a_Se definió aplazar el despliegue de Modelo para hacerlo al personal que entra nuevo"/>
    <d v="2019-04-30T00:00:00"/>
    <m/>
    <m/>
    <m/>
    <m/>
    <m/>
    <m/>
    <m/>
    <m/>
    <m/>
    <m/>
    <m/>
    <m/>
    <m/>
    <m/>
    <m/>
    <m/>
    <m/>
    <m/>
    <m/>
    <m/>
    <m/>
    <m/>
    <m/>
    <m/>
    <m/>
    <m/>
    <m/>
    <m/>
    <m/>
    <m/>
    <m/>
    <m/>
    <m/>
    <m/>
    <m/>
    <m/>
    <m/>
    <m/>
    <m/>
    <m/>
    <m/>
    <m/>
    <m/>
    <m/>
    <m/>
    <m/>
    <m/>
    <m/>
    <m/>
    <m/>
  </r>
  <r>
    <x v="0"/>
    <d v="2018-11-01T00:00:00"/>
    <d v="2018-12-26T00:00:00"/>
    <d v="2019-01-03T00:00:00"/>
    <s v="Se evidencian brechas significativas en la documentación y operación de los servicios de imágenes diagnósticas en la institución."/>
    <m/>
    <x v="17"/>
    <x v="0"/>
    <s v="CA22"/>
    <m/>
    <s v="Formular un plan de intervención integral que, a partir de un diagnóstico del proceso atención en imágenes diagnósticas, permita su fortalecimiento desde el punto de vista de su estructura, documentación, operación y evaluación de su desempeño. "/>
    <s v="SEG.1: Diagnóstico Integral sobre las Deficiencias Estructurales y Brechas de Desempeño del Proceso de Atención en Imagenología._x000a_SEG.2: Plan de Mejora o Plan de Intervención Integral del Proceso de Atención en Imagenología, encaminado a intervenir las deficiencias y brechas identificadas durante el diagnóstico._x000a_SEG.3 y siguientes: Informes Bimestrales de avance en la ejecución del plan de mejora o plan de intervención formulado para los servicios de imágenes diagnósticas."/>
    <s v="Francisco López"/>
    <d v="2019-02-28T00:00:00"/>
    <m/>
    <m/>
    <m/>
    <m/>
    <m/>
    <d v="2019-02-07T00:00:00"/>
    <s v="SIN AVANCE"/>
    <m/>
    <s v="Aún no se ha avanzado, no se tiene claro si se nombra radiólogo en planta o se cancela cargo y se contrata_x000a_Se definió hace 15, coordinación por Dr Iván Ochoa, pero aún no se ha comunicado formalmente._x000a_Revisar en equipo de gerencia"/>
    <m/>
    <d v="2019-03-07T00:00:00"/>
    <x v="2"/>
    <m/>
    <s v="No se conocen avances"/>
    <d v="2019-04-30T00:00:00"/>
    <m/>
    <m/>
    <m/>
    <m/>
    <m/>
    <m/>
    <m/>
    <m/>
    <m/>
    <m/>
    <m/>
    <m/>
    <m/>
    <m/>
    <m/>
    <m/>
    <m/>
    <m/>
    <m/>
    <m/>
    <m/>
    <m/>
    <m/>
    <m/>
    <m/>
    <m/>
    <m/>
    <m/>
    <m/>
    <m/>
    <m/>
    <m/>
    <m/>
    <m/>
    <m/>
    <m/>
    <m/>
    <m/>
    <m/>
    <m/>
    <m/>
    <m/>
    <m/>
    <m/>
    <m/>
    <m/>
    <m/>
    <m/>
    <m/>
    <m/>
  </r>
  <r>
    <x v="0"/>
    <d v="2018-11-01T00:00:00"/>
    <d v="2018-12-26T00:00:00"/>
    <d v="2019-01-03T00:00:00"/>
    <s v="Es posible que en la tabla de resultados críticos de laboratorio clínico y laboratorio de patología no incluya algunos exámenes que deban ser reportados de forma inmediata para su oportuna intervención."/>
    <m/>
    <x v="18"/>
    <x v="0"/>
    <s v="CA23"/>
    <m/>
    <s v="Revisar y, de ser necesario, complementar la tabla de resultados críticos de laboratorio clínico y laboratorio de patología, para garantizar la inclusión de todos los que requieren intervención inmediata en caso de resultados críticos, desplegar los ajustes realizados, continuar monitorizando la adherencia a este instructivo e intervenir con miras al cierre de brechas."/>
    <s v="SEG.1: Tabla de Resultados Críticos revisada y actualizada._x000a_SEG.2: Informe ejecutivo sobre el despliegue e implementación de la tabla actualizada._x000a_SEG.3 y siguientes: Informes ejecutivos bimestrales sobre la adherencia al reporte de resultados críticos."/>
    <s v="Consuelo Giraldo"/>
    <d v="2019-02-28T00:00:00"/>
    <m/>
    <m/>
    <m/>
    <s v="No se identifican barreras para la actualización de la tabla de resultados críticos._x000a__x000a_El despliegue puede estar limitado por los múltiples temas a desplegar y el tiempo del personal para despliegues es limitado."/>
    <s v="Establecer listado de temas a desplegar_x000a_Definir cronograma según prioridades_x000a_Evaluar diferentes estrategias de despliegue buscando facilidad y las mayores coberturas posibles"/>
    <d v="2019-02-07T00:00:00"/>
    <s v="EN PROCESO"/>
    <m/>
    <s v="Está en revisión y se tienen ident los exámenes a incluir y/o retirar_x000a_Hay exámenes que no salen en el informe, situación que se viene revisando con MyM"/>
    <m/>
    <d v="2019-03-07T00:00:00"/>
    <x v="3"/>
    <m/>
    <s v="Se realizó revisión y actualización (pendiente evidencia en carpeta)_x000a_Se ajustaron valores para 8 pruebas con base en sugerencia de especialistas. Ya se comunicó a Bacteriólogas de la red_x000a_Con MyM se revisa para que en informes salieran todas las pruebas_x000a__x000a_Para próximo seguimiento: avances en implementación, incluido ajustes en sistema Omega y MyM"/>
    <d v="2019-04-30T00:00:00"/>
    <m/>
    <m/>
    <m/>
    <m/>
    <m/>
    <m/>
    <m/>
    <m/>
    <m/>
    <m/>
    <m/>
    <m/>
    <m/>
    <m/>
    <m/>
    <m/>
    <m/>
    <m/>
    <m/>
    <m/>
    <m/>
    <m/>
    <m/>
    <m/>
    <m/>
    <m/>
    <m/>
    <m/>
    <m/>
    <m/>
    <m/>
    <m/>
    <m/>
    <m/>
    <m/>
    <m/>
    <m/>
    <m/>
    <m/>
    <m/>
    <m/>
    <m/>
    <m/>
    <m/>
    <m/>
    <m/>
    <m/>
    <m/>
    <m/>
    <m/>
  </r>
  <r>
    <x v="0"/>
    <d v="2018-11-01T00:00:00"/>
    <d v="2018-12-26T00:00:00"/>
    <d v="2019-01-03T00:00:00"/>
    <s v="No se cuenta con la totalidad de guías, procedimientos y protocolos previstos en el estándar 28 de acreditación."/>
    <m/>
    <x v="19"/>
    <x v="0"/>
    <s v="CA24"/>
    <m/>
    <s v="Complementar la documentación institucional para garantizar la disponibilidad de la totalidad de las guías, procedimientos y protocolos previstos en el estándar 28 de acreditación, formular y ejecutar los planes de implementación pertinentes, evaluar la adherencia a los mismos y proceder según resultados."/>
    <s v="SEG.2: Guías, procedimientos y protocolos documentados o actualizados y aprobados_x000a_SEG.3: Planes de implementación documentados y con evidencias de su ejecución_x000a_SEG.4: Informe ejecutivo con evidencias de análisis, intervención y mejoramiento de los resultados de los indicadores de adherencia a las guías y protocolos previstos en el estándar 28."/>
    <s v="Wilson Martínez_x000a_Héctor Vallejo"/>
    <d v="2019-04-30T00:00:00"/>
    <m/>
    <m/>
    <m/>
    <m/>
    <m/>
    <m/>
    <m/>
    <m/>
    <m/>
    <m/>
    <m/>
    <x v="1"/>
    <m/>
    <m/>
    <d v="2019-04-30T00:00:00"/>
    <m/>
    <m/>
    <m/>
    <m/>
    <m/>
    <m/>
    <m/>
    <m/>
    <m/>
    <m/>
    <m/>
    <m/>
    <m/>
    <m/>
    <m/>
    <m/>
    <m/>
    <m/>
    <m/>
    <m/>
    <m/>
    <m/>
    <m/>
    <m/>
    <m/>
    <m/>
    <m/>
    <m/>
    <m/>
    <m/>
    <m/>
    <m/>
    <m/>
    <m/>
    <m/>
    <m/>
    <m/>
    <m/>
    <m/>
    <m/>
    <m/>
    <m/>
    <m/>
    <m/>
    <m/>
    <m/>
    <m/>
    <m/>
    <m/>
    <m/>
  </r>
  <r>
    <x v="0"/>
    <d v="2018-11-01T00:00:00"/>
    <d v="2018-12-26T00:00:00"/>
    <d v="2019-01-03T00:00:00"/>
    <s v="El instructivo de criterios de ingreso y egreso no ha sido desplegado e implementado."/>
    <m/>
    <x v="19"/>
    <x v="0"/>
    <s v="CA25"/>
    <m/>
    <s v="Desplegar e implementar el instructivo de criterios de ingreso y egreso. Una vez desplegado, evaluar la adherencia al mismo mediante auditoría de historias clínicas, analizar los resultados obtenidos e intervenir con miras al cierre de brechas."/>
    <s v="SEG. 2: Informe ejecutivo sobre logros y avances en el despliegue e implementación del instructivo de criterios de ingreso y egreso._x000a_SEG. 4: Informe de auditoría de historias clínicas sobre la adherencia a los criterios de ingreso y egreso. "/>
    <s v="Gloria Muñoz_x000a_Héctor Vallejo"/>
    <d v="2019-04-30T00:00:00"/>
    <m/>
    <m/>
    <m/>
    <s v="Múltiples temas a desplegar y el tiempo del personal para despliegues es limitado._x000a_Falta de recurso humano (auditor) para la evaluación de adherencia a criterios de prescripción de apoyos terapéuticos"/>
    <s v="Establecer listado de temas a desplegar_x000a_Definir cronograma según prioridades_x000a_Evaluar diferentes estrategias de despliegue buscando facilidad y las mayores coberturas posibles_x000a_Definir metodología para evaluar adherencia a criterios de prescripción de apoyos terapéuticos (puede ser: ajuste instrumentos actuales de evaluación adh a HC, evaluación a pequeña muestra de HC por personal de la red - coord asistencial u otro)"/>
    <m/>
    <m/>
    <m/>
    <m/>
    <m/>
    <m/>
    <x v="1"/>
    <m/>
    <m/>
    <d v="2019-04-30T00:00:00"/>
    <m/>
    <m/>
    <m/>
    <m/>
    <m/>
    <m/>
    <m/>
    <m/>
    <m/>
    <m/>
    <m/>
    <m/>
    <m/>
    <m/>
    <m/>
    <m/>
    <m/>
    <m/>
    <m/>
    <m/>
    <m/>
    <m/>
    <m/>
    <m/>
    <m/>
    <m/>
    <m/>
    <m/>
    <m/>
    <m/>
    <m/>
    <m/>
    <m/>
    <m/>
    <m/>
    <m/>
    <m/>
    <m/>
    <m/>
    <m/>
    <m/>
    <m/>
    <m/>
    <m/>
    <m/>
    <m/>
    <m/>
    <m/>
    <m/>
    <m/>
  </r>
  <r>
    <x v="0"/>
    <d v="2018-11-01T00:00:00"/>
    <d v="2018-12-26T00:00:00"/>
    <d v="2019-01-03T00:00:00"/>
    <s v="El manual de criterios para la prescripción de apoyos terapéuticos (psicología, trabajo social, nutrición, terapias, etc.) no ha sido completamente desplegado e implementado."/>
    <m/>
    <x v="19"/>
    <x v="0"/>
    <s v="CA26"/>
    <m/>
    <s v="Desplegar e implementar el instructivo de criterios para la prescripción de apoyos terapéuticos (psicología, trabajo social, nutrición, terapias, etc.). Una vez desplegado, evaluar la adherencia al mismo mediante auditoría de historias clínicas, analizar los resultados obtenidos e intervenir con miras al cierre de brechas."/>
    <s v="SEG. 2: Informe ejecutivo sobre logros y avances en el despliegue e implementación del instructivo de criterios para la prescripción de apoyos terapéuticos._x000a_SEG. 4: Informe de auditoría de historias clínicas sobre la adherencia a los criterios para la prescripción de apoyos terapéuticos. "/>
    <s v="Juan Carlos Rodríguez_x000a_Dioselina Vergara_x000a_John William López"/>
    <d v="2019-04-30T00:00:00"/>
    <m/>
    <m/>
    <m/>
    <s v="Múltiples temas a desplegar y el tiempo del personal para despliegues es limitado._x000a_Falta de recurso humano (auditor) para la evaluación de adherencia a criterios de prescripción de apoyos terapéuticos"/>
    <s v="Establecer listado de temas a desplegar_x000a_Definir cronograma según prioridades_x000a_Evaluar diferentes estrategias de despliegue buscando facilidad y las mayores coberturas posibles_x000a_Definir metodología para evaluar adherencia a criterios de prescripción de apoyos terapéuticos (puede ser: ajuste instrumentos actuales de evaluación adh a HC, evaluación a pequeña muestra de HC por personal de la red - coord asistencial u otro)"/>
    <m/>
    <m/>
    <m/>
    <m/>
    <m/>
    <m/>
    <x v="1"/>
    <m/>
    <m/>
    <d v="2019-04-30T00:00:00"/>
    <m/>
    <m/>
    <m/>
    <m/>
    <m/>
    <m/>
    <m/>
    <m/>
    <m/>
    <m/>
    <m/>
    <m/>
    <m/>
    <m/>
    <m/>
    <m/>
    <m/>
    <m/>
    <m/>
    <m/>
    <m/>
    <m/>
    <m/>
    <m/>
    <m/>
    <m/>
    <m/>
    <m/>
    <m/>
    <m/>
    <m/>
    <m/>
    <m/>
    <m/>
    <m/>
    <m/>
    <m/>
    <m/>
    <m/>
    <m/>
    <m/>
    <m/>
    <m/>
    <m/>
    <m/>
    <m/>
    <m/>
    <m/>
    <m/>
    <m/>
  </r>
  <r>
    <x v="0"/>
    <d v="2018-11-01T00:00:00"/>
    <d v="2018-12-26T00:00:00"/>
    <d v="2019-01-03T00:00:00"/>
    <s v="Aunque se tienen diferentes fuentes de evaluación de la comprensión del consentimiento informado, los datos no se están consolidando en un indicador institucional."/>
    <m/>
    <x v="20"/>
    <x v="0"/>
    <s v="CA27"/>
    <m/>
    <s v="Formular la ficha técnica del indicador &quot;Proporción de pacientes que comprenden los riesgos, beneficios y alternativas de los procedimientos intervencionistas propuestos&quot; (global y desagregado por UH), evaluar y analizar los resultados obtenidos e intervenir con miras al cierre de brechas."/>
    <s v="SEG.1: Ficha técnica del indicador aprobada._x000a_SEG.2: Informe ejecutivo sobre resultados de medición piloto del indicador._x000a_SEG.3 y siguientes: Informes ejecutivos bimestrales sobre los resultados del indicador, el análisis de los mismos y las acciones propuestas para intervenir las posibles brechas."/>
    <s v="Jorge Mejía_x000a_John William López"/>
    <d v="2019-02-28T00:00:00"/>
    <s v="Proporción de pacientes que comprenden la información dada por el médico sobre el procedimiento a realizar y los riesgos y alternativas del mismo"/>
    <n v="0.66700000000000004"/>
    <n v="0.75"/>
    <s v="Falta de recurso humano asistencial o auditor para la evaluación pacientes que comprenden los riesgos, beneficios y alternativas de los procedimientos intervencionistas"/>
    <s v="Revisar y listar los temas a evaluar en pacientes y definir estrategia de evaluación eficaz y de fácil aplicación"/>
    <m/>
    <m/>
    <m/>
    <m/>
    <m/>
    <d v="2019-03-07T00:00:00"/>
    <x v="3"/>
    <m/>
    <s v="JL: se elabora FT del Ix Proporción de pacientes que conocen y comprenden la información del CI, revisada con Jorge Mejía y Ángela Espinosa (PE Planeación)_x000a__x000a_Se ajusta meta a mayor o igual 90%"/>
    <d v="2019-04-30T00:00:00"/>
    <m/>
    <m/>
    <m/>
    <m/>
    <m/>
    <m/>
    <m/>
    <m/>
    <m/>
    <m/>
    <m/>
    <m/>
    <m/>
    <m/>
    <m/>
    <m/>
    <m/>
    <m/>
    <m/>
    <m/>
    <m/>
    <m/>
    <m/>
    <m/>
    <m/>
    <m/>
    <m/>
    <m/>
    <m/>
    <m/>
    <m/>
    <m/>
    <m/>
    <m/>
    <m/>
    <m/>
    <m/>
    <m/>
    <m/>
    <m/>
    <m/>
    <m/>
    <m/>
    <m/>
    <m/>
    <m/>
    <m/>
    <m/>
    <m/>
    <m/>
  </r>
  <r>
    <x v="0"/>
    <d v="2018-11-01T00:00:00"/>
    <d v="2018-12-26T00:00:00"/>
    <d v="2019-01-03T00:00:00"/>
    <s v="No se cuenta con un instructivo que defina claramente los mecanismos para la prescripción de medicamentos No-PBS para pacientes tanto del régimen subsidiado como del contributivo."/>
    <m/>
    <x v="21"/>
    <x v="0"/>
    <s v="CA28"/>
    <m/>
    <s v="Documentar un instructivo que defina claramente los mecanismos para la prescripción de medicamentos No-PBS, tanto para pacientes del régimen subsidiado como del contributivo, desplegar e implementar el instructivo documentado, evaluar la adherencia al mismo e intervenir con miras al cierre de brechas."/>
    <s v="SEG.1: Instructivo que defina claramente los mecanismos para la prescripción de medicamentos No-PBS, documentado y aprobado._x000a_SEG.3: Informe ejecutivo sobre avances y logros en el despliegue e implementación del instructivo. _x000a_SEG.4: Informe de evaluación de la adherencia al instructivo de prescripción de medicamentos No-PBS y propuestas de intervención de las posibles brechas identificadas."/>
    <s v="Virginia Yepes_x000a_Gloria Muñoz"/>
    <d v="2019-02-28T00:00:00"/>
    <m/>
    <m/>
    <m/>
    <m/>
    <m/>
    <d v="2019-02-07T00:00:00"/>
    <s v="EN PROCESO"/>
    <m/>
    <s v="Se tiene Circ 019 de 2015, actualmente en revisión por profesionales de Subg Red_x000a_Para contributivo opera el MIPRES y a partir de abril 2019 aplica para Subsidiado. Ante esta novedad se sugiere esperar y no documentar instructivo diferente._x000a_Dr Gustavo: se tiene o trabaja guía donde se tenga definido los mdtos que el médico puede prescribir como No PBS?_x000a_Revisar la posibilidad de hacer capacitación a Md de la formulación por MIPRES"/>
    <m/>
    <d v="2019-03-07T00:00:00"/>
    <x v="3"/>
    <m/>
    <s v="Se elabora DT que incluye las instrucciones para ingreso a MIPRES, revisado y aprobado por COFYTE el 06/03/2019"/>
    <d v="2019-04-30T00:00:00"/>
    <m/>
    <m/>
    <m/>
    <m/>
    <m/>
    <m/>
    <m/>
    <m/>
    <m/>
    <m/>
    <m/>
    <m/>
    <m/>
    <m/>
    <m/>
    <m/>
    <m/>
    <m/>
    <m/>
    <m/>
    <m/>
    <m/>
    <m/>
    <m/>
    <m/>
    <m/>
    <m/>
    <m/>
    <m/>
    <m/>
    <m/>
    <m/>
    <m/>
    <m/>
    <m/>
    <m/>
    <m/>
    <m/>
    <m/>
    <m/>
    <m/>
    <m/>
    <m/>
    <m/>
    <m/>
    <m/>
    <m/>
    <m/>
    <m/>
    <m/>
  </r>
  <r>
    <x v="0"/>
    <d v="2018-11-01T00:00:00"/>
    <d v="2018-12-26T00:00:00"/>
    <d v="2019-01-03T00:00:00"/>
    <s v="Aunque se está avanzando en el desarrollo de una solución informática para facilitar la conciliación medicamentosa, este no ha sido terminado."/>
    <m/>
    <x v="21"/>
    <x v="0"/>
    <s v="CA29"/>
    <m/>
    <s v="Concluir el desarrollo informático para la conciliación medicamentosa, desplegarlo e implementarlo, evaluar la adherencia a la conciliación medicamentosa e intervenir con miras al cierre de brechas."/>
    <s v="SEG.3: Informe ejecutivo sobre los avances en el despliegue e implementación de la solución informática para conciliación medicamentosa._x000a_SEG.4: Informe de evaluación de adherencia a la conciliación medicamentosa y propuestas de intervención de las posibles brechas identificadas."/>
    <s v="Juliana Herrera_x000a_Virginia Yepes"/>
    <d v="2019-06-30T00:00:00"/>
    <s v="Proporción de pacientes a los que se realizó la conciliación medicamentosa y se incorporaron al plan de tratamiento los medicamentos que venia recibiendo"/>
    <n v="0.33"/>
    <n v="0.6"/>
    <m/>
    <m/>
    <m/>
    <m/>
    <m/>
    <m/>
    <m/>
    <m/>
    <x v="1"/>
    <m/>
    <m/>
    <m/>
    <m/>
    <m/>
    <m/>
    <m/>
    <m/>
    <m/>
    <m/>
    <m/>
    <m/>
    <d v="2019-06-30T00:00:00"/>
    <m/>
    <m/>
    <m/>
    <m/>
    <m/>
    <m/>
    <m/>
    <m/>
    <m/>
    <m/>
    <m/>
    <m/>
    <m/>
    <m/>
    <m/>
    <m/>
    <m/>
    <m/>
    <m/>
    <m/>
    <m/>
    <m/>
    <m/>
    <m/>
    <m/>
    <m/>
    <m/>
    <m/>
    <m/>
    <m/>
    <m/>
    <m/>
    <m/>
    <m/>
    <m/>
    <m/>
    <m/>
    <m/>
    <m/>
    <m/>
  </r>
  <r>
    <x v="0"/>
    <d v="2018-11-01T00:00:00"/>
    <d v="2018-12-26T00:00:00"/>
    <d v="2019-01-03T00:00:00"/>
    <s v="El programa de uso racional de antimicrobianos se encuentra en proceso de despliegue y aún no ha sido evaluado."/>
    <m/>
    <x v="21"/>
    <x v="0"/>
    <s v="CA30"/>
    <m/>
    <s v="Concluir el despliegue e implementación del programa de uso racional de antimicrobianos, evaluar la adherencia al mismo e intervenir con miras al cierre de brechas."/>
    <s v="SEG.1: Informe ejecutivo sobre logros y avances en el despliegue del programa de uso racional de antimicrobianos._x000a_SEG.3 y siguientes: Informes de evaluación de adherencia al programa de uso racional de antimicrobianos y propuestas de intervención de las posibles brechas identificadas."/>
    <s v="Gloria Uribe"/>
    <d v="2019-02-28T00:00:00"/>
    <m/>
    <m/>
    <m/>
    <s v="No se tiene el método y el responsable de realizar la evaluación de la adherencia a la guía de uso racional de antibióticos"/>
    <s v="Establecer el método y responsables de la evaluación de la guía de uso racional de abs, previo a su implementación"/>
    <m/>
    <m/>
    <m/>
    <m/>
    <m/>
    <d v="2019-03-07T00:00:00"/>
    <x v="0"/>
    <m/>
    <s v="Se presenta informe. A la fecha han ingresado 56 médicos (no se tiene Ix de cobertura)_x000a_Para próximo seguimiento: presentar nuevo avance del despliegue"/>
    <d v="2019-04-30T00:00:00"/>
    <m/>
    <m/>
    <m/>
    <m/>
    <m/>
    <m/>
    <m/>
    <m/>
    <m/>
    <m/>
    <m/>
    <m/>
    <m/>
    <m/>
    <m/>
    <m/>
    <m/>
    <m/>
    <m/>
    <m/>
    <m/>
    <m/>
    <m/>
    <m/>
    <m/>
    <m/>
    <m/>
    <m/>
    <m/>
    <m/>
    <m/>
    <m/>
    <m/>
    <m/>
    <m/>
    <m/>
    <m/>
    <m/>
    <m/>
    <m/>
    <m/>
    <m/>
    <m/>
    <m/>
    <m/>
    <m/>
    <m/>
    <m/>
    <m/>
    <m/>
  </r>
  <r>
    <x v="0"/>
    <d v="2018-11-01T00:00:00"/>
    <d v="2018-12-26T00:00:00"/>
    <d v="2019-01-03T00:00:00"/>
    <s v="No está claro el conjunto de exámenes de laboratorio que pueden ser ordenados por personal de enfermería."/>
    <m/>
    <x v="22"/>
    <x v="0"/>
    <s v="CA31"/>
    <m/>
    <s v="Documentar un instructivo o documento equivalente que permita impartir directrices claras sobre los exámenes de laboratorio que pueden ser ordenados por personal de enfermería, desplegar el instructivo aprobado, evaluar la adherencia al mismo e intervenir con miras al cierre de brechas."/>
    <s v="SEG.1: Instructivo sobre el listado de exámenes de laboratorio clínico que pueden ser prescritos por personal de enfermería._x000a_SEG.2: Informe ejecutivo sobre las acciones de despliegue e implementación del instructivo._x000a_SEG.3 y siguientes: Informes ejecutivos de evaluación de adherencia al instructivo."/>
    <s v="María Elena Jiménez_x000a_Wilson Martínez_x000a_Juliana Herrera"/>
    <d v="2019-02-28T00:00:00"/>
    <m/>
    <m/>
    <m/>
    <s v="No se identifican barreras para la documentación"/>
    <s v="NA"/>
    <d v="2019-02-07T00:00:00"/>
    <s v="SIN AVANCE"/>
    <m/>
    <s v="Se está revisando contra normatividad y MIAS. La resolución define los exámenes a ordenar por enfermería._x000a_Hay dificultades con Savia porque glosa la orden, situación que se viene revisando con doctor Yury Rpo"/>
    <m/>
    <d v="2019-03-07T00:00:00"/>
    <x v="3"/>
    <m/>
    <s v="Se documentaron Instrucciones con exámenes para ordenar por enfermería basado en R3280. Se ajustó SAFIX HCE para permitir la prescripción. Se validó con Dr Yury Rpo para que EPS no glose esta prescripción_x000a__x000a_Iniciar despliegue"/>
    <d v="2019-04-30T00:00:00"/>
    <m/>
    <m/>
    <m/>
    <m/>
    <m/>
    <m/>
    <m/>
    <m/>
    <m/>
    <m/>
    <m/>
    <m/>
    <m/>
    <m/>
    <m/>
    <m/>
    <m/>
    <m/>
    <m/>
    <m/>
    <m/>
    <m/>
    <m/>
    <m/>
    <m/>
    <m/>
    <m/>
    <m/>
    <m/>
    <m/>
    <m/>
    <m/>
    <m/>
    <m/>
    <m/>
    <m/>
    <m/>
    <m/>
    <m/>
    <m/>
    <m/>
    <m/>
    <m/>
    <m/>
    <m/>
    <m/>
    <m/>
    <m/>
    <m/>
    <m/>
  </r>
  <r>
    <x v="0"/>
    <d v="2018-11-01T00:00:00"/>
    <d v="2018-12-26T00:00:00"/>
    <d v="2019-01-03T00:00:00"/>
    <s v="Se evidencia que aproximadamente el 40% de las muestras hospitalarias están llegando al laboratorio sin la orden en el sistema ni en físico lo cual afecta la eficiencia del laboratorio y contribuye a prolongar la estancia hospitalaria, entre otras consecuencias."/>
    <m/>
    <x v="23"/>
    <x v="0"/>
    <s v="CA32"/>
    <m/>
    <s v="Caracterizar la problemática de las muestras que llegan sin orden al laboratorio clínico, con el fin de identificar los responsables de este fenómeno, reforzar el entrenamiento sobre la forma correcta de registrar en el sistema las muestras tomadas, evaluar el impacto de las medidas adoptadas e intervenir con miras al cierre de brechas."/>
    <s v="SEG.1: Informe diagnóstico sobre los factores causales que explican el alto porcentaje de muestras hospitalarias que llegan sin orden al laboratorio, y plan de intervención de esta situación._x000a_SEG.2 y siguientes: Informes bimestrales de avances y logros en la ejecución del plan de intervención, que incluyan resultados obtenidos en el porcentaje de muestras hospitalarias sin orden."/>
    <s v="Consuelo Giraldo_x000a_María Elena Jiménez"/>
    <d v="2019-02-28T00:00:00"/>
    <m/>
    <m/>
    <m/>
    <s v="No se identifican barreras para el diagnóstico"/>
    <s v="NA"/>
    <d v="2019-02-07T00:00:00"/>
    <s v="SIN AVANCE"/>
    <m/>
    <s v="Se revisó este problema y es multicausal_x000a_Está pendiente documentar el análisis causal estructurado y documentar el plan de intervención. Se revisará el tema con el Dr Fco López"/>
    <m/>
    <d v="2019-03-07T00:00:00"/>
    <x v="3"/>
    <m/>
    <s v="Se realizó análisis causal con apoyo del Dr Javier López, se plantea plan de intervención el cual está en revisión con Subg de Red_x000a__x000a_Para próximo seguimiento: Presentar avances en ejecución del plan de intervención"/>
    <d v="2019-04-30T00:00:00"/>
    <m/>
    <m/>
    <m/>
    <m/>
    <m/>
    <m/>
    <m/>
    <m/>
    <m/>
    <m/>
    <m/>
    <m/>
    <m/>
    <m/>
    <m/>
    <m/>
    <m/>
    <m/>
    <m/>
    <m/>
    <m/>
    <m/>
    <m/>
    <m/>
    <m/>
    <m/>
    <m/>
    <m/>
    <m/>
    <m/>
    <m/>
    <m/>
    <m/>
    <m/>
    <m/>
    <m/>
    <m/>
    <m/>
    <m/>
    <m/>
    <m/>
    <m/>
    <m/>
    <m/>
    <m/>
    <m/>
    <m/>
    <m/>
    <m/>
    <m/>
  </r>
  <r>
    <x v="0"/>
    <d v="2018-11-01T00:00:00"/>
    <d v="2018-12-26T00:00:00"/>
    <d v="2019-01-03T00:00:00"/>
    <s v="No es claro si se cuenta o no con directrices explícitas para el rechazo de imágenes diagnósticas."/>
    <m/>
    <x v="23"/>
    <x v="0"/>
    <s v="CA33"/>
    <m/>
    <s v="Revisar la documentación del proceso de atención en imagenología para determinar la existencia o no de directrices explícitas para el rechazo de imágenes diagnósticas. En caso de no tenerlas, documentarlas, desplegarlas, evaluar la adherencia a las mismas y la frecuencia del rechazo de imágenes diagnósticas, e intervenir según hallazgos."/>
    <s v="SEG.1: Directrices adoptadas para la aceptación o rechazo de imágenes diagnósticas._x000a_SEG.3: Informe ejecutivo sobre avances y logros en el despliegue de las directrices adoptadas._x000a_SEG.4: Informe ejecutivo de análisis, intervención y mejoramiento de los resultados de los indicadores de adherencia a las directrices y de incidencia de rechazo de imágenes diagnósticas."/>
    <s v="Guillermo Bustamante"/>
    <d v="2019-02-28T00:00:00"/>
    <m/>
    <m/>
    <m/>
    <m/>
    <m/>
    <d v="2019-02-07T00:00:00"/>
    <m/>
    <m/>
    <s v="Pendiente validar con doctor Bustamante"/>
    <m/>
    <d v="2019-03-07T00:00:00"/>
    <x v="2"/>
    <m/>
    <s v="No se conocen avances en esta tarea"/>
    <d v="2019-04-30T00:00:00"/>
    <m/>
    <m/>
    <m/>
    <m/>
    <m/>
    <m/>
    <m/>
    <m/>
    <m/>
    <m/>
    <m/>
    <m/>
    <m/>
    <m/>
    <m/>
    <m/>
    <m/>
    <m/>
    <m/>
    <m/>
    <m/>
    <m/>
    <m/>
    <m/>
    <m/>
    <m/>
    <m/>
    <m/>
    <m/>
    <m/>
    <m/>
    <m/>
    <m/>
    <m/>
    <m/>
    <m/>
    <m/>
    <m/>
    <m/>
    <m/>
    <m/>
    <m/>
    <m/>
    <m/>
    <m/>
    <m/>
    <m/>
    <m/>
    <m/>
    <m/>
  </r>
  <r>
    <x v="0"/>
    <d v="2018-11-01T00:00:00"/>
    <d v="2018-12-26T00:00:00"/>
    <d v="2019-01-03T00:00:00"/>
    <s v="El instructivo de reporte de resultados sensibles y el método para su aplicación se encuentran diseñados y aprobados, pero no han sido implementados ni evaluados."/>
    <m/>
    <x v="24"/>
    <x v="0"/>
    <s v="CA34"/>
    <m/>
    <s v="Desplegar e implementar el método para el reporte de resultados sensibles (rama en la HCE) a todo el personal responsable de su aplicación, evaluar la adherencia al mismo e intervenir con miras al cierre de brechas."/>
    <s v="SEG.2: Informe ejecutivo sobre avances y logros en el despliegue del método de reporte de resultados sensibles al personal responsable de su aplicación._x000a_SEG.3 y siguientes: Informe ejecutivo sobre evaluación de adherencia al reporte de resultados sensibles y propuestas de intervención para el cierre de las posibles brechas."/>
    <s v="Juan Carlos Rodríguez_x000a_Juliana Herrera"/>
    <d v="2019-04-30T00:00:00"/>
    <m/>
    <m/>
    <m/>
    <m/>
    <m/>
    <m/>
    <m/>
    <m/>
    <m/>
    <m/>
    <m/>
    <x v="1"/>
    <m/>
    <m/>
    <d v="2019-04-30T00:00:00"/>
    <m/>
    <m/>
    <m/>
    <m/>
    <m/>
    <m/>
    <m/>
    <m/>
    <m/>
    <m/>
    <m/>
    <m/>
    <m/>
    <m/>
    <m/>
    <m/>
    <m/>
    <m/>
    <m/>
    <m/>
    <m/>
    <m/>
    <m/>
    <m/>
    <m/>
    <m/>
    <m/>
    <m/>
    <m/>
    <m/>
    <m/>
    <m/>
    <m/>
    <m/>
    <m/>
    <m/>
    <m/>
    <m/>
    <m/>
    <m/>
    <m/>
    <m/>
    <m/>
    <m/>
    <m/>
    <m/>
    <m/>
    <m/>
    <m/>
    <m/>
  </r>
  <r>
    <x v="0"/>
    <d v="2018-11-01T00:00:00"/>
    <d v="2018-12-26T00:00:00"/>
    <d v="2019-01-03T00:00:00"/>
    <s v="Está diseñado el método para que los profesionales tratantes califiquen la correlación entre las ayudas diagnósticas y la clínica del paciente, pero este no ha sido desplegado, implementado ni evaluado."/>
    <m/>
    <x v="24"/>
    <x v="0"/>
    <s v="CA35"/>
    <m/>
    <s v="Desplegar e implementar el método para que los profesionales tratantes califiquen la correlación entre las ayudas diagnósticas y la clínica del paciente, evaluar la adherencia al mismo e intervenir con miras al cierre de brechas."/>
    <s v="SEG.2: Informe ejecutivo sobre avances y logros en el despliegue del método de evaluación de la correlación diagnóstica al personal responsable de su aplicación._x000a_SEG.3 y siguientes: Informe ejecutivo sobre evaluación de adherencia al método de evaluación de la correlación diagnóstica y propuestas de intervención para el cierre de las posibles brechas."/>
    <s v="Juliana Herrera"/>
    <d v="2019-04-30T00:00:00"/>
    <m/>
    <m/>
    <m/>
    <m/>
    <m/>
    <m/>
    <m/>
    <m/>
    <m/>
    <m/>
    <m/>
    <x v="1"/>
    <m/>
    <m/>
    <d v="2019-04-30T00:00:00"/>
    <m/>
    <m/>
    <m/>
    <m/>
    <m/>
    <m/>
    <m/>
    <m/>
    <m/>
    <m/>
    <m/>
    <m/>
    <m/>
    <m/>
    <m/>
    <m/>
    <m/>
    <m/>
    <m/>
    <m/>
    <m/>
    <m/>
    <m/>
    <m/>
    <m/>
    <m/>
    <m/>
    <m/>
    <m/>
    <m/>
    <m/>
    <m/>
    <m/>
    <m/>
    <m/>
    <m/>
    <m/>
    <m/>
    <m/>
    <m/>
    <m/>
    <m/>
    <m/>
    <m/>
    <m/>
    <m/>
    <m/>
    <m/>
    <m/>
    <m/>
  </r>
  <r>
    <x v="0"/>
    <d v="2018-11-01T00:00:00"/>
    <d v="2018-12-26T00:00:00"/>
    <d v="2019-01-03T00:00:00"/>
    <s v="No se está evaluando la oportunidad de las interconsultas y valoraciones realizadas tanto por los médicos especialistas como por otras profesiones. "/>
    <m/>
    <x v="25"/>
    <x v="0"/>
    <s v="CA36"/>
    <m/>
    <s v="Formular e implementar la ficha técnica del indicador &quot;Promedio de tiempo de espera para respuesta a interconsultas y valoraciones (desagregado por disciplina y especialidad)&quot;; analizar los resultados obtenidos e intervenir con miras al cierre de brechas."/>
    <s v="SEG.1: Ficha técnica del indicador diseñada y aprobada._x000a_SEG.2: Informe ejecutivo de resultados de la prueba piloto de medición del indicador._x000a_SEG.3 y siguientes: Informe ejecutivo con evidencias de análisis, intervención y mejoramiento de los resultados del indicador."/>
    <s v="John William López (Ficha Técnica y Prueba Piloto)._x000a__x000a_Comités Técnicos de UPSS (Análisis, Intervención y Mejoramiento de los Resultados)"/>
    <d v="2019-02-28T00:00:00"/>
    <s v="Promedio de tiempo de espera para respuesta a interconsultas y valoraciones"/>
    <s v="NLB"/>
    <s v="36 hs"/>
    <s v="Falta de recurso humano asistencial o auditor para la evaluación pacientes que comprenden los riesgos, beneficios y alternativas de los procedimientos intervencionistas"/>
    <s v="Revisar y listar los temas a evaluar en pacientes y definir estrategia de evaluación eficaz y de fácil aplicación"/>
    <m/>
    <m/>
    <m/>
    <m/>
    <m/>
    <d v="2019-03-07T00:00:00"/>
    <x v="0"/>
    <m/>
    <s v="Se trabaja en la parametrización del informe en Safix; se han presentado avances pero aún con algunos fallos que están en revisión y corrección por la DOSI"/>
    <d v="2019-04-30T00:00:00"/>
    <m/>
    <m/>
    <m/>
    <m/>
    <m/>
    <m/>
    <m/>
    <m/>
    <m/>
    <m/>
    <m/>
    <m/>
    <m/>
    <m/>
    <m/>
    <m/>
    <m/>
    <m/>
    <m/>
    <m/>
    <m/>
    <m/>
    <m/>
    <m/>
    <m/>
    <m/>
    <m/>
    <m/>
    <m/>
    <m/>
    <m/>
    <m/>
    <m/>
    <m/>
    <m/>
    <m/>
    <m/>
    <m/>
    <m/>
    <m/>
    <m/>
    <m/>
    <m/>
    <m/>
    <m/>
    <m/>
    <m/>
    <m/>
    <m/>
    <m/>
  </r>
  <r>
    <x v="0"/>
    <d v="2018-11-01T00:00:00"/>
    <d v="2018-12-26T00:00:00"/>
    <d v="2019-01-03T00:00:00"/>
    <s v="Se evidencian dificultades para el manejo de pacientes habitantes de calle una vez que termina su proceso de atención, principalmente por falta de oportunidad de respuesta en los centros día. "/>
    <m/>
    <x v="25"/>
    <x v="0"/>
    <s v="CA37"/>
    <m/>
    <s v="Revisar los procedimientos de egreso de los pacientes habitantes de calle, incluyendo posible referenciación con otras IPS, con miras a reducir las estancias inapropiadas, pero garantizando que no se presenten riesgos para estos usuarios; desplegar las directrices adoptadas, analizar la adherencia e impacto de las mismas e intervenir con miras al cierre de brechas."/>
    <s v="SEG.1: Guía operativa o instructivo para el egreso de los habitantes de calle desde servicios de hospitalización y observación de urgencias._x000a_SEG.3: Informe ejecutivo sobre avances y logros en el despliegue e implementación del instructivo o guía operativa._x000a_SEG.4: Informe ejecutivo sobre la evaluación de adherencia a la guía operativa o instructivo de egreso de habitantes de calle. "/>
    <s v="Dioselina Vergara_x000a_María Elena Jiménez"/>
    <d v="2019-02-28T00:00:00"/>
    <m/>
    <m/>
    <m/>
    <s v="Falta de acuerdos interinstitucionales para el manejo de pacientes habitantes de calle, con definición clara de alcances y responsabilidades (falta de redes de apoyo)_x000a_Falta de apoyo de la Sría de Inclusión Social"/>
    <s v="Realizar reuniones de concertación (mesas de diálogo) para establecer redes de asistencia al habitante de calle, con delimitación de responsabilidades"/>
    <d v="2019-02-07T00:00:00"/>
    <s v="EN PROCESO"/>
    <m/>
    <s v="Se cuenta con Instructivo Prealta Hospitalario IN1301010116 desde 2016 que cumple con requerimientos solicitados_x000a_Se debe evaluar adherencia y resultados sobre indicadores de estancia hospitalaria"/>
    <m/>
    <d v="2019-03-07T00:00:00"/>
    <x v="0"/>
    <m/>
    <s v="Se ajusta Instructivo de Prealta, validado con Subg de Red de Servicios. Pasar a formato institucional actualizado y codificar_x000a_Para próximo seguimiento: presentar avances de despliegue"/>
    <d v="2019-04-30T00:00:00"/>
    <m/>
    <m/>
    <m/>
    <m/>
    <m/>
    <m/>
    <m/>
    <m/>
    <m/>
    <m/>
    <m/>
    <m/>
    <m/>
    <m/>
    <m/>
    <m/>
    <m/>
    <m/>
    <m/>
    <m/>
    <m/>
    <m/>
    <m/>
    <m/>
    <m/>
    <m/>
    <m/>
    <m/>
    <m/>
    <m/>
    <m/>
    <m/>
    <m/>
    <m/>
    <m/>
    <m/>
    <m/>
    <m/>
    <m/>
    <m/>
    <m/>
    <m/>
    <m/>
    <m/>
    <m/>
    <m/>
    <m/>
    <m/>
    <m/>
    <m/>
  </r>
  <r>
    <x v="0"/>
    <d v="2018-11-01T00:00:00"/>
    <d v="2018-12-26T00:00:00"/>
    <d v="2019-01-03T00:00:00"/>
    <s v="El instrumento para evaluación de comprensión sobre la información brindada a los usuarios se encuentra en prueba piloto."/>
    <m/>
    <x v="26"/>
    <x v="0"/>
    <s v="CA38"/>
    <m/>
    <s v="Ejecutar la prueba piloto de la encuesta de comprensión sobre la información brindada a los usuarios; a partir de los resultados obtenidos, determinar el método definitivo de evaluación, implementarlo, analizar los resultados obtenidos e intervenir con miras al cierre de brechas."/>
    <s v="SEG.1: Informe ejecutivo acerca de las acciones realizadas y resultados de la prueba piloto de la encuesta de comprensión sobre la información brindada a los usuarios, que incluya recomendación clara sobre el método definitivo de evaluación._x000a_SEG.2: Informe ejecutivo sobre las acciones realizadas y resultados de la implementación de la encuesta de comprensión._x000a_SEG.3 y siguientes: Informes ejecutivos bimestrales sobre el análisis y propuestas de intervención para el cierre de brechas en comprensión de la información."/>
    <s v="Dioselina Vergara_x000a_María Elena Jiménez"/>
    <d v="2019-02-28T00:00:00"/>
    <s v="Proporción de usuarios satisfechos con la información brindada durante el proceso de atención"/>
    <m/>
    <m/>
    <s v="No se identifican barreras"/>
    <s v="NA"/>
    <d v="2019-02-07T00:00:00"/>
    <s v="EN PROCESO"/>
    <m/>
    <s v="En reunión con tr social el 18 de enero y en acta quedó lo solicitado en la tarea"/>
    <m/>
    <d v="2019-03-07T00:00:00"/>
    <x v="0"/>
    <m/>
    <s v="Se presenta acta de reunión de TS con recomendaciones de ajuste a la encuesta_x000a_Pendiente presentar resultados consolidados para decidir paso a seguir_x000a_Cerrar prueba piloto_x000a__x000a_Revisar instrumento (lista) y si se repiten preguntas con lista chequeo Postventa, retirarlas (evaluar en un solo instrumento)"/>
    <d v="2019-04-30T00:00:00"/>
    <m/>
    <m/>
    <m/>
    <m/>
    <m/>
    <m/>
    <m/>
    <m/>
    <m/>
    <m/>
    <m/>
    <m/>
    <m/>
    <m/>
    <m/>
    <m/>
    <m/>
    <m/>
    <m/>
    <m/>
    <m/>
    <m/>
    <m/>
    <m/>
    <m/>
    <m/>
    <m/>
    <m/>
    <m/>
    <m/>
    <m/>
    <m/>
    <m/>
    <m/>
    <m/>
    <m/>
    <m/>
    <m/>
    <m/>
    <m/>
    <m/>
    <m/>
    <m/>
    <m/>
    <m/>
    <m/>
    <m/>
    <m/>
    <m/>
    <m/>
  </r>
  <r>
    <x v="0"/>
    <d v="2018-11-01T00:00:00"/>
    <d v="2018-12-26T00:00:00"/>
    <d v="2019-01-03T00:00:00"/>
    <s v="No se ha desplegado e implementado el protocolo de atención integral a víctimas de crímenes con ácido, expedido por el MSPS."/>
    <m/>
    <x v="27"/>
    <x v="0"/>
    <s v="CA39"/>
    <m/>
    <s v="Adoptar, desplegar e implementar el protocolo de atención integral a víctimas de crímenes con ácido, expedido por el MSPS, incluyendo la dotación de los 10 servicios de urgencias con el kit descrito en dicho protocolo."/>
    <s v="SEG.2: Informe consolidado sobre los avances y logros en la adopción, despliegue e implementación del protocolo de atención integral a víctimas de crímenes con ácido."/>
    <s v="Gloria Uribe_x000a_Gloria Arango"/>
    <d v="2019-04-30T00:00:00"/>
    <m/>
    <m/>
    <m/>
    <s v="No se identifican barreras"/>
    <s v="NA"/>
    <m/>
    <m/>
    <m/>
    <m/>
    <m/>
    <m/>
    <x v="1"/>
    <m/>
    <m/>
    <d v="2019-04-30T00:00:00"/>
    <m/>
    <m/>
    <m/>
    <m/>
    <m/>
    <m/>
    <m/>
    <m/>
    <m/>
    <m/>
    <m/>
    <m/>
    <m/>
    <m/>
    <m/>
    <m/>
    <m/>
    <m/>
    <m/>
    <m/>
    <m/>
    <m/>
    <m/>
    <m/>
    <m/>
    <m/>
    <m/>
    <m/>
    <m/>
    <m/>
    <m/>
    <m/>
    <m/>
    <m/>
    <m/>
    <m/>
    <m/>
    <m/>
    <m/>
    <m/>
    <m/>
    <m/>
    <m/>
    <m/>
    <m/>
    <m/>
    <m/>
    <m/>
    <m/>
    <m/>
  </r>
  <r>
    <x v="0"/>
    <d v="2018-11-01T00:00:00"/>
    <d v="2018-12-26T00:00:00"/>
    <d v="2019-01-03T00:00:00"/>
    <s v="Aunque se tienen 5 indicadores para la evaluación del programa educativo, estos no han sido implementados."/>
    <m/>
    <x v="28"/>
    <x v="0"/>
    <s v="CA40"/>
    <m/>
    <s v="Implementar los indicadores diseñados para la evaluación del programa educativo, analizar los resultados obtenidos e intervenir con miras al cierre de brechas."/>
    <s v="SEG.2: Informe ejecutivo de la medición piloto de los indicadores de evaluación del programa educativo y recomendaciones para su implementación y medición sistemática._x000a_SEG.3 y siguientes: Informes ejecutivos bimestrales con análisis sobre los resultados de los indicadores y propuestas para la intervención de las posibles brechas."/>
    <s v="John William López_x000a_Juliana Herrera_x000a_Wilson Martínez"/>
    <d v="2019-04-30T00:00:00"/>
    <m/>
    <m/>
    <m/>
    <s v="No se identifican barreras"/>
    <s v="NA"/>
    <m/>
    <m/>
    <m/>
    <m/>
    <m/>
    <m/>
    <x v="1"/>
    <m/>
    <m/>
    <d v="2019-04-30T00:00:00"/>
    <m/>
    <m/>
    <m/>
    <m/>
    <m/>
    <m/>
    <m/>
    <m/>
    <m/>
    <m/>
    <m/>
    <m/>
    <m/>
    <m/>
    <m/>
    <m/>
    <m/>
    <m/>
    <m/>
    <m/>
    <m/>
    <m/>
    <m/>
    <m/>
    <m/>
    <m/>
    <m/>
    <m/>
    <m/>
    <m/>
    <m/>
    <m/>
    <m/>
    <m/>
    <m/>
    <m/>
    <m/>
    <m/>
    <m/>
    <m/>
    <m/>
    <m/>
    <m/>
    <m/>
    <m/>
    <m/>
    <m/>
    <m/>
    <m/>
    <m/>
  </r>
  <r>
    <x v="0"/>
    <d v="2018-11-01T00:00:00"/>
    <d v="2018-12-26T00:00:00"/>
    <d v="2019-01-03T00:00:00"/>
    <s v="No está claro el conjunto de indicadores de resultados clínicos que deben compararse, como parte de su análisis, con referentes nacionales y/o internacionales."/>
    <m/>
    <x v="29"/>
    <x v="0"/>
    <s v="CA41"/>
    <m/>
    <s v="Identificar el conjunto de indicadores de resultados clínicos que deben compararse, como parte de su análisis, con referentes nacionales y/o internacionales; seleccionar los referentes para cada indicador, desplegar e implementar el método de análisis para estos indicadores con inclusión de la comparación con los referentes establecidos, e intervenir con miras al cierre de brechas."/>
    <s v="SEG.1: Listado de indicadores de resultados clínicos que ameritan comparación con referentes y selección de los referentes nacionales y/o internacionales que se utilizarán para cada indicador._x000a_SEG.2: Informe ejecutivo sobre avances y logros en el desplegue e implementación del método de análisis de los indicadores seleccionados para comparación sistemática._x000a_SEG.3 y siguientes: Informes ejecutivos bimestrales sobre resultados de los indicadores seleccionados y decisiones adoptadas para el cierre de brechas."/>
    <s v="John William López_x000a_Gloria Uribe"/>
    <d v="2019-02-28T00:00:00"/>
    <m/>
    <m/>
    <m/>
    <s v="No se puede acceder a información de otras IPS de la ciudad_x000a_La información de ciudad, departamento, país, no disponible o no actualizada"/>
    <s v="Contactarnos con líderes de información de otras IPS para contar con información de Ix de calidad"/>
    <m/>
    <m/>
    <m/>
    <m/>
    <m/>
    <d v="2019-03-07T00:00:00"/>
    <x v="0"/>
    <m/>
    <s v="Se tiene propuesta inicial de indicadores a referenciar. Pendiente revisión con responsables de procesos_x000a__x000a_Dr Javier López enviará algunos referentes posibles_x000a_Revisar con Dr Gustavo (pensar en Ix de Seguridad y Eficacia)"/>
    <d v="2019-04-30T00:00:00"/>
    <m/>
    <m/>
    <m/>
    <m/>
    <m/>
    <m/>
    <m/>
    <m/>
    <m/>
    <m/>
    <m/>
    <m/>
    <m/>
    <m/>
    <m/>
    <m/>
    <m/>
    <m/>
    <m/>
    <m/>
    <m/>
    <m/>
    <m/>
    <m/>
    <m/>
    <m/>
    <m/>
    <m/>
    <m/>
    <m/>
    <m/>
    <m/>
    <m/>
    <m/>
    <m/>
    <m/>
    <m/>
    <m/>
    <m/>
    <m/>
    <m/>
    <m/>
    <m/>
    <m/>
    <m/>
    <m/>
    <m/>
    <m/>
    <m/>
    <m/>
  </r>
  <r>
    <x v="0"/>
    <d v="2018-11-01T00:00:00"/>
    <d v="2018-12-26T00:00:00"/>
    <d v="2019-01-03T00:00:00"/>
    <s v="No se está garantizando la asignación de citas de control para la totalidad de los pacientes egresados de servicios hospitalarios de la institución que lo requieren."/>
    <m/>
    <x v="29"/>
    <x v="0"/>
    <s v="CA42"/>
    <m/>
    <s v="Identificar el conjunto de patologías o condiciones clínicas que ameritan revisión post-egreso, con el fin de implementar un mecanismo que garantice el acceso de los usuarios a estos controles; implementar el método diseñado, evaluar la adherencia al mismo e intervenir con miras al cierre de brechas."/>
    <s v="SEG.1: Listado de patologías o condiciones clínicas que ameritan la asignación automática de control post-egreso y método para la asignación de dichas citas, diseñado._x000a_SEG.3 y siguientes: Informes ejecutivos bimestrales sobre avances y logros en el despliegue e implementación del método de asignación de citas automáticas para revisión post-egreso."/>
    <s v="Héctor Vallejo_x000a_Jorge Mejía"/>
    <d v="2019-02-28T00:00:00"/>
    <m/>
    <m/>
    <m/>
    <m/>
    <m/>
    <m/>
    <m/>
    <m/>
    <m/>
    <m/>
    <d v="2019-03-07T00:00:00"/>
    <x v="2"/>
    <m/>
    <m/>
    <d v="2019-04-30T00:00:00"/>
    <m/>
    <m/>
    <m/>
    <m/>
    <m/>
    <m/>
    <m/>
    <m/>
    <m/>
    <m/>
    <m/>
    <m/>
    <m/>
    <m/>
    <m/>
    <m/>
    <m/>
    <m/>
    <m/>
    <m/>
    <m/>
    <m/>
    <m/>
    <m/>
    <m/>
    <m/>
    <m/>
    <m/>
    <m/>
    <m/>
    <m/>
    <m/>
    <m/>
    <m/>
    <m/>
    <m/>
    <m/>
    <m/>
    <m/>
    <m/>
    <m/>
    <m/>
    <m/>
    <m/>
    <m/>
    <m/>
    <m/>
    <m/>
    <m/>
    <m/>
  </r>
  <r>
    <x v="0"/>
    <d v="2018-11-01T00:00:00"/>
    <d v="2018-12-26T00:00:00"/>
    <d v="2019-01-03T00:00:00"/>
    <s v="Aunque se cuenta con un instructivo y una herramienta para el seguimiento post-venta o post-egreso, este no ha sido implementado por falta de disponibilidad del personal para ejecutar estas actividades."/>
    <m/>
    <x v="29"/>
    <x v="0"/>
    <s v="CA43"/>
    <m/>
    <s v="Seleccionar las personas responsables del seguimiento post-egreso en cada una de las unidades hospitalarias, entrenar a este personal en la ejecución del instructivo respectivo y uso de las herramientas correspondientes, consolidar y analizar los resultados obtenidos con miras al cierre de brechas."/>
    <s v="SEG.1. Informe ejecutivo sobre avances y logros en la implementación del seguimiento post-venta._x000a_SEG.2 y siguientes: Informes ejecutivos bimestrales sobre los resultados derivados del seguimiento post-venta y las decisiones adoptadas con miras al cierre de brechas."/>
    <s v="Juliana Herrera_x000a_John William López"/>
    <d v="2019-02-28T00:00:00"/>
    <m/>
    <m/>
    <m/>
    <s v="No se identifican barreras"/>
    <s v="NA"/>
    <d v="2019-02-07T00:00:00"/>
    <s v="SIN AVANCE"/>
    <m/>
    <m/>
    <m/>
    <d v="2019-03-07T00:00:00"/>
    <x v="2"/>
    <m/>
    <s v="Se avanza revisión y ajustes de enfoque e instrumento de evaluación, previo a implementación"/>
    <d v="2019-04-30T00:00:00"/>
    <m/>
    <m/>
    <m/>
    <m/>
    <m/>
    <m/>
    <m/>
    <m/>
    <m/>
    <m/>
    <m/>
    <m/>
    <m/>
    <m/>
    <m/>
    <m/>
    <m/>
    <m/>
    <m/>
    <m/>
    <m/>
    <m/>
    <m/>
    <m/>
    <m/>
    <m/>
    <m/>
    <m/>
    <m/>
    <m/>
    <m/>
    <m/>
    <m/>
    <m/>
    <m/>
    <m/>
    <m/>
    <m/>
    <m/>
    <m/>
    <m/>
    <m/>
    <m/>
    <m/>
    <m/>
    <m/>
    <m/>
    <m/>
    <m/>
    <m/>
  </r>
  <r>
    <x v="0"/>
    <d v="2018-11-01T00:00:00"/>
    <d v="2018-12-26T00:00:00"/>
    <d v="2019-01-03T00:00:00"/>
    <s v="Aunque se cuenta con una metodología documentada para la monitorización del consultador frecuente, esta aún no ha sido implementada."/>
    <m/>
    <x v="30"/>
    <x v="0"/>
    <s v="CA44"/>
    <m/>
    <s v="Revisar la metodología documentada para la monitorización del consultador frecuente, de manera que incluya estrategias y herramientas de intervención, ejecutar una prueba piloto de la metodología adoptada y, a partir de los resultados obtenidos, desplegar la metodología a toda la red, analizar los resultados obtenidos e intervenir con miras al cierre de brechas."/>
    <s v="SEG.1: Metodología de monitoría del consultador repetitivo revisada y ajustada._x000a_SEG.2: Informe ejecutivo sobre resultados de la prueba piloto de la metodología (San Antonio de Prado, Salvador y San Blas)._x000a_SEG.3: Informe ejecutivo sobre avances y logros en el despliegue e implementación de la metodología._x000a_SEG.4: Informe ejecutivo sobre resultados obtenidos y decisiones adoptadas con miras al cierre de brechas."/>
    <s v="Héctor Vallejo_x000a_Gloria Muñoz"/>
    <d v="2019-02-28T00:00:00"/>
    <m/>
    <m/>
    <m/>
    <m/>
    <m/>
    <d v="2019-02-07T00:00:00"/>
    <s v="EN PROCESO"/>
    <m/>
    <s v="Se avanza en revisión de instrumentos de monitoreo y actualización del documento con la metodología. Se trabajó con referentes del Ministerio y el viejo ISS"/>
    <m/>
    <d v="2019-03-07T00:00:00"/>
    <x v="3"/>
    <m/>
    <s v="Se trabaja instrumento Excel para evaluar causas de hiperconsultador. Se ajustó metodología_x000a_Pendiente inicio de prueba piloto (DOSI no ha enviado lista de paciente para sacar muestra)"/>
    <d v="2019-04-30T00:00:00"/>
    <m/>
    <m/>
    <m/>
    <m/>
    <m/>
    <m/>
    <m/>
    <m/>
    <m/>
    <m/>
    <m/>
    <m/>
    <m/>
    <m/>
    <m/>
    <m/>
    <m/>
    <m/>
    <m/>
    <m/>
    <m/>
    <m/>
    <m/>
    <m/>
    <m/>
    <m/>
    <m/>
    <m/>
    <m/>
    <m/>
    <m/>
    <m/>
    <m/>
    <m/>
    <m/>
    <m/>
    <m/>
    <m/>
    <m/>
    <m/>
    <m/>
    <m/>
    <m/>
    <m/>
    <m/>
    <m/>
    <m/>
    <m/>
    <m/>
    <m/>
  </r>
  <r>
    <x v="0"/>
    <d v="2018-11-01T00:00:00"/>
    <d v="2018-12-26T00:00:00"/>
    <d v="2019-01-03T00:00:00"/>
    <s v="La entrega de planes de cuidado al egreso no es una actividad estandarizada porque no se cuenta con planes de cuidado para algunas patologías o condiciones clínicas frecuentes y la impresión y entrega de dichos planes no es sistemática, en parte porque no se está utilizando una lista de chequeo que actúe como ayuda de memoria y evidencia de lo entregado al usuario."/>
    <m/>
    <x v="31"/>
    <x v="0"/>
    <s v="CA45"/>
    <m/>
    <s v="Revisar y actualizar los planes de cuidado o planes de egreso y la lista de chequeo de egreso, de manera que su implementación contribuya a un egreso estandarizado. Evaluar la adherencia al procedimiento de egreso, incluyendo la entrega informada de los planes de cuidados, y su impacto en términos de la reducción de los reingresos evitables, e intervenir según los resultados obtenidos, con miras al cierre de brechas. "/>
    <s v="SEG. 1: Informe ejecutivo sobre los planes de cuidados o planes de egreso existentes y faltantes._x000a_SEG.2. Planes de cuidado faltantes desarrollados._x000a_SEG.3: Informe ejecutivo sobre acciones y resultados en la implementación del procedimiento de egreso, incluyendo la lista de chequeo de egreso y entrega de planes de cuidado._x000a_SEG.4. Informe ejecutivo sobre resultados en la evaluación de adherencia al procedimiento de egreso."/>
    <s v="Gloria Muñoz_x000a_Juliana Herrera_x000a_María Elena Jiménez_x000a_Diana Carolina Espinosa"/>
    <d v="2019-02-28T00:00:00"/>
    <s v="Proporción de reingresos hospitalarios evitables, antes de 15 días"/>
    <n v="9.2999999999999992E-3"/>
    <n v="8.9999999999999993E-3"/>
    <s v="No se identifican barreras para la identificación de planes de cuidado al egreso faltantes y su documentación"/>
    <s v="NA"/>
    <d v="2019-02-07T00:00:00"/>
    <s v="EN PROCESO"/>
    <m/>
    <s v="Se sube evidencia de monitoreo a plan de egreso"/>
    <m/>
    <d v="2019-03-07T00:00:00"/>
    <x v="3"/>
    <m/>
    <s v="Se presenta informe Excel con resultados satisfactorios en diligenciamiento y calidad del mismo"/>
    <d v="2019-04-30T00:00:00"/>
    <m/>
    <m/>
    <m/>
    <m/>
    <m/>
    <m/>
    <m/>
    <m/>
    <m/>
    <m/>
    <m/>
    <m/>
    <m/>
    <m/>
    <m/>
    <m/>
    <m/>
    <m/>
    <m/>
    <m/>
    <m/>
    <m/>
    <m/>
    <m/>
    <m/>
    <m/>
    <m/>
    <m/>
    <m/>
    <m/>
    <m/>
    <m/>
    <m/>
    <m/>
    <m/>
    <m/>
    <m/>
    <m/>
    <m/>
    <m/>
    <m/>
    <m/>
    <m/>
    <m/>
    <m/>
    <m/>
    <m/>
    <m/>
    <m/>
    <m/>
  </r>
  <r>
    <x v="0"/>
    <d v="2018-11-01T00:00:00"/>
    <d v="2018-12-26T00:00:00"/>
    <d v="2019-01-03T00:00:00"/>
    <s v="Aunque se está midiendo la pertinencia de las remisiones no son claros los criterios para esta evaluación ni la sistematicidad en el análisis e intervención de los resultados."/>
    <m/>
    <x v="32"/>
    <x v="0"/>
    <s v="CA46"/>
    <m/>
    <s v="Revisar y analizar los criterios con base en los cuales se está midiendo la pertinencia de las remisiones, y la sistematicidad en el análisis e intervención de sus resultados, implementar los ajustes necesarios, continuar monitorizando e intervenir con miras al cierre de brechas."/>
    <s v="SEG.1: Informe ejecutivo sobre los criterios de evaluación, análisis e intervención de los resultados del indicador de pertinencia de las remisiones._x000a_SEG. 2: Informe ejecutivo sobre los ajustes introducidos para mejorar la sistematicidad en la operación del indicador._x000a_SEG.3 y siguientes: Informes ejecutivos bimestrales sobre los resultados del indicador y las decisiones adoptadas con miras al cierre de brechas."/>
    <s v="John William López_x000a_Diana Ramírez"/>
    <d v="2019-02-28T00:00:00"/>
    <s v="Proporción de solicitudes de referencia electiva pertinentes_x000a__x000a_Proporción de solicitudes de referencia urgente pertinentes"/>
    <s v="86,2%_x000a__x000a__x000a__x000a_92,1%"/>
    <n v="0.9"/>
    <s v="No se identifican barreras"/>
    <s v="NA"/>
    <d v="2019-02-07T00:00:00"/>
    <s v="EN PROCESO"/>
    <m/>
    <s v="Se tiene instrumento de evaluación y este cumple con lo requerido. La debilidad está en el tamaño de la muestra pero el recurso auditor no permite ampliar la misma_x000a_Se entrega informe a Directores, se analiza en comités_x000a_Pendiente evidencias"/>
    <m/>
    <d v="2019-03-07T00:00:00"/>
    <x v="0"/>
    <m/>
    <s v="Se presenta informe de metodología de evaluación de pertinencia de las remisiones, el cual incluye sugerencia de ajuste a la muestra, y propender por gestión de resultados_x000a__x000a_Revisar nuevamente criterios de pertinencia ya que se presentan remisiones de pacientes sin ayudas Dx y en la sede receptora no tienen el servicio, o mandan pacientes en condiciones clínicas graves que requieren nueva remisión urgente"/>
    <d v="2019-04-30T00:00:00"/>
    <m/>
    <m/>
    <m/>
    <m/>
    <m/>
    <m/>
    <m/>
    <m/>
    <m/>
    <m/>
    <m/>
    <m/>
    <m/>
    <m/>
    <m/>
    <m/>
    <m/>
    <m/>
    <m/>
    <m/>
    <m/>
    <m/>
    <m/>
    <m/>
    <m/>
    <m/>
    <m/>
    <m/>
    <m/>
    <m/>
    <m/>
    <m/>
    <m/>
    <m/>
    <m/>
    <m/>
    <m/>
    <m/>
    <m/>
    <m/>
    <m/>
    <m/>
    <m/>
    <m/>
    <m/>
    <m/>
    <m/>
    <m/>
    <m/>
    <m/>
  </r>
  <r>
    <x v="0"/>
    <d v="2018-11-01T00:00:00"/>
    <d v="2018-12-26T00:00:00"/>
    <d v="2019-01-03T00:00:00"/>
    <s v="No se cuenta con un proceso documentado de atención en fisioterapia."/>
    <m/>
    <x v="33"/>
    <x v="0"/>
    <s v="CA47"/>
    <m/>
    <s v="Documentar y desplegar el proceso de atención en fisioterapia, alineado con los estándares de acreditación aplicables (Considerar como referente el manual de estándares de habilitación - rehabilitación anexo a la resolución 1445 de 2006), formular e implementar los indicadores propios del proceso, medir la calidad del mismo e intervenir según sus resultados con miras al cierre de ciclos."/>
    <s v="SEG.1: Proceso y procedimientos de fisioterapia documentados; Fichas técnicas de los indicadores documentadas y aprobadas._x000a_SEG.2: Informe ejecutivo sobre las acciones y logros en la implementación del proceso y procedimientos de fisioterapia y de sus indicadores de evaluación._x000a_SEG.3 y siguientes: Informes ejecutivos bimestrales que incluyan el análisis, intervención y mejoramiento de los resultados de los indicadores de desempeño del proceso de atención en fisioterapia."/>
    <s v="Gloria Arango_x000a_Carlos Romero"/>
    <d v="2019-02-28T00:00:00"/>
    <m/>
    <m/>
    <m/>
    <m/>
    <m/>
    <d v="2019-02-07T00:00:00"/>
    <s v="SIN AVANCE"/>
    <m/>
    <s v="No se ha trabajado el tema. No se ha podido programar reunión con Planeación para avanzar en el tema_x000a_Considerar ajuste al proceso de consulta ambulatoria"/>
    <m/>
    <d v="2019-03-07T00:00:00"/>
    <x v="2"/>
    <m/>
    <s v="En los procedimientos mostrados no se evidencia las acciones o flujo de atención en fisioterapia, no se definen indicadores específicos"/>
    <d v="2019-04-30T00:00:00"/>
    <m/>
    <m/>
    <m/>
    <m/>
    <m/>
    <m/>
    <m/>
    <m/>
    <m/>
    <m/>
    <m/>
    <m/>
    <m/>
    <m/>
    <m/>
    <m/>
    <m/>
    <m/>
    <m/>
    <m/>
    <m/>
    <m/>
    <m/>
    <m/>
    <m/>
    <m/>
    <m/>
    <m/>
    <m/>
    <m/>
    <m/>
    <m/>
    <m/>
    <m/>
    <m/>
    <m/>
    <m/>
    <m/>
    <m/>
    <m/>
    <m/>
    <m/>
    <m/>
    <m/>
    <m/>
    <m/>
    <m/>
    <m/>
    <m/>
    <m/>
  </r>
  <r>
    <x v="0"/>
    <d v="2018-11-01T00:00:00"/>
    <d v="2018-12-26T00:00:00"/>
    <d v="2019-01-03T00:00:00"/>
    <s v="La información para la generación del indicador de tiempos de egreso no es confiable por cuanto depende de la actualización de estados por parte del personal involucrado."/>
    <m/>
    <x v="34"/>
    <x v="0"/>
    <s v="CA48"/>
    <m/>
    <s v="Revisar y mejorar la metodología de cálculo del indicador de tiempos de egreso para tratar de volverlo más transaccional y, por consiguiente, más confiable; continuar monitorizando los resultados obtenidos e intervenir con miras al cierre de brechas. "/>
    <s v="SEG.1: Informe ejecutivo sobre el método actual de cálculo del indicador de tiempos de egreso y posibilidades de ajuste del mismo._x000a_SEG.2: Informe ejecutivo sobre las mejoras introducidas al indicador, si aplica."/>
    <s v="John William López_x000a_Jaime Henao"/>
    <d v="2019-02-28T00:00:00"/>
    <s v="Tiempo promedio para el egreso hospitalario"/>
    <m/>
    <s v="6 hs"/>
    <s v="No se identifican barreras"/>
    <s v="NA"/>
    <m/>
    <m/>
    <m/>
    <m/>
    <m/>
    <d v="2019-03-07T00:00:00"/>
    <x v="4"/>
    <m/>
    <s v="En el equipo se expone que el resultado es automático y no habría pertinencia de la tarea_x000a_Aclarar con personas que aplican el proceso (Revisar cómo obtener el dato y mostrar el indicador)"/>
    <d v="2019-04-30T00:00:00"/>
    <m/>
    <m/>
    <m/>
    <m/>
    <m/>
    <m/>
    <m/>
    <m/>
    <m/>
    <m/>
    <m/>
    <m/>
    <m/>
    <m/>
    <m/>
    <m/>
    <m/>
    <m/>
    <m/>
    <m/>
    <m/>
    <m/>
    <m/>
    <m/>
    <m/>
    <m/>
    <m/>
    <m/>
    <m/>
    <m/>
    <m/>
    <m/>
    <m/>
    <m/>
    <m/>
    <m/>
    <m/>
    <m/>
    <m/>
    <m/>
    <m/>
    <m/>
    <m/>
    <m/>
    <m/>
    <m/>
    <m/>
    <m/>
    <m/>
    <m/>
  </r>
  <r>
    <x v="0"/>
    <d v="2018-11-01T00:00:00"/>
    <d v="2018-12-26T00:00:00"/>
    <d v="2019-01-03T00:00:00"/>
    <s v="Se evidencian deficiencias para el traslado interno de pacientes entre unidades hospitalarias de Metrosalud, en parte por dificultades para el traslado pero también por fallas de comunicación y coordinación entre dichas unidades y el centro regulador. "/>
    <m/>
    <x v="35"/>
    <x v="0"/>
    <s v="CA49"/>
    <m/>
    <s v="Ejecutar y documentar un análisis causal, sustentado con hechos y datos, con respecto a las fallas en el flujo de pacientes entre las unidades hospitalarias. A partir de este análisis causal, formular una acción de mejora integral que permita intervenir los factores causales identificados, ejecutar las acciones definidas y monitorizar su impacto con miras al cierre de brechas."/>
    <s v="SEG.1. Informe Ejecutivo sobre el análisis causal realizado y factores contributivos identificados y plan de Intervención._x000a_SEG.2 y siguientes: Informes ejecutivos bimestrales sobre avances y logros en la implementación e impacto del plan de intervención."/>
    <s v="Diana Ramírez_x000a_Guillermo Bustamante_x000a_Iván Ochoa_x000a_Gloria Muñoz"/>
    <d v="2019-02-28T00:00:00"/>
    <m/>
    <m/>
    <m/>
    <s v="No se identifican barreras"/>
    <s v="NA"/>
    <d v="2019-02-07T00:00:00"/>
    <s v="EN PROCESO"/>
    <m/>
    <s v="Se realizó análisis causal estructurado_x000a_Se tiene lista de chequeo la cual está en revisión_x000a_Dr Gustavo: complementar el análisis causal con el personal que opera el proceso (enfermeras, médicos, etc)"/>
    <m/>
    <d v="2019-03-07T00:00:00"/>
    <x v="3"/>
    <m/>
    <s v="Se trabajó análisis causal, factores contributivos y se proponen acciones de intervención._x000a_Ppal causa: oferta insuficiente de camas; demoras administrativas desde las EPS; recurso limitado de ambulancias para traslado de pacientes; demoras administrativas en sede que remite_x000a_Pendiente subir evidencia_x000a__x000a_Complementar informe de abril con: Gestión de pacientes (día estancia no adecuada)"/>
    <d v="2019-04-30T00:00:00"/>
    <m/>
    <m/>
    <m/>
    <m/>
    <m/>
    <m/>
    <m/>
    <m/>
    <m/>
    <m/>
    <m/>
    <m/>
    <m/>
    <m/>
    <m/>
    <m/>
    <m/>
    <m/>
    <m/>
    <m/>
    <m/>
    <m/>
    <m/>
    <m/>
    <m/>
    <m/>
    <m/>
    <m/>
    <m/>
    <m/>
    <m/>
    <m/>
    <m/>
    <m/>
    <m/>
    <m/>
    <m/>
    <m/>
    <m/>
    <m/>
    <m/>
    <m/>
    <m/>
    <m/>
    <m/>
    <m/>
    <m/>
    <m/>
    <m/>
    <m/>
  </r>
  <r>
    <x v="0"/>
    <d v="2018-11-01T00:00:00"/>
    <d v="2018-12-26T00:00:00"/>
    <d v="2019-01-03T00:00:00"/>
    <s v="Aunque se cuenta con un manual de imagen corporativa actualizado, este no ha sido desplegado ni se ha evaluado su adherencia."/>
    <m/>
    <x v="36"/>
    <x v="0"/>
    <s v="CA50"/>
    <m/>
    <s v="Desplegar e implementar el manual de imagen corporativa, evaluar la adherencia a las directrices del manual de imagen corporativa e intervenir con base en los resultados obtenidos, con miras al cierre de brechas."/>
    <s v="SEG.1: Informe ejecutivo diagnóstico (Línea Basal) sobre el cumplimiento del manual de imagen corporativa. _x000a_SEG.2: Plan de Implementación del manual con base en el diagnóstico realizado y los recursos disponibles._x000a_SEG.3 y siguientes: Informes ejecutivos bimestrales sobre avances y logros en el despliegue e implementación del manual de imagen corporativa actualizado."/>
    <s v="Claudia Garro"/>
    <d v="2019-02-28T00:00:00"/>
    <m/>
    <m/>
    <m/>
    <m/>
    <m/>
    <m/>
    <m/>
    <m/>
    <m/>
    <m/>
    <d v="2019-03-07T00:00:00"/>
    <x v="2"/>
    <m/>
    <s v="No se conoce avance de esta tarea"/>
    <d v="2019-04-30T00:00:00"/>
    <m/>
    <m/>
    <m/>
    <m/>
    <m/>
    <m/>
    <m/>
    <m/>
    <m/>
    <m/>
    <m/>
    <m/>
    <m/>
    <m/>
    <m/>
    <m/>
    <m/>
    <m/>
    <m/>
    <m/>
    <m/>
    <m/>
    <m/>
    <m/>
    <m/>
    <m/>
    <m/>
    <m/>
    <m/>
    <m/>
    <m/>
    <m/>
    <m/>
    <m/>
    <m/>
    <m/>
    <m/>
    <m/>
    <m/>
    <m/>
    <m/>
    <m/>
    <m/>
    <m/>
    <m/>
    <m/>
    <m/>
    <m/>
    <m/>
    <m/>
  </r>
  <r>
    <x v="0"/>
    <d v="2018-11-01T00:00:00"/>
    <d v="2018-12-26T00:00:00"/>
    <d v="2019-01-03T00:00:00"/>
    <s v="Aunque se tienen suficientes indicadores para evaluar los programas o modelos que desarrollan los ejes de acreditación, estos no se encuentran organizados de una manera sistemática para que la alta dirección (Junta Directiva y Gerencia) pueda monitorizar y evaluar el desarrollo y avance de cada uno de estos ejes."/>
    <m/>
    <x v="37"/>
    <x v="1"/>
    <s v="DG01"/>
    <m/>
    <s v="Estructurar una matriz de indicadores por cada uno de los ejes de acreditación, que permita generar un indicador resumen por eje, obtenido a partir de la ponderación de los componentes o dimensiones de cada uno de ellos para ser sustentados y analizados periódicamente en la junta directiva. Generar las evidencias de análisis y toma de decisiones en la Junta Directiva y monitorizar el mejoramiento logrado con miras al cierre de ciclos."/>
    <s v="SEG.2: Matrices de indicadores por cada uno de los ejes de acreditación, que permitan generar el indicador resumen por eje._x000a_SEG.3: Evidencias de sustentación periódica de los resultados por eje de acreditación ante la Junta Directiva._x000a_SEG.4 y siguientes: Evidencias de análisis, intervención y mejoramiento de los resultados de los indicadores resumen por cada eje de acreditación."/>
    <s v="John William López_x000a_Líderes de los diferentes ejes"/>
    <d v="2019-04-30T00:00:00"/>
    <m/>
    <m/>
    <m/>
    <s v="Falta de documentación de los programas por eje, con objetivos y estrategias"/>
    <s v="Gestionar con los líderes por eje, la documentación de los programas faltantes y la definición de indicadores de resultado"/>
    <m/>
    <m/>
    <m/>
    <m/>
    <m/>
    <m/>
    <x v="1"/>
    <m/>
    <m/>
    <d v="2019-04-30T00:00:00"/>
    <m/>
    <m/>
    <m/>
    <m/>
    <m/>
    <m/>
    <m/>
    <m/>
    <m/>
    <m/>
    <m/>
    <m/>
    <m/>
    <m/>
    <m/>
    <m/>
    <m/>
    <m/>
    <m/>
    <m/>
    <m/>
    <m/>
    <m/>
    <m/>
    <m/>
    <m/>
    <m/>
    <m/>
    <m/>
    <m/>
    <m/>
    <m/>
    <m/>
    <m/>
    <m/>
    <m/>
    <m/>
    <m/>
    <m/>
    <m/>
    <m/>
    <m/>
    <m/>
    <m/>
    <m/>
    <m/>
    <m/>
    <m/>
    <m/>
    <m/>
  </r>
  <r>
    <x v="0"/>
    <d v="2018-11-01T00:00:00"/>
    <d v="2018-12-26T00:00:00"/>
    <d v="2019-01-03T00:00:00"/>
    <s v="Aunque se tiene un programa de humanización actualizado, su grado de despliegue e implementación es incipiente."/>
    <m/>
    <x v="38"/>
    <x v="1"/>
    <s v="DG02"/>
    <m/>
    <s v="Continuar desplegando e implementando el programa de humanización, evaluar los resultados obtenidos mediante los indicadores que se determinen para el mismo e intervenir con miras al cierre de brechas."/>
    <s v="SEG.1: Plan de Despliegue e implementación del programa de humanización para 2019_x000a_SEG.2: Informe consolidado sobre el despliegue e implementación de la política de humanización y de los 4 pilares del programa._x000a_SEG.3 y siguientes: Informes ejecutivos bimestrales sobre los indicadores de evaluación del programa de humanización."/>
    <s v="Gustavo Hernández_x000a_Adriana Córdoba_x000a_Grupo de Humanización"/>
    <d v="2019-02-28T00:00:00"/>
    <m/>
    <m/>
    <m/>
    <s v="Múltiples temas a desplegar y el tiempo del personal para despliegues es limitado._x000a_Falta de recurso humano (auditor) para la evaluación de adherencia a criterios de prescripción de apoyos terapéuticos"/>
    <s v="Establecer listado de temas a desplegar_x000a_Definir cronograma según prioridades_x000a_Evaluar diferentes estrategias de despliegue buscando facilidad y las mayores coberturas posibles_x000a_Definir metodología para evaluación del modelo de humanización"/>
    <d v="2019-02-01T00:00:00"/>
    <s v="N/A"/>
    <m/>
    <s v="Por compromisos prioritarios se aplaza el seguimiento"/>
    <m/>
    <d v="2019-03-08T00:00:00"/>
    <x v="0"/>
    <m/>
    <s v="Se presenta plan general de implementación. Se viene implementando parte del Programa por Dra Sandra Báez pero en otros pilares se evidencian debilidades_x000a_En POA se presentan algunos resultados pero igual, varios de sus componentes no tienen resultados_x000a__x000a_Se evidencia falta de un equipo de personas de la red que lideren la implementación en las UPSS"/>
    <d v="2019-04-30T00:00:00"/>
    <m/>
    <m/>
    <m/>
    <m/>
    <m/>
    <m/>
    <m/>
    <m/>
    <m/>
    <m/>
    <m/>
    <m/>
    <m/>
    <m/>
    <m/>
    <m/>
    <m/>
    <m/>
    <m/>
    <m/>
    <m/>
    <m/>
    <m/>
    <m/>
    <m/>
    <m/>
    <m/>
    <m/>
    <m/>
    <m/>
    <m/>
    <m/>
    <m/>
    <m/>
    <m/>
    <m/>
    <m/>
    <m/>
    <m/>
    <m/>
    <m/>
    <m/>
    <m/>
    <m/>
    <m/>
    <m/>
    <m/>
    <m/>
    <m/>
    <m/>
  </r>
  <r>
    <x v="0"/>
    <d v="2018-11-01T00:00:00"/>
    <d v="2018-12-26T00:00:00"/>
    <d v="2019-01-03T00:00:00"/>
    <s v="No es claro el grado de desarrollo y ejecución actual del modelo de prestación de servicios en sus diferentes esferas y ámbitos."/>
    <m/>
    <x v="39"/>
    <x v="1"/>
    <s v="DG03"/>
    <m/>
    <s v="Formular una representación simplificada del modelo de prestación de servicios con enfoque sistémico, que permita sintetizar el deber ser del mismo, de manera que se pueda avanzar hacia la evaluación sistemática de su desarrollo y ejecución actual con el fin de introducir las mejoras necesarias para alcanzar los resultados esperados."/>
    <s v="SEG.1: Representación simplificada del modelo de prestación de servicios con enfoque sistémico y plan de evaluación del modelo._x000a_SEG.3: Informe consolidado de resultados de evaluación del modelo y propuestas de intervención._x000a_SEG.4 y siguientes: Informes ejecutivos bimestrales sobre los avances y logros en la intervención del modelo. "/>
    <s v="Leopoldo Giraldo_x000a_Francisco López_x000a_Wilson Martínez"/>
    <d v="2019-02-28T00:00:00"/>
    <m/>
    <m/>
    <m/>
    <m/>
    <m/>
    <d v="2019-02-01T00:00:00"/>
    <s v="N/A"/>
    <m/>
    <s v="Por compromisos prioritarios se aplaza el seguimiento"/>
    <m/>
    <d v="2019-03-08T00:00:00"/>
    <x v="0"/>
    <m/>
    <s v="Se han realizado reuniones de equipo lider con revisión de los cómos e indicadores_x000a_Se vincula a la tarea como corresponsable, a la Subgerencia de Red de Servicios"/>
    <d v="2019-04-30T00:00:00"/>
    <m/>
    <m/>
    <m/>
    <m/>
    <m/>
    <m/>
    <m/>
    <m/>
    <m/>
    <m/>
    <m/>
    <m/>
    <m/>
    <m/>
    <m/>
    <m/>
    <m/>
    <m/>
    <m/>
    <m/>
    <m/>
    <m/>
    <m/>
    <m/>
    <m/>
    <m/>
    <m/>
    <m/>
    <m/>
    <m/>
    <m/>
    <m/>
    <m/>
    <m/>
    <m/>
    <m/>
    <m/>
    <m/>
    <m/>
    <m/>
    <m/>
    <m/>
    <m/>
    <m/>
    <m/>
    <m/>
    <m/>
    <m/>
    <m/>
    <m/>
  </r>
  <r>
    <x v="0"/>
    <d v="2018-11-01T00:00:00"/>
    <d v="2018-12-26T00:00:00"/>
    <d v="2019-01-03T00:00:00"/>
    <s v="Es posible que existan ciertas &quot;zonas grises&quot; en relación con las responsabilidades y atribuciones de los Directores de UPSS, Coordinadores Administrativos, Coordinadores Asistenciales, Coordinadores de Centros de Salud y Comités Técnicos de UPSS."/>
    <m/>
    <x v="40"/>
    <x v="1"/>
    <s v="DG04"/>
    <m/>
    <s v="A partir de un diagnóstico sobre los principales problemas en la gestión de las UPSS, relacionados con falta de claridad en las competencias y atribuciones de sus directivos, formular una propuesta de directrices para la delimitación de las responsabilidades y atribuciones de los Directores de UPSS, Coordinadores Administrativos, Coordinadores Asistenciales, Coordinadores de Centros de Salud y Comités Técnicos de UPSS (Considerar una revisión de las resoluciones internas 285 de 2012, 505 de 2013, el acuerdo de Junta Directiva 341 de 2018 y su alineación con la metodología para la gestión por procesos y el Modelo Integrado de Planeación y Gestión - MIPG)."/>
    <s v="SEG.1: Diagnóstico consolidado sobre los principales problemas de gestión de las UPSS, relacionados con falta de claridad en las competencias y atribuciones de sus directivos (este diagnóstico debería incluir entrevistas con los implicados y revisión de directrices existentes, entre otras fuentes)._x000a_SEG.2: Propuesta de directrices para la delimitación de las responsabilidades y atribuciones de los Directores de UPSS, Coordinadores Administrativos, Coordinadores Asistenciales y Coordinadores de Centros de Salud y Comités Técnicos de UPSS. "/>
    <s v="Francisco López Bernal_x000a_Gustavo Hernández_x000a_Olga Mejía_x000a_Olga Mery López_x000a_Adriana Córdoba"/>
    <d v="2019-02-28T00:00:00"/>
    <m/>
    <m/>
    <m/>
    <m/>
    <m/>
    <d v="2019-02-01T00:00:00"/>
    <s v="N/A"/>
    <m/>
    <s v="Por compromisos prioritarios se aplaza el seguimiento"/>
    <m/>
    <d v="2019-03-08T00:00:00"/>
    <x v="2"/>
    <m/>
    <s v="Se está revisando manual de funciones y requisitos con fecha a mayo 2019_x000a_Gerencia da instrucción de revisar con responsables los cargos de Director, Asistencial, Administrativo y Coord CS (esta tarea debe presentarse a JD en abril 2019)_x000a_En plan de mejora se hará seguimiento en SEG3"/>
    <d v="2019-06-30T00:00:00"/>
    <m/>
    <m/>
    <m/>
    <m/>
    <m/>
    <m/>
    <m/>
    <m/>
    <m/>
    <d v="2019-06-30T00:00:00"/>
    <m/>
    <m/>
    <m/>
    <m/>
    <m/>
    <m/>
    <m/>
    <m/>
    <m/>
    <m/>
    <m/>
    <m/>
    <m/>
    <m/>
    <m/>
    <m/>
    <m/>
    <m/>
    <m/>
    <m/>
    <m/>
    <m/>
    <m/>
    <m/>
    <m/>
    <m/>
    <m/>
    <m/>
    <m/>
    <m/>
    <m/>
    <m/>
    <m/>
    <m/>
    <m/>
    <m/>
    <m/>
    <m/>
    <m/>
    <m/>
  </r>
  <r>
    <x v="0"/>
    <d v="2018-11-01T00:00:00"/>
    <d v="2018-12-26T00:00:00"/>
    <d v="2019-01-03T00:00:00"/>
    <s v="Es posible que culturalmente se tengan percepciones equivocadas del personal sobre el respeto de sus derechos por parte de la organización."/>
    <m/>
    <x v="41"/>
    <x v="1"/>
    <s v="DG05"/>
    <m/>
    <s v="Socializar, a través de la estrategia &quot;Talento humano a tu mano&quot; o de otros canales, los beneficios que reciben los colaboradores de la institución y presentarlos como parte del respeto de sus derechos, hasta alcanzar una amplia cobertura. (Considerar como posible denominación: &quot;Beneficios que son bendiciones&quot;)."/>
    <s v="SEG.1: Plan de despliegue de la información sobre los beneficios que recibe el personal de Metrosalud._x000a_SEG.2 y siguientes: Informes ejecutivos bimestrales sobre los avances y logros en el despliegue de los beneficios del personal."/>
    <s v="Adriana Córdoba_x000a_Leopoldo Giraldo"/>
    <d v="2019-02-28T00:00:00"/>
    <m/>
    <m/>
    <m/>
    <m/>
    <m/>
    <d v="2019-02-01T00:00:00"/>
    <s v="N/A"/>
    <m/>
    <s v="Por compromisos prioritarios se aplaza el seguimiento"/>
    <m/>
    <d v="2019-03-08T00:00:00"/>
    <x v="0"/>
    <m/>
    <s v="Desde 2018, la estrategia Talento Humano a tu mano realiza la feria de beneficios mensual en las UH, se informa sobre temas de interés de la Dirección, novedades en la organización, y se entrega volante con información variada_x000a_En inducción, reinducción, colillas de pago, mailmaster, se informa igualmente beneficios qure ofrece la organización a sus colaboradores_x000a_Para próximo seguimiento considerar el diseño de listado de beneficios brindados por la institución a sus colaboradores, y diseñar plan de despliegue en la red"/>
    <d v="2019-04-30T00:00:00"/>
    <m/>
    <m/>
    <m/>
    <m/>
    <m/>
    <m/>
    <m/>
    <m/>
    <m/>
    <m/>
    <m/>
    <m/>
    <m/>
    <m/>
    <m/>
    <m/>
    <m/>
    <m/>
    <m/>
    <m/>
    <m/>
    <m/>
    <m/>
    <m/>
    <m/>
    <m/>
    <m/>
    <m/>
    <m/>
    <m/>
    <m/>
    <m/>
    <m/>
    <m/>
    <m/>
    <m/>
    <m/>
    <m/>
    <m/>
    <m/>
    <m/>
    <m/>
    <m/>
    <m/>
    <m/>
    <m/>
    <m/>
    <m/>
    <m/>
    <m/>
  </r>
  <r>
    <x v="0"/>
    <d v="2018-11-01T00:00:00"/>
    <d v="2018-12-26T00:00:00"/>
    <d v="2019-01-03T00:00:00"/>
    <s v="Se evidencian fallas en la consolidación y presupuestación de las necesidades de las diferentes áreas y procesos, por cuanto se presentan dificultades para armonizar las necesidades con la planeación, la gestión del presupuesto y la respuesta a dichas necesidades."/>
    <m/>
    <x v="42"/>
    <x v="1"/>
    <s v="DG06"/>
    <m/>
    <s v="Revisar y armonizar los procesos de direccionamiento y planeación, gestión presupuestal y gestión de bienes y servicios, de manera que se pueda garantizar una respuesta oportuna y pertinente a las necesidades relacionadas con áreas de atención y puestos de trabajo dignos; desplegar los ajustes realizados y monitorizar el impacto de los mismos en términos de la solución de las fallas identificadas."/>
    <s v="SEG.1: Propuestas de ajuste a los procesos de direccionamiento y planeación, gestión presupuestal y gestión de bienes y servicios._x000a_SEG.2 y siguientes: Informes ejecutivos bimestrales sobre avances y logros en el despliegue e implementación de los ajustes adoptados."/>
    <s v="Gustavo Hernández_x000a_Olga Mejía_x000a_Olga Mery López"/>
    <d v="2019-02-28T00:00:00"/>
    <m/>
    <m/>
    <m/>
    <m/>
    <m/>
    <d v="2019-02-01T00:00:00"/>
    <s v="N/A"/>
    <m/>
    <s v="Por compromisos prioritarios se aplaza el seguimiento"/>
    <m/>
    <d v="2019-03-08T00:00:00"/>
    <x v="0"/>
    <m/>
    <s v="Se realizó reunión y se revisaron procedimientos. Se acordaron compromisos para dar mayor fluidez al proceso. Ej se encuentra solicitud de elementos en visitas de ergonomía, se revisaría cuáles pueden repararse, definiendo posterormente los que requieren reponerse_x000a__x000a_Dr Nicolás solicita revisar el procedimiento para que a todas las unidades adtivas, independiente de si son ejecutoras del gasto o no, se envíe formato de identificación de necesidades_x000a_Revisar el despliegue (canales suficientes) del procedimiento de id de necesidades_x000a_Para próximo seguimiento presentar revisión y ajuste de procedimientos y/o instructivos que den claridad en flujo del proceso"/>
    <d v="2019-04-30T00:00:00"/>
    <m/>
    <m/>
    <m/>
    <m/>
    <m/>
    <m/>
    <m/>
    <m/>
    <m/>
    <m/>
    <m/>
    <m/>
    <m/>
    <m/>
    <m/>
    <m/>
    <m/>
    <m/>
    <m/>
    <m/>
    <m/>
    <m/>
    <m/>
    <m/>
    <m/>
    <m/>
    <m/>
    <m/>
    <m/>
    <m/>
    <m/>
    <m/>
    <m/>
    <m/>
    <m/>
    <m/>
    <m/>
    <m/>
    <m/>
    <m/>
    <m/>
    <m/>
    <m/>
    <m/>
    <m/>
    <m/>
    <m/>
    <m/>
    <m/>
    <m/>
  </r>
  <r>
    <x v="0"/>
    <d v="2018-11-01T00:00:00"/>
    <d v="2018-12-26T00:00:00"/>
    <d v="2019-01-03T00:00:00"/>
    <s v="Se evidencian algunas brechas de despliegue e implementación de la mesa de ayuda de talento humano como plataforma para la gestión integral y sistémica de las necesidades del personal."/>
    <m/>
    <x v="43"/>
    <x v="2"/>
    <s v="TH01"/>
    <m/>
    <s v="Monitorizar la gestión de necesidades de talento humano con el fin de mejorar de manera continua la cobertura, oportunidad y satisfacción del cliente interno con la gestión de sus necesidades, analizar los resultados obtenidos e intervenir con miras al cierre de brechas."/>
    <s v="SEG.1. Informe ejecutivo sobre las mejoras introducidas al modelo de gestión de necesidades para afianzar su operación en la organización._x000a_SEG.2 y siguientes: Informes ejecutivos bimestrales con el perfil de necesidades identificadas, cobertura, oportunidad de respuesta y satisfacción del cliente interno, con sus correspondientes análisis y propuestas de intervención de las posibles brechas."/>
    <s v="Adriana Córdoba"/>
    <d v="2019-02-28T00:00:00"/>
    <s v="Proporción de clientes internos satisfechos con la respuesta dada a su necesidad"/>
    <s v="NLB"/>
    <n v="0.7"/>
    <m/>
    <m/>
    <d v="2019-02-06T00:00:00"/>
    <s v="EN PROCESO"/>
    <m/>
    <s v="Se avanzó en capacitación y asignación de usuario a todos los servidores de la Dir de TH. Se reallizó además ajustes a la mesa de ayuda para que genere informe con Ix"/>
    <m/>
    <d v="2019-03-08T00:00:00"/>
    <x v="0"/>
    <m/>
    <s v="Se presenta informe con resultados 2018 y actas (2) reuniones del equipo de TH donde se analiza la información_x000a_Estos resultados se presentan en POA_x000a_Pendiente resutltados 2019 donde se evidencie participación de otras áreas"/>
    <d v="2019-04-30T00:00:00"/>
    <m/>
    <m/>
    <m/>
    <m/>
    <m/>
    <m/>
    <m/>
    <m/>
    <m/>
    <m/>
    <m/>
    <m/>
    <m/>
    <m/>
    <m/>
    <m/>
    <m/>
    <m/>
    <m/>
    <m/>
    <m/>
    <m/>
    <m/>
    <m/>
    <m/>
    <m/>
    <m/>
    <m/>
    <m/>
    <m/>
    <m/>
    <m/>
    <m/>
    <m/>
    <m/>
    <m/>
    <m/>
    <m/>
    <m/>
    <m/>
    <m/>
    <m/>
    <m/>
    <m/>
    <m/>
    <m/>
    <m/>
    <m/>
    <m/>
    <m/>
  </r>
  <r>
    <x v="0"/>
    <d v="2018-11-01T00:00:00"/>
    <d v="2018-12-26T00:00:00"/>
    <d v="2019-01-03T00:00:00"/>
    <s v="Aunque se cuenta con un procedimiento de planeación del talento humano, que está parcialmente implementado, en su ejecución puede presentar variabilidad en las diferentes áreas de la organización."/>
    <m/>
    <x v="44"/>
    <x v="2"/>
    <s v="TH02"/>
    <m/>
    <s v="Desplegar e implementar el procedimiento de planeación del talento humano, alineado con las directrices del MIPG, e incluyendo el componente contingencial, para que opere de manera unificada en las diferentes áreas de la organización; monitorizar sus resultados e intervenir con miras al cierre de brechas."/>
    <s v="SEG.1: Informe ejecutivo sobre las acciones ejecutadas, avances, logros y pendientes en el despliegue e implementación del procedimiento de planeación del talento humano._x000a_SEG.2: Informes ejecutivos bimestrales de evaluación de adherencia al procedimiento de planeación del talento humano y propuestas de intervención de las posibles brechas."/>
    <s v="Adriana Córdoba"/>
    <d v="2019-02-28T00:00:00"/>
    <s v="Proporción de ocupación de la planta de cargos"/>
    <m/>
    <n v="0.95"/>
    <m/>
    <m/>
    <d v="2019-02-06T00:00:00"/>
    <s v="SIN AVANCE"/>
    <m/>
    <s v="Está pendiente terminar la documentación de la planeación del TH en lo contingencial. Este se tendrá para feb 28_x000a_Se debe reprogramar el cumplimiento del despliegue para SEG2"/>
    <m/>
    <d v="2019-03-08T00:00:00"/>
    <x v="0"/>
    <m/>
    <s v="Se presenta archivo Excel con forma de realizar o planear el plan de contingencia, y archivo Excel para registro de horas de ausencia del personal y el tiempo real reemplazado por la persona capacitada (competente) que muestra indicador de hs reemplazadas_x000a__x000a_Para próximo seguimiento debe presentarse informe ejecutivo con avances y pendientes en el despliegue e implementación en la Red de el procedimiento de planeación del TH y estandarización de los instrumentos (Resultados de prueba piloto)_x000a_Igualmente, explorar si desde Safix, cuadro de turnos, puedo obtener la información requerida"/>
    <d v="2019-04-30T00:00:00"/>
    <m/>
    <m/>
    <m/>
    <m/>
    <m/>
    <m/>
    <m/>
    <m/>
    <m/>
    <m/>
    <m/>
    <m/>
    <m/>
    <m/>
    <m/>
    <m/>
    <m/>
    <m/>
    <m/>
    <m/>
    <m/>
    <m/>
    <m/>
    <m/>
    <m/>
    <m/>
    <m/>
    <m/>
    <m/>
    <m/>
    <m/>
    <m/>
    <m/>
    <m/>
    <m/>
    <m/>
    <m/>
    <m/>
    <m/>
    <m/>
    <m/>
    <m/>
    <m/>
    <m/>
    <m/>
    <m/>
    <m/>
    <m/>
    <m/>
    <m/>
  </r>
  <r>
    <x v="0"/>
    <d v="2018-11-01T00:00:00"/>
    <d v="2018-12-26T00:00:00"/>
    <d v="2019-01-03T00:00:00"/>
    <s v="Aunque la revisión de hojas de vida del personal asistencial ha evidenciado algunas brechas en cumplimiento de requisitos de entrenamiento certificado, no se cuenta con un plan específico de intervención encaminado al cierre de dichas brechas."/>
    <m/>
    <x v="45"/>
    <x v="2"/>
    <s v="TH03"/>
    <m/>
    <s v="Formular, ejecutar y monitorizar un plan de intervención, alineado con el plan institucional de capacitación (PIC) que permita corregir las brechas identificadas en cuanto al cumplimiento de requisitos de entrenamiento certificado del personal asistencial, independientemente de la modalidad de vinculación de dicho personal, evaluar los resultados de la ejecución del plan e intervenir con miras al cierre de brechas."/>
    <s v="SEG.1: Plan de Intervención de brechas en cuanto al cumplimiento de requisitos de entrenamiento certificado y PIC 2019 actualizado._x000a_SEG.2 y siguientes: Informes ejecutivos bimestrales de avances y logros en la ejecución del plan de intervención de brechas de entrenamiento certificado."/>
    <s v="Adriana Córdoba_x000a_Francisco López_x000a_Olga Mejía"/>
    <d v="2019-02-28T00:00:00"/>
    <m/>
    <m/>
    <m/>
    <m/>
    <m/>
    <d v="2019-02-06T00:00:00"/>
    <s v="EN PROCESO"/>
    <m/>
    <s v="Se priorizaron certificados en soporte vital básico y avanzado, cód fucsia, toma de muestras_x000a_PIC 2019. Prioridad a SUH donde se cubre mayor número de personal, salud ocupacional_x000a_Se actualizó curso de inducción virtual y es obligatorio violencia sexual y seguridad del paciente"/>
    <m/>
    <d v="2019-03-08T00:00:00"/>
    <x v="0"/>
    <m/>
    <s v="No está claramente la población a certificar (por curso requerido); además el ingreso de personal nuevo (convocatoria CNSC) modifica la población objetivo_x000a__x000a_Próximo seguimiento: tener base de datos consolidada, donde se identifique claramente el personal que requiere certificados del SUH (por cada uno), cuántos lo cumplen y cuántos no lo cumplen (no lo tienen o está desactualizado) y  el plan de trabajo con cada persona (o por disciplinas) para cerrar la brecha. Igualmente, diseñar método para que se actualice hoja de vida del colaborador y la base de datos simultáneamente con la generación de la certificación_x000a__x000a_Contratistas PIC: que servicios están habilitados, con base en ello qué certificaciones tiene que cumplir ese personal y establecer el plan de trabajo para su cumplimiento (tener presnte requisitos de extranjeros)"/>
    <d v="2019-04-30T00:00:00"/>
    <m/>
    <m/>
    <m/>
    <m/>
    <m/>
    <m/>
    <m/>
    <m/>
    <m/>
    <m/>
    <m/>
    <m/>
    <m/>
    <m/>
    <m/>
    <m/>
    <m/>
    <m/>
    <m/>
    <m/>
    <m/>
    <m/>
    <m/>
    <m/>
    <m/>
    <m/>
    <m/>
    <m/>
    <m/>
    <m/>
    <m/>
    <m/>
    <m/>
    <m/>
    <m/>
    <m/>
    <m/>
    <m/>
    <m/>
    <m/>
    <m/>
    <m/>
    <m/>
    <m/>
    <m/>
    <m/>
    <m/>
    <m/>
    <m/>
    <m/>
  </r>
  <r>
    <x v="0"/>
    <d v="2018-11-01T00:00:00"/>
    <d v="2018-12-26T00:00:00"/>
    <d v="2019-01-03T00:00:00"/>
    <s v="Persisten dificultades en cuanto a la disponibilidad de hojas de vida únicas por colaborador en la organización."/>
    <m/>
    <x v="46"/>
    <x v="2"/>
    <s v="TH04"/>
    <m/>
    <s v="Formular, ejecutar y monitorizar un plan de intervención encaminado a garantizar la disponibilidad de una única hoja de vida por colaborador, con todos los soportes de ley, y en lo posible digital, accesible tanto en el nivel central como en los puntos de atención; analizar los resultados obtenidos e intervenir con miras al cierre de brechas."/>
    <s v="SEG.1: Plan de intervención formulado y aprobado._x000a_SEG.2 y siguientes: Informes ejecutivos bimestrales sobre los avances y logros del plan de intervención."/>
    <s v="Adriana Córdoba_x000a_Ruth Miriam Londoño_x000a_Jaime Henao"/>
    <d v="2019-02-28T00:00:00"/>
    <s v="Proporción de servidores vinculados, con verificación de antecedentes"/>
    <m/>
    <n v="0.95"/>
    <m/>
    <m/>
    <d v="2019-02-06T00:00:00"/>
    <s v="EN PROCESO"/>
    <m/>
    <s v="Se desarrolló en Safix lista chequeo para evaluar cumplimiento de requisitos de HV de servidores_x000a_Se inicia con personal clínico asistencial digitalizando HV. A la fecha van 55 HV_x000a_Se está desarrollando en Safix, la generación de informes de avance de este proceso"/>
    <m/>
    <d v="2019-03-08T00:00:00"/>
    <x v="0"/>
    <m/>
    <s v="Se presenta plan de trabajo en word. 4 UH ya todas las HV en el sistema. Pendiente ajustes con el fin de priorizar cumplimiento de requisitos de habilitación._x000a_Se tiene lista de chequeo en Safix para validar que las hojas de vida cumplan todos los requisitos normativos_x000a_Se debe asegurar que el personal que está ingresando por convocatoria, simultáneamente se actualice Safix con los documentos de HV"/>
    <d v="2019-04-30T00:00:00"/>
    <m/>
    <m/>
    <m/>
    <m/>
    <m/>
    <m/>
    <m/>
    <m/>
    <m/>
    <m/>
    <m/>
    <m/>
    <m/>
    <m/>
    <m/>
    <m/>
    <m/>
    <m/>
    <m/>
    <m/>
    <m/>
    <m/>
    <m/>
    <m/>
    <m/>
    <m/>
    <m/>
    <m/>
    <m/>
    <m/>
    <m/>
    <m/>
    <m/>
    <m/>
    <m/>
    <m/>
    <m/>
    <m/>
    <m/>
    <m/>
    <m/>
    <m/>
    <m/>
    <m/>
    <m/>
    <m/>
    <m/>
    <m/>
    <m/>
    <m/>
  </r>
  <r>
    <x v="0"/>
    <d v="2018-11-01T00:00:00"/>
    <d v="2018-12-26T00:00:00"/>
    <d v="2019-01-03T00:00:00"/>
    <s v="Si bien se cuenta con un procedimiento de formación y capacitación y con un modelo de formación y aprendizaje que define el enfoque andragógico y de evaluación, estos no han sido implementados conforme a los ajustes realizados durante 2018."/>
    <m/>
    <x v="47"/>
    <x v="2"/>
    <s v="TH05"/>
    <m/>
    <s v="Desplegar e implementar el procedimiento de formación y capacitación y el modelo de formación y aprendizaje; evaluar los resultados obtenidos e intervenir con miras al cierre de brechas."/>
    <s v="SEG.1: Plan de despliegue e implementación del procedimiento de formación y capacitación y del modelo de formación y aprendizaje._x000a_SEG.2 y siguientes: Informes ejecutivos bimestrarles sobre los avances y logros en la implementación del procedimiento de formación y capacitación, y del modelo de formación y aprendizaje."/>
    <s v="Luz Amparo Montoya"/>
    <d v="2019-02-28T00:00:00"/>
    <s v="Proporción de clientes internos con apropiacion de conocimiento de las actividades del PIC"/>
    <m/>
    <n v="0.7"/>
    <m/>
    <m/>
    <d v="2019-02-06T00:00:00"/>
    <s v="SIN AVANCE"/>
    <m/>
    <s v="Se presentará plan de despliegue en el comité de capacitación para su aprobación"/>
    <m/>
    <d v="2019-03-08T00:00:00"/>
    <x v="2"/>
    <m/>
    <s v="Se vienen haciendo ajustes al enfoque para dar cumplimiento a la Estructura Documental_x000a_No se ha iniciado despliegue del mismo_x000a__x000a_Dr Javier López ofrece su apoyo con documentación"/>
    <d v="2019-04-30T00:00:00"/>
    <m/>
    <m/>
    <m/>
    <m/>
    <m/>
    <m/>
    <m/>
    <m/>
    <m/>
    <m/>
    <m/>
    <m/>
    <m/>
    <m/>
    <m/>
    <m/>
    <m/>
    <m/>
    <m/>
    <m/>
    <m/>
    <m/>
    <m/>
    <m/>
    <m/>
    <m/>
    <m/>
    <m/>
    <m/>
    <m/>
    <m/>
    <m/>
    <m/>
    <m/>
    <m/>
    <m/>
    <m/>
    <m/>
    <m/>
    <m/>
    <m/>
    <m/>
    <m/>
    <m/>
    <m/>
    <m/>
    <m/>
    <m/>
    <m/>
    <m/>
  </r>
  <r>
    <x v="0"/>
    <d v="2018-11-01T00:00:00"/>
    <d v="2018-12-26T00:00:00"/>
    <d v="2019-01-03T00:00:00"/>
    <s v="Aunque se tiene un formato diseñado para el entrenamiento en el puesto de trabajo, se considera que este no es lo sufcientemente específico."/>
    <m/>
    <x v="48"/>
    <x v="2"/>
    <s v="TH06"/>
    <m/>
    <s v="Revisar y fortalecer el formato de entrenamiento al puesto de trabajo para mejorar su especificidad en relación con las competencias propias de cada cargo; desplegar e implementar el formato aprobado, evaluar la adherencia al mismo e intervenir con miras al cierre de brechas."/>
    <s v="SEG.1: Formato de entrenamiento al puesto de trabajo actualizado para mejorar su especificidad en relación con las competencias propias de cada cargo._x000a_SEG.3. Informe ejecutivo sobre las acciones y resultados del despliegue e implementación del formato._x000a_SEG.4 y siguientes: Informes ejecutivos bimestrales sobre los resultados de adherencia al formato y propuestas de intervención para el cierre de las posibles brechas."/>
    <s v="Valentina Sosa_x000a_Luz Amparo Montoya"/>
    <d v="2019-02-28T00:00:00"/>
    <m/>
    <m/>
    <m/>
    <m/>
    <m/>
    <d v="2019-02-06T00:00:00"/>
    <s v="EN PROCESO"/>
    <m/>
    <s v="Se ajustó formato con Dres Valentina y Gustavo Hdez. Pendiente codificación"/>
    <m/>
    <d v="2019-03-08T00:00:00"/>
    <x v="0"/>
    <m/>
    <s v="Se presenta formato ajustado con información a transmitir como parte de entrenamiento al puesto de trabajo_x000a_Ajustar con el fin de que sea visible el entrenamiento del contratista_x000a_Para próximo seguimiento: informe de despliegue e implmentación"/>
    <d v="2019-04-30T00:00:00"/>
    <m/>
    <m/>
    <m/>
    <m/>
    <m/>
    <m/>
    <m/>
    <m/>
    <m/>
    <m/>
    <m/>
    <m/>
    <m/>
    <m/>
    <m/>
    <m/>
    <m/>
    <m/>
    <m/>
    <m/>
    <m/>
    <m/>
    <m/>
    <m/>
    <m/>
    <m/>
    <m/>
    <m/>
    <m/>
    <m/>
    <m/>
    <m/>
    <m/>
    <m/>
    <m/>
    <m/>
    <m/>
    <m/>
    <m/>
    <m/>
    <m/>
    <m/>
    <m/>
    <m/>
    <m/>
    <m/>
    <m/>
    <m/>
    <m/>
    <m/>
  </r>
  <r>
    <x v="0"/>
    <d v="2018-11-01T00:00:00"/>
    <d v="2018-12-26T00:00:00"/>
    <d v="2019-01-03T00:00:00"/>
    <s v="Aunque se cuenta con un manual sobre cuadros de turnos aprobado por la subgerencia de red, este no ha sido desplegado ni implementado."/>
    <m/>
    <x v="49"/>
    <x v="2"/>
    <s v="TH07"/>
    <m/>
    <s v="Desplegar e implementar el manual de cuadros de turnos, monitorizar la adherencia a sus directrices e intervenir con base en los resultados obtenidos con miras al cierre de brechas."/>
    <s v="SEG.1: Informe ejecutivo sobre avances y logros en el despliegue e implementación del manual de cuadros de turnos._x000a_SEG.2 y siguientes: Informes ejecutivos bimestrales sobre la adherencia a las directrices del manual de cuadro de turnos y las intervenciones realizadas para el cierre de brechas."/>
    <s v="Luis Fernando Giraldo_x000a_Francisco López_x000a_Gustavo Hernández"/>
    <d v="2019-02-28T00:00:00"/>
    <m/>
    <m/>
    <m/>
    <m/>
    <m/>
    <d v="2019-02-06T00:00:00"/>
    <s v="SIN AVANCE"/>
    <m/>
    <s v="No se ha podido iniciar despliegue. Aún pendiente ajuste del documento inical elaborado desde la Dir de Th, con participación de la Subgerencia de Red"/>
    <m/>
    <d v="2019-03-08T00:00:00"/>
    <x v="2"/>
    <m/>
    <s v="Desde 2018 se documentó manual pero no ha sido adoptado porque está pendiente ajustes con Subg de Red de Servicios_x000a_No se ha iniciado despliegue_x000a__x000a_Escalar al equipo de DIRECCIONAMIENTO Y GERENCIA_x000a__x000a_Se revisa esta tarea en equipo de Direcc y Gerencia. El Dr Gustavo asume el compromiso con la misma"/>
    <d v="2019-04-30T00:00:00"/>
    <m/>
    <m/>
    <m/>
    <m/>
    <m/>
    <m/>
    <m/>
    <m/>
    <m/>
    <m/>
    <m/>
    <m/>
    <m/>
    <m/>
    <m/>
    <m/>
    <m/>
    <m/>
    <m/>
    <m/>
    <m/>
    <m/>
    <m/>
    <m/>
    <m/>
    <m/>
    <m/>
    <m/>
    <m/>
    <m/>
    <m/>
    <m/>
    <m/>
    <m/>
    <m/>
    <m/>
    <m/>
    <m/>
    <m/>
    <m/>
    <m/>
    <m/>
    <m/>
    <m/>
    <m/>
    <m/>
    <m/>
    <m/>
    <m/>
    <m/>
  </r>
  <r>
    <x v="0"/>
    <d v="2018-11-01T00:00:00"/>
    <d v="2018-12-26T00:00:00"/>
    <d v="2019-01-03T00:00:00"/>
    <s v="El 30 de noviembre de 2018 concluyó la aplicación del Estudio de Percepción y Satisfacción del Cliente Interno (EPSCI). Está pendiente su consolidación, divulgación y formulación del plan de intervención."/>
    <m/>
    <x v="50"/>
    <x v="2"/>
    <s v="TH08"/>
    <m/>
    <s v="Consolidar los resultados del EPSCI, sustentar el informe en el comité ampliado de gerencia, comité de bienestar y equipo de mejoramiento de segundo nivel de gestión humana. A partir de estos resultados, formular un plan de mejora, ejecutar y monitorizar sus logros e intervenir con miras al cierre de brechas."/>
    <s v="SEG.1. Informe consolidado del EPSCI._x000a_SEG.3: Plan de Mejora Consolidado a partir de los resultados._x000a_SEG.4 y siguientes: Informes Bimestrales de Avances y Logros del Plan de Mejora."/>
    <s v="Adriana Córdoba_x000a_Sandra Báez_x000a_Responsables por componente"/>
    <d v="2019-02-28T00:00:00"/>
    <m/>
    <m/>
    <m/>
    <m/>
    <m/>
    <d v="2019-02-06T00:00:00"/>
    <s v="EN PROCESO"/>
    <m/>
    <s v="Informe consolidado. Pendiente evidencia"/>
    <m/>
    <d v="2019-03-08T00:00:00"/>
    <x v="3"/>
    <m/>
    <s v="Se presentan resultados consolidados._x000a_Remitir a líderes por grupo de estándares lo que les corresponden para formulación del PM_x000a_Para próximo seguimiento: Responsables de cada componente, tiene tarea de formular el plan de trabajo (plan de mejora) para cierre de brechas"/>
    <d v="2019-06-30T00:00:00"/>
    <m/>
    <m/>
    <m/>
    <m/>
    <m/>
    <m/>
    <m/>
    <m/>
    <m/>
    <m/>
    <m/>
    <m/>
    <m/>
    <m/>
    <m/>
    <m/>
    <m/>
    <m/>
    <m/>
    <m/>
    <m/>
    <m/>
    <m/>
    <m/>
    <m/>
    <m/>
    <m/>
    <m/>
    <m/>
    <m/>
    <m/>
    <m/>
    <m/>
    <m/>
    <m/>
    <m/>
    <m/>
    <m/>
    <m/>
    <m/>
    <m/>
    <m/>
    <m/>
    <m/>
    <m/>
    <m/>
    <m/>
    <m/>
    <m/>
    <m/>
  </r>
  <r>
    <x v="0"/>
    <d v="2018-11-01T00:00:00"/>
    <d v="2018-12-26T00:00:00"/>
    <d v="2019-01-03T00:00:00"/>
    <s v="Aunque se cuenta con una autoevaluación actualizada de la relación docencia servicio, acorde a los factores y criterios del modelo adoptado por acuerdo 003 de 2003, no se ha formulado un plan integral de intervención de las brechas identificadas."/>
    <m/>
    <x v="51"/>
    <x v="2"/>
    <s v="TH09"/>
    <m/>
    <s v="A partir de la autoevaluación actualizada con respecto al modelo de la relación docencia-servicio, formular y ejecutar un plan integral de intervención, que permita abordar las brechas identificadas; monitorizar los resultados obtenidos e intervenir con miras al cierre de brechas."/>
    <s v="SEG.1. Autoevaluación actualizada (línea basal) y plan de intervención de las brechas identificadas._x000a_SEG.2. y siguientes: Informes ejecutivos bimestrales sobre los avances y logros en la ejecución del plan de intervención."/>
    <s v="Rosa Elena Betancur"/>
    <d v="2019-02-28T00:00:00"/>
    <m/>
    <m/>
    <m/>
    <m/>
    <m/>
    <d v="2019-02-06T00:00:00"/>
    <s v="EN PROCESO"/>
    <m/>
    <s v="Ya se realizó autoevaluación. El plan se formulará con las universidades en el 1er comité a realiza en Marzo. Reprogramar actividad para 2SEG"/>
    <m/>
    <d v="2019-03-08T00:00:00"/>
    <x v="0"/>
    <m/>
    <s v="Se actualizó autoevaluación y se presentaron resultados a Universidades_x000a_Pendiente subir evidencias en carpeta compartida_x000a_Para próximo seguimiento presentar plan de intervención para cierre de brechas_x000a__x000a_Programar sesión de trabajo con Dr Javier López para revisar notas realizadas por las U a la autoevaluación"/>
    <d v="2019-04-30T00:00:00"/>
    <m/>
    <m/>
    <m/>
    <m/>
    <m/>
    <m/>
    <m/>
    <m/>
    <m/>
    <m/>
    <m/>
    <m/>
    <m/>
    <m/>
    <m/>
    <m/>
    <m/>
    <m/>
    <m/>
    <m/>
    <m/>
    <m/>
    <m/>
    <m/>
    <m/>
    <m/>
    <m/>
    <m/>
    <m/>
    <m/>
    <m/>
    <m/>
    <m/>
    <m/>
    <m/>
    <m/>
    <m/>
    <m/>
    <m/>
    <m/>
    <m/>
    <m/>
    <m/>
    <m/>
    <m/>
    <m/>
    <m/>
    <m/>
    <m/>
    <m/>
  </r>
  <r>
    <x v="0"/>
    <d v="2018-11-01T00:00:00"/>
    <d v="2018-12-26T00:00:00"/>
    <d v="2019-01-03T00:00:00"/>
    <s v="Si bien se tiene un instructivo inicial para la estimación de la relación costo beneficio de la relación docencia - servicio, este no se ha implementado."/>
    <m/>
    <x v="51"/>
    <x v="2"/>
    <s v="TH10"/>
    <m/>
    <s v="Desarrollar e implementar el instructivo de evaluación del costo-beneficio de la relación docencia-servicio, en lo posible con apoyo de una entidad educativa, de manera que se disponga de información útil para la toma de decisiones."/>
    <s v="SEG.1 y siguientes: Informes ejecutivos bimestrales sobre avances y logros en la medición del costo-beneficio de la relación docencia-servicio. "/>
    <s v="Rosa Elena Betancur"/>
    <d v="2019-02-28T00:00:00"/>
    <m/>
    <m/>
    <m/>
    <m/>
    <m/>
    <d v="2019-02-06T00:00:00"/>
    <s v="SIN AVANCE"/>
    <m/>
    <s v="Se va ha realizar medición de gastos de los estudiantes con SENA para luego realizar medición del costo_x000a_Rosa considera difícil rastrear las actividades de docentes bimestralmente, sugiere hacerlo semestralmente_x000a_Revisar con la Subg de Red de Servicios la posibilidad de cumplir esta tarea o pensar en replantear la misma"/>
    <m/>
    <d v="2019-03-08T00:00:00"/>
    <x v="4"/>
    <m/>
    <s v="Tarea que el equipo decide retirar del plan de mejoramiento ya que las instituciones educativas, por cambio de personal motivado en concurso de CNSC, no tienen posibilidades de apoyar la ejecución de la misma"/>
    <m/>
    <m/>
    <m/>
    <m/>
    <m/>
    <m/>
    <m/>
    <m/>
    <m/>
    <m/>
    <m/>
    <m/>
    <m/>
    <m/>
    <m/>
    <m/>
    <m/>
    <m/>
    <m/>
    <m/>
    <m/>
    <m/>
    <m/>
    <m/>
    <m/>
    <m/>
    <m/>
    <m/>
    <m/>
    <m/>
    <m/>
    <m/>
    <m/>
    <m/>
    <m/>
    <m/>
    <m/>
    <m/>
    <m/>
    <m/>
    <m/>
    <m/>
    <m/>
    <m/>
    <m/>
    <m/>
    <m/>
    <m/>
    <m/>
    <m/>
    <m/>
  </r>
  <r>
    <x v="0"/>
    <d v="2018-11-01T00:00:00"/>
    <d v="2018-12-26T00:00:00"/>
    <d v="2019-01-03T00:00:00"/>
    <s v="Aunque se cuenta con un instructivo de supervisión del personal en prácticas formativas que se convertirá en uno de los procedimientos del proceso de gestión de docencia servicio, este se encuentra solo parcialmente desplegado e implementado."/>
    <m/>
    <x v="52"/>
    <x v="2"/>
    <s v="TH11"/>
    <m/>
    <s v="Fortalecer el despliegue e implementación del procedimiento de supervisión del personal en prácticas formativas con participación de la subgerencia de red de servicios y compromiso explícito de los directores de UPSS, coordinadores asistenciales y de centros de salud, de manera que se garantice una aplicación consistente del modelo de supervisión en los campos de práctica de las unidades, generar los datos e indicadores derivados de la supervisión, analizar los resultados obtenidos e intervenir con miras al cierre de brechas."/>
    <s v="SEG.2: Informe ejecutivo sobre acciones y resultados del despliegue e implementación del procedimiento de supervisión del personal en prácticas formativas._x000a_SEG.3 y siguientes: Informes ejecutivos bimestrales sobre los resultados de la supervisión al personal en prácticas formativas y propuestas de intervención de las posibles brechas."/>
    <s v="Francisco López_x000a_Rosa Elena Betancur"/>
    <d v="2019-04-30T00:00:00"/>
    <m/>
    <m/>
    <m/>
    <m/>
    <m/>
    <d v="2019-02-06T00:00:00"/>
    <s v="SIN AVANCE"/>
    <m/>
    <s v="Se pretende construir un instrumento que facilite a los supervisores consolidar la información obtenida de la supervisión_x000a_En POA 2019 los Directores deben evidenciar la supervisión a estudiantes. Pendiente definir el método para la supervisión"/>
    <m/>
    <m/>
    <x v="1"/>
    <m/>
    <m/>
    <d v="2019-04-30T00:00:00"/>
    <m/>
    <m/>
    <m/>
    <m/>
    <m/>
    <m/>
    <m/>
    <m/>
    <m/>
    <m/>
    <m/>
    <m/>
    <m/>
    <m/>
    <m/>
    <m/>
    <m/>
    <m/>
    <m/>
    <m/>
    <m/>
    <m/>
    <m/>
    <m/>
    <m/>
    <m/>
    <m/>
    <m/>
    <m/>
    <m/>
    <m/>
    <m/>
    <m/>
    <m/>
    <m/>
    <m/>
    <m/>
    <m/>
    <m/>
    <m/>
    <m/>
    <m/>
    <m/>
    <m/>
    <m/>
    <m/>
    <m/>
    <m/>
    <m/>
    <m/>
  </r>
  <r>
    <x v="0"/>
    <d v="2018-11-01T00:00:00"/>
    <d v="2018-12-26T00:00:00"/>
    <d v="2019-01-03T00:00:00"/>
    <s v="En las unidades hospitalarias (UH) se cuenta con personal de apoyo para mantenimiento que puede estar destinando parte de su tiempo a labores diferentes. Se considera que este personal podría contribuir a la labor proactiva de identificación de necesidades de mantenimiento en dichas unidades y en los centros de salud a su cargo."/>
    <m/>
    <x v="53"/>
    <x v="3"/>
    <s v="AF01"/>
    <m/>
    <s v="Revisar y ajustar las directrices y coordinación del personal de mantenimiento asignado a las UH, de manera que, aplicando sistemáticamente listas de chequeo, bajo la coordinación de la dirección administrativa, contribuyan a mantener las instalaciones en óptimas condiciones; implementar las directrices adoptadas, evaluar el impacto de esta medida en la identificación de necesidades de AF e intervenir con miras al cierre de brechas."/>
    <s v="SEG1: Directrices Establecidas (lineamientos, listas de chequeo, cronogramas, etc.) y alineadas con el procedimiento de mantenimiento._x000a_SEG2: Informe ejecutivo con los resultados de la implementación de las herramientas y el entrenamiento a los responsables (cobertura, eficacia, etc.)_x000a_SEG3: Informe de resultados obtenidos (indicadores derivados de paciente trazador, rondas de calidad, necesidades atendidas según AM. etc.)"/>
    <s v="Olga Mejía_x000a_Jorge Romero"/>
    <d v="2019-02-28T00:00:00"/>
    <s v="Proporción de cumplimiento de criterios de infraestructura en el SUH"/>
    <n v="0.86"/>
    <n v="0.9"/>
    <s v="Falta de recursos financieros para dar cumplimeinto a las necesidades identificadas"/>
    <s v="Hacer gestiones para contar con los recursos y lograr la meta trazada_x000a_Gestionar para que las unidades hospitalarias cuenten con algunos recursos y/o materiales para reparaciones menores"/>
    <d v="2019-02-06T00:00:00"/>
    <s v="CERRADA"/>
    <m/>
    <s v="Se realizó reunión con adtores, se hicieron lista de chequeo semanal_x000a_a la fecha no ha llegado listas de chequeo diligenciadas a la Dir Adtiva_x000a_Persisten situaciones de daños, pero no se reporta y desde la Dir Adtiva no se conoce dicha situación"/>
    <m/>
    <d v="2019-03-06T00:00:00"/>
    <x v="0"/>
    <m/>
    <s v="Se adjunta evidencia: acta con lineamiento de monitoreo semanal a infraestructura con reporte de necesidades, y lista de chequeo excel a registrar semanalmente_x000a_Todas las necesidades se ingresan a mesa de ayuda_x000a_Los funcionarios no realizan reparación inmediata porque en las UPSS no tienen caja menor para conseguir insumos._x000a_Para próximo seguimiento: revisar si es posible ajustar caja menor de la Dir Adtiva para entrega a las UPSS de manera que puedan conseguir algunos insumos. Revisar el AM si permite control de las actividades de mantenimiento y evaluar su efectividad  (tickets montados, pendientes)_x000a_Igualmente, revisar y ajustar en lo pertinente el procedimiento incluyendo cómo se identifican necesidades de mantenimiento, mediante qué acción se identificaron las mismas, quién controla el mantenimiento y cómo se realiza la verificación en los servicios del cumplimiento del mantenimiento. Dar clave al Admor de UPSS en mesa de ayuda_x000a_Considerar ajuste de lista de chequeo para que sean más explícitas (Dr Javier López enviará ejemplos)"/>
    <d v="2019-04-30T00:00:00"/>
    <m/>
    <m/>
    <m/>
    <m/>
    <m/>
    <m/>
    <m/>
    <m/>
    <m/>
    <m/>
    <m/>
    <m/>
    <m/>
    <m/>
    <m/>
    <m/>
    <m/>
    <m/>
    <m/>
    <m/>
    <m/>
    <m/>
    <m/>
    <m/>
    <m/>
    <m/>
    <m/>
    <m/>
    <m/>
    <m/>
    <m/>
    <m/>
    <m/>
    <m/>
    <m/>
    <m/>
    <m/>
    <m/>
    <m/>
    <m/>
    <m/>
    <m/>
    <m/>
    <m/>
    <m/>
    <m/>
    <m/>
    <m/>
    <m/>
    <m/>
  </r>
  <r>
    <x v="0"/>
    <d v="2018-11-01T00:00:00"/>
    <d v="2018-12-26T00:00:00"/>
    <d v="2019-01-03T00:00:00"/>
    <s v="Aunque se tiene documentado y desplegado el programa 5S, no es claro el análisis e intervención de los resultados con miras al cierre de brechas."/>
    <m/>
    <x v="54"/>
    <x v="3"/>
    <s v="AF02"/>
    <m/>
    <s v="Garantizar la continuidad del programa 5S como herramienta de transformación cultural en relación con orden, seguridad, limpieza y aseo, y reportar bimestralmente las acciones realizadas y los resultados obtenidos."/>
    <s v="SEG.2 y siguientes: Informes Bimestrales de Acciones Realizadas en el programa 5S y los resultados logrados."/>
    <s v="Silvia Echeverri_x000a_Olga Mejía"/>
    <d v="2019-04-30T00:00:00"/>
    <m/>
    <m/>
    <m/>
    <s v="Dificultades para acceder a la sede por barreras de orden público_x000a_En la sede no pueden recibir la visita (no programados)"/>
    <s v="Reprogramar la fecha de visita"/>
    <d v="2019-02-06T00:00:00"/>
    <s v="EN PROCESO"/>
    <m/>
    <s v="Se ajustó instrumento excel para arrojar resultados específicos de OyA_x000a_Revisar estrategias para fortalecer el programa 5S y hacer seguimiento"/>
    <m/>
    <m/>
    <x v="1"/>
    <m/>
    <m/>
    <d v="2019-04-30T00:00:00"/>
    <m/>
    <m/>
    <m/>
    <m/>
    <m/>
    <m/>
    <m/>
    <m/>
    <m/>
    <m/>
    <m/>
    <m/>
    <m/>
    <m/>
    <m/>
    <m/>
    <m/>
    <m/>
    <m/>
    <m/>
    <m/>
    <m/>
    <m/>
    <m/>
    <m/>
    <m/>
    <m/>
    <m/>
    <m/>
    <m/>
    <m/>
    <m/>
    <m/>
    <m/>
    <m/>
    <m/>
    <m/>
    <m/>
    <m/>
    <m/>
    <m/>
    <m/>
    <m/>
    <m/>
    <m/>
    <m/>
    <m/>
    <m/>
    <m/>
    <m/>
  </r>
  <r>
    <x v="0"/>
    <d v="2018-11-01T00:00:00"/>
    <d v="2018-12-26T00:00:00"/>
    <d v="2019-01-03T00:00:00"/>
    <s v="El análisis de los eventos adversos no está incluyendo la clasificación de los mismos según causalidad (acciones inseguras o condiciones inseguras)."/>
    <m/>
    <x v="54"/>
    <x v="3"/>
    <s v="AF03"/>
    <m/>
    <s v="Adoptar, como parte del análisis de causalidad de los eventos adversos, la clasificación de los mismos en relación con los factores determinantes principales (acciones inseguras vs. Condiciones inseguras, cuando aplique); reportar a la Dirección Administrativa la información consolidada de estos análisis con el fin de conocer y monitorizar la participación de la gestión del ambiente físico en la causalidad de los eventos adversos."/>
    <s v="SEG1: Directrices o instructivo para el análisis y clasificación de los factores determinantes (Acciones Inseguras vs. Condiciones Inseguras) documentado._x000a_SEG2: Informe ejecutivo sobre los resultados del despliegue e implementación de las directrices adoptadas hacia los referentes de seguridad del paciente._x000a_SEG3 y Siguientes: Informe Bimestral de Análisis y Acciones Adoptadas en relación con los EA atribuibles a las Condiciones Inseguras del AF."/>
    <s v="Jorge Mejía_x000a_Referentes de Seguridad del Paciente"/>
    <d v="2019-02-28T00:00:00"/>
    <m/>
    <m/>
    <m/>
    <s v="No se identifican barreras"/>
    <s v="NA"/>
    <d v="2019-02-06T00:00:00"/>
    <s v="SIN AVANCE"/>
    <m/>
    <s v="Gerente. Revisar con Dr Gustavo incluir en aplicativo los factores contributivos_x000a_Dr Gustavo. Está en revisión la taxonomía. Se espera este mes finiquitar el aplicativo. Se requiere plan de trabajo de DOSI para desarrollos del sistema"/>
    <m/>
    <d v="2019-03-06T00:00:00"/>
    <x v="0"/>
    <m/>
    <s v="El aplicativo EA permite identificar si el AF es una de las causas del incidente_x000a_Para eventos adversos no permite la identificación pero la persona que realiza el análisis debe identificar factores contributivos del evento. Igualmente, dentro del plan de mejora se identificarían las relacionadas con AF_x000a_El aplicativo está aún en desarrollo_x000a_Dra Olga sugiere que si se considera que hay relación de EA con AF, el admor debe participar en el análisis"/>
    <d v="2019-04-30T00:00:00"/>
    <m/>
    <m/>
    <m/>
    <m/>
    <m/>
    <m/>
    <m/>
    <m/>
    <m/>
    <m/>
    <m/>
    <m/>
    <m/>
    <m/>
    <m/>
    <m/>
    <m/>
    <m/>
    <m/>
    <m/>
    <m/>
    <m/>
    <m/>
    <m/>
    <m/>
    <m/>
    <m/>
    <m/>
    <m/>
    <m/>
    <m/>
    <m/>
    <m/>
    <m/>
    <m/>
    <m/>
    <m/>
    <m/>
    <m/>
    <m/>
    <m/>
    <m/>
    <m/>
    <m/>
    <m/>
    <m/>
    <m/>
    <m/>
    <m/>
    <m/>
  </r>
  <r>
    <x v="0"/>
    <d v="2018-11-01T00:00:00"/>
    <d v="2018-12-26T00:00:00"/>
    <d v="2019-01-03T00:00:00"/>
    <s v="No se cuenta con un Programa Integral de Gestión Ambiental (PIGA) con enfoque sistémico que, a partir de una matriz diagnóstica de aspectos e impactos ambientales, permita integrar y desarrollar sus diferentes componentes."/>
    <m/>
    <x v="55"/>
    <x v="3"/>
    <s v="AF04"/>
    <m/>
    <s v="Formular un Programa Integral de Gestión Ambiental (PIGA) con un enfoque sistémico y alineado con el estándar 121 de acreditación que, a partir de una matriz diagnóstica de aspectos e impactos ambientales, permita integrar y desarrollar sus diferentes componentes; desplegar e implementar el PIGA, evaluar sus resultados e intervenir con miras al cierre de brechas."/>
    <s v="SEG1: Ingeniero(a) Ambiental Nombrado_x000a_SEG2: PIGA Documentado_x000a_SEG4: Informe Ejecutivo sobre Acciones de Despliegue e Implementación del PIGA_x000a_SEG5: Informe de Resultados de los Indicadores del PIGA"/>
    <s v="Leopoldo Giraldo_x000a_Olga Mejía_x000a_Ingeniero(a) Ambiental"/>
    <d v="2019-02-28T00:00:00"/>
    <m/>
    <m/>
    <m/>
    <s v="No se realiza el nombramiento del ingeniero ambiental"/>
    <s v="Gestionar el nombramiento del ingeniero ambiental, profesional clave en el liderazgo del PIGA"/>
    <d v="2019-02-06T00:00:00"/>
    <s v="CERRADA"/>
    <m/>
    <s v="Existe lista de elegibles."/>
    <m/>
    <d v="2019-03-06T00:00:00"/>
    <x v="3"/>
    <m/>
    <s v="Se adjunta en evidencias acta de nombramiento del Ing Wilfred Aristizábal_x000a_Incluir al ing en el equipo de mejoramiento de Gestión Ambiental"/>
    <d v="2019-04-30T00:00:00"/>
    <m/>
    <m/>
    <m/>
    <m/>
    <m/>
    <m/>
    <m/>
    <m/>
    <m/>
    <m/>
    <m/>
    <m/>
    <m/>
    <m/>
    <m/>
    <m/>
    <m/>
    <m/>
    <m/>
    <m/>
    <m/>
    <m/>
    <m/>
    <m/>
    <m/>
    <m/>
    <m/>
    <m/>
    <m/>
    <m/>
    <m/>
    <m/>
    <m/>
    <m/>
    <m/>
    <m/>
    <m/>
    <m/>
    <m/>
    <m/>
    <m/>
    <m/>
    <m/>
    <m/>
    <m/>
    <m/>
    <m/>
    <m/>
    <m/>
    <m/>
  </r>
  <r>
    <x v="0"/>
    <d v="2018-11-01T00:00:00"/>
    <d v="2018-12-26T00:00:00"/>
    <d v="2019-01-03T00:00:00"/>
    <s v="Se evidencian brechas en la segregación de los residuos en la fuente."/>
    <m/>
    <x v="56"/>
    <x v="3"/>
    <s v="AF05"/>
    <m/>
    <s v="Fortalecer el despliegue de las directrices sobre segregación de residuos en la fuente; evaluar la adherencia a estas directrices mediante inspecciones frecuentes en los diferentes puntos de atención; analizar los resultados alcanzados e intervenir con miras al cierre de brechas."/>
    <s v="SEG2: Informe ejecutivo sobre acciones de despliegue y sensibilización adelantadas con respecto a la segregación de residuos en la fuente, con alcance a la totalidad de puntos de atención._x000a_SEG3 y siguientes: Informes ejecutivos sobre los resultados de las inspecciones realizadas y la mejora de los indicadores o datos medidos."/>
    <s v="Olga Mejía_x000a_Administradores de UPSS_x000a_Ingeniero(a) Ambiental"/>
    <d v="2019-04-30T00:00:00"/>
    <m/>
    <m/>
    <m/>
    <s v="Falta de recurso humano asistencial o auditor para la evaluación la adherencia al procedimiento de segregación en el 100% de los puntos de atención"/>
    <s v="Buscar estrategia de evaluación eficaz y de fácil aplicación, que permita cobertura de todos los puntos de la red"/>
    <d v="2019-02-06T00:00:00"/>
    <s v="EN PROCESO"/>
    <m/>
    <s v="En primer comité amb se definirá plan de trabajo para cumplir con esta tarea"/>
    <m/>
    <m/>
    <x v="1"/>
    <m/>
    <m/>
    <d v="2019-04-30T00:00:00"/>
    <m/>
    <m/>
    <m/>
    <m/>
    <m/>
    <m/>
    <m/>
    <m/>
    <m/>
    <m/>
    <m/>
    <m/>
    <m/>
    <m/>
    <m/>
    <m/>
    <m/>
    <m/>
    <m/>
    <m/>
    <m/>
    <m/>
    <m/>
    <m/>
    <m/>
    <m/>
    <m/>
    <m/>
    <m/>
    <m/>
    <m/>
    <m/>
    <m/>
    <m/>
    <m/>
    <m/>
    <m/>
    <m/>
    <m/>
    <m/>
    <m/>
    <m/>
    <m/>
    <m/>
    <m/>
    <m/>
    <m/>
    <m/>
    <m/>
    <m/>
  </r>
  <r>
    <x v="0"/>
    <d v="2018-11-01T00:00:00"/>
    <d v="2018-12-26T00:00:00"/>
    <d v="2019-01-03T00:00:00"/>
    <s v="Aunque se tienen planeadas las acciones de preparación para emergencias en cada una de las UPSS y los líderes designados para ello, en la práctica no se está cumpliendo con estas acciones porque no se está aplicando la directriz de asignar 8 horas mensuales para estas actividades."/>
    <m/>
    <x v="57"/>
    <x v="3"/>
    <s v="AF06"/>
    <m/>
    <s v="Garantizar la reactivación de las acciones propias del plan de emergencias asignadas a líderes específicos en las UPSS, monitorizar el cumplimiento de dichas acciones e intervenir con miras al cierre de brechas."/>
    <s v="SEG1: Informe sobre la directriz adoptada y compromisos asumidos por los directores de UPSS para la reactivación de las acciones de plan de emergencias._x000a__x000a_SEG2 y siguientes: Informes sobre la adherencia de las UPSS a las acciones propias del plan de emergencias."/>
    <s v="SEG1: _x000a_Leopoldo Giraldo_x000a_Directores de UPSS_x000a__x000a_SEG2 y siguientes:_x000a_Silvia Echeverri_x000a_Directores de UPSS"/>
    <d v="2019-02-28T00:00:00"/>
    <m/>
    <m/>
    <m/>
    <s v="Falta de programación de líderes y brigadistas, por cuadro de turnos, para las actividades del plan de emergencias"/>
    <s v="Verificar el cumplimiento del lineamiento institucional de asignación de tiempos a líderes y brigadistas, para las actividades del plan de emergencias (verificación por comité de emergencias central)"/>
    <d v="2019-02-06T00:00:00"/>
    <s v="SIN AVANCE"/>
    <m/>
    <s v="Gerente: revisar asignación de tareas de emergencias al Admor de las UPSS para cumplir con tareas y con cronograma de simulacros y simulaciones"/>
    <m/>
    <d v="2019-03-06T00:00:00"/>
    <x v="0"/>
    <m/>
    <s v="Se realizó reunión con líderes de emergencias de las UPSS. La gerencia dio directriz y actualmente acta en revisión_x000a_Actualmente activos los comités de emregencia en cada UPSS, con cronograma de reuniones"/>
    <d v="2019-04-30T00:00:00"/>
    <m/>
    <m/>
    <m/>
    <m/>
    <m/>
    <m/>
    <m/>
    <m/>
    <m/>
    <m/>
    <m/>
    <m/>
    <m/>
    <m/>
    <m/>
    <m/>
    <m/>
    <m/>
    <m/>
    <m/>
    <m/>
    <m/>
    <m/>
    <m/>
    <m/>
    <m/>
    <m/>
    <m/>
    <m/>
    <m/>
    <m/>
    <m/>
    <m/>
    <m/>
    <m/>
    <m/>
    <m/>
    <m/>
    <m/>
    <m/>
    <m/>
    <m/>
    <m/>
    <m/>
    <m/>
    <m/>
    <m/>
    <m/>
    <m/>
    <m/>
  </r>
  <r>
    <x v="0"/>
    <d v="2018-11-01T00:00:00"/>
    <d v="2018-12-26T00:00:00"/>
    <d v="2019-01-03T00:00:00"/>
    <s v="El manual de vigilancia y seguridad ha sido parcialmente desplegado y no se ha evaluado conocimiento y adherencia a sus directrices."/>
    <m/>
    <x v="58"/>
    <x v="3"/>
    <s v="AF07"/>
    <m/>
    <s v="Fortalecer el despliegue e implementación del manual de vigilancia y seguridad, evaluar el conocimiento y adherencia a sus directrices en los diferentes puntos de atención, e intervenir con base en los resultados obtenidos con miras al cierre de brechas."/>
    <s v="SEG2: Documentación para prevenir pérdida de usuarios revisada y actualizada de ser pertinente, e Informe ejecutivo sobre los acciones y resultados del proceso de despliegue del manual de vigilancia y seguridad a todas las UPSS._x000a_SEG3 y siguientes: Informes bimestrales de avances y resultados de las evaluaciones de conocimiento y adherencia a las directrices del manual de vigilancia y seguridad."/>
    <s v="Olga Mejía_x000a_María Elena Jiménez"/>
    <d v="2019-04-30T00:00:00"/>
    <m/>
    <m/>
    <m/>
    <s v="Falta de recurso humano asistencial o auditor para la evaluación de la adherencia a Manual de vigilancia y seguridad"/>
    <s v="Revisar y listar los temas que requieren evaluación de la adherencia y definir estrategia de evaluación eficaz y de fácil aplicación_x000a_Evaluar la posibilidad de incluir en cronograma institucional de simulacros y simulaciones el de pérdida de usuarios"/>
    <d v="2019-02-06T00:00:00"/>
    <s v="EN PROCESO"/>
    <m/>
    <s v="Hacer despliegue utilizando la conectividad_x000a_JL: revisar documentos con miras a impactar criterios solicitados en el estándar"/>
    <m/>
    <d v="2019-03-06T00:00:00"/>
    <x v="1"/>
    <m/>
    <s v="Se presentan avances: Se documenta código ANAS que reemplaza código Rosa. Se documentó Guía para prevención de ANAS. Se ajustó código Gris y manual de vigilancia y seguridad_x000a_El equipo hace sugerencias puntuales para ajustes finales previo a codificación y despliegue_x000a_Está pendiente revisión de estrategia para identificación de acompañantes de menores en urgencias"/>
    <d v="2019-04-30T00:00:00"/>
    <m/>
    <m/>
    <m/>
    <m/>
    <m/>
    <m/>
    <m/>
    <m/>
    <m/>
    <m/>
    <m/>
    <m/>
    <m/>
    <m/>
    <m/>
    <m/>
    <m/>
    <m/>
    <m/>
    <m/>
    <m/>
    <m/>
    <m/>
    <m/>
    <m/>
    <m/>
    <m/>
    <m/>
    <m/>
    <m/>
    <m/>
    <m/>
    <m/>
    <m/>
    <m/>
    <m/>
    <m/>
    <m/>
    <m/>
    <m/>
    <m/>
    <m/>
    <m/>
    <m/>
    <m/>
    <m/>
    <m/>
    <m/>
    <m/>
    <m/>
  </r>
  <r>
    <x v="0"/>
    <d v="2018-11-01T00:00:00"/>
    <d v="2018-12-26T00:00:00"/>
    <d v="2019-01-03T00:00:00"/>
    <s v="Se cuenta con una versión avanzada del programa de gestión de las tecnologías en salud, pero este no ha sido concluido y tiene pendiente desarrollar parte de los procedimientos y/o instructivos para algunos de los componentes de la gestión tecnológica, principalmente en lo relacionado con equipos (biomédicos, industriales y TIC)."/>
    <m/>
    <x v="59"/>
    <x v="4"/>
    <s v="GT01"/>
    <m/>
    <s v="Concluir la documentación del programa de gestión de las tecnologías en salud y desarrollar los procedimientos, instructivos y listas de chequeo necesarias para su exitosa operacionalización en concordancia con los estándares 130 y 131; desplegar e implementar el programa de GT y la documentación que lo desarrolla, evaluar los resultados obtenidos e intervenir con miras al cierre de brechas."/>
    <s v="SEG.1: Programa de Gestión de las Tecnologías en Salud finalizado, aprobado y codificado._x000a_SEG.2: Procedimientos, instructivos y/o listas de chequeo documentadas para el desarrollo del Programa de GTS._x000a_SEG.3: Informe ejecutivo de avances y logros en el despliegue e implementación del Programa de GTS._x000a_SEG.4 y siguientes: Informes ejecutivos de resultados de los indicadores de evaluación del programa de GTS."/>
    <s v="Comité de Gestión de la Tecnología"/>
    <d v="2019-02-28T00:00:00"/>
    <m/>
    <m/>
    <m/>
    <m/>
    <m/>
    <d v="2019-02-06T00:00:00"/>
    <s v="EN PROCESO"/>
    <m/>
    <s v="Se han enviado correos dic y feb para complementar la información (en el cómo y el cuándo)_x000a_Hoy el documento plantea lo que hacemos, pero se debe revisar si hay cosas nuevas que se puedan plantear para avanzar_x000a_Medicamentos: pendiente que Dra Beatriz valide códigos y alguna terminología._x000a_Pendiente plantilla (lista de chequeo) para aplicar al ingresar un mdto nuevo_x000a_Pendiente ajustes de apartes en TIC_x000a_Esta semana Dr Gustavo y Aura, revisan y cierran la tarea_x000a_Lo relativo a procedimientos e instrumentos, Aura hará inventario de faltante para operar el Programa y Natalia Arcila debe hacer cronograma de trabajo en abril para cumplir con la tarea"/>
    <m/>
    <d v="2019-03-06T00:00:00"/>
    <x v="3"/>
    <m/>
    <s v="Se realiza ajuste del programa de gestión de la tecnología en lo relativo a uso seguro de medicamentos, con base en referencia documental con HGM y Cl del Rosario_x000a__x000a_El equipo de mejoramiento aprovecha la reunión para revisar y ajustar de manera definitiva el documento_x000a__x000a_Esta tarea asume la GT04 (PAMEC) por lo que se resalta en rojo (pasa a darle cumplimiento al estándar priorizado E132)"/>
    <d v="2019-04-30T00:00:00"/>
    <m/>
    <m/>
    <m/>
    <m/>
    <m/>
    <m/>
    <m/>
    <m/>
    <m/>
    <m/>
    <m/>
    <m/>
    <m/>
    <m/>
    <m/>
    <m/>
    <m/>
    <m/>
    <m/>
    <m/>
    <m/>
    <m/>
    <m/>
    <m/>
    <m/>
    <m/>
    <m/>
    <m/>
    <m/>
    <m/>
    <m/>
    <m/>
    <m/>
    <m/>
    <m/>
    <m/>
    <m/>
    <m/>
    <m/>
    <m/>
    <m/>
    <m/>
    <m/>
    <m/>
    <m/>
    <m/>
    <m/>
    <m/>
    <m/>
    <m/>
  </r>
  <r>
    <x v="0"/>
    <d v="2018-11-01T00:00:00"/>
    <d v="2018-12-26T00:00:00"/>
    <d v="2019-01-03T00:00:00"/>
    <s v="El programa de hemovigilancia no se ha terminado de documentar."/>
    <m/>
    <x v="60"/>
    <x v="4"/>
    <s v="GT02"/>
    <m/>
    <s v="Documentar, desplegar e implementar el programa de hemovigilancia, evaluar los resultados del mismo e intervenir con miras al cierre de brechas."/>
    <s v="SEG.1: Programa de hemovigilancia documentado, aprobado y codificado._x000a_SEG.3: Informe ejecutivo sobre acciones y resultados en el despliegue e implementación del programa de hemovigilancia._x000a_SEG.4 y siguientes: Informes bimestrales de resultados de los indicadores de eventos asociados a la trasfusión de sangre y componentes sanguíneos."/>
    <s v="Consuelo Giraldo"/>
    <d v="2019-02-28T00:00:00"/>
    <m/>
    <m/>
    <m/>
    <m/>
    <m/>
    <d v="2019-02-06T00:00:00"/>
    <s v="EN PROCESO"/>
    <m/>
    <s v="Se envió documento, se revisó por Aura y se enviaron sugerencias de ajuste_x000a_Pendiente dotación de algunas áreas en los lab. Y se requiere certificación del personal (Md, enfermera, aux enferm) en transfusión sanguínea_x000a_Programar reunión con Consuelo para revisar exigencias y qué implementar nosotros o qué contratar con terceros_x000a_Revisar lo relativo a comité de transfusiones, operativizarlo"/>
    <m/>
    <d v="2019-03-06T00:00:00"/>
    <x v="3"/>
    <m/>
    <s v="Ya se trabajó, pendiente codificación y subir evidencia_x000a__x000a_Pruebas pretransfusionales en 3 UH (Belén, Manrique y Nuevo Occidente) y como contingencia en la Cruz Roja"/>
    <d v="2019-04-30T00:00:00"/>
    <m/>
    <m/>
    <m/>
    <m/>
    <m/>
    <m/>
    <m/>
    <m/>
    <m/>
    <m/>
    <m/>
    <m/>
    <m/>
    <m/>
    <m/>
    <m/>
    <m/>
    <m/>
    <m/>
    <m/>
    <m/>
    <m/>
    <m/>
    <m/>
    <m/>
    <m/>
    <m/>
    <m/>
    <m/>
    <m/>
    <m/>
    <m/>
    <m/>
    <m/>
    <m/>
    <m/>
    <m/>
    <m/>
    <m/>
    <m/>
    <m/>
    <m/>
    <m/>
    <m/>
    <m/>
    <m/>
    <m/>
    <m/>
    <m/>
    <m/>
  </r>
  <r>
    <x v="0"/>
    <d v="2018-11-01T00:00:00"/>
    <d v="2018-12-26T00:00:00"/>
    <d v="2019-01-03T00:00:00"/>
    <s v="Se evidencian brechas en la documentación, despliegue, implementación y aplicación de los planes de contingencia asociados a las tecnologías en salud."/>
    <m/>
    <x v="60"/>
    <x v="4"/>
    <s v="GT03"/>
    <m/>
    <s v="Terminar de documentar los planes de contingencia pendientes, desplegarlos e implementarlos, evaluar conocimiento y adherencia a los mismos mediante simulaciones o simulacros, analizar los resultados obtenidos e intervenir con miras al cierre de brechas."/>
    <s v="SEG.1: Manual integrado de planes de contingencia documentado y codificado._x000a_SEG.3: Informe ejecutivo sobre acciones y resultados en el despliegue e implementación de los planes de contingencia._x000a_SEG.4 y siguientes: Informes bimestrales de los resultados de las simulaciones o simulacros de los planes de contingencia."/>
    <s v="Olga Mejía_x000a_Jaime Henao"/>
    <d v="2019-02-28T00:00:00"/>
    <m/>
    <m/>
    <m/>
    <m/>
    <m/>
    <d v="2019-02-06T00:00:00"/>
    <s v="SIN AVANCE"/>
    <m/>
    <s v="La tarea debe incluir consolidar en un solo documento todos los planes de contingencia (incluidos los de ambiente físico) para facilitar su despliegue, consulta, aplicación y evaluación"/>
    <m/>
    <d v="2019-03-06T00:00:00"/>
    <x v="0"/>
    <m/>
    <s v="Se presenta archivo Excel con 10 planes de contingencia. Pendiente lo de alimentación y sistema de información"/>
    <d v="2019-04-30T00:00:00"/>
    <m/>
    <m/>
    <m/>
    <m/>
    <m/>
    <m/>
    <m/>
    <m/>
    <m/>
    <m/>
    <m/>
    <m/>
    <m/>
    <m/>
    <m/>
    <m/>
    <m/>
    <m/>
    <m/>
    <m/>
    <m/>
    <m/>
    <m/>
    <m/>
    <m/>
    <m/>
    <m/>
    <m/>
    <m/>
    <m/>
    <m/>
    <m/>
    <m/>
    <m/>
    <m/>
    <m/>
    <m/>
    <m/>
    <m/>
    <m/>
    <m/>
    <m/>
    <m/>
    <m/>
    <m/>
    <m/>
    <m/>
    <m/>
    <m/>
    <m/>
  </r>
  <r>
    <x v="0"/>
    <d v="2018-11-01T00:00:00"/>
    <d v="2018-12-26T00:00:00"/>
    <d v="2019-01-03T00:00:00"/>
    <s v="Aunque se cuenta con un Protocolo para la socialización, manejo y seguridad de las tecnologías existentes en la Institución (Resolución 2003 de 2014), este no incluye la totalidad de las tecnologías en salud y contiene elementos por fuera del uso."/>
    <m/>
    <x v="60"/>
    <x v="4"/>
    <s v="GT04"/>
    <m/>
    <s v="Revisar y actualizar el protocolo para la socialización, manejo y seguridad de las tecnologías existentes en la Institución (Resolución 2003 de 2014), desplegarlo e implementarlo, evaluar los resultados del mismo e intervenir con miras al cierre de brechas."/>
    <s v="SEG.1: Protocolo para la socialización, manejo y seguridad de las tecnologías existentes en la Institución actualizado, aprobado y codificado._x000a_SEG.3: Informe ejecutivo sobre acciones y resultados en el despliegue e implementación del Protocolo para la socialización, manejo y seguridad de las tecnologías existentes en la Institución._x000a_SEG.4 y siguientes: Informes bimestrales de los resultados de la aplicación del protocolo."/>
    <s v="Aura Gutiérrez_x000a_Natalia Arcila_x000a_Beatriz Guarín_x000a_Jorge Romero"/>
    <d v="2019-02-28T00:00:00"/>
    <m/>
    <m/>
    <m/>
    <m/>
    <m/>
    <d v="2019-02-06T00:00:00"/>
    <s v="SIN AVANCE"/>
    <m/>
    <s v="Aura ha realizado referenciaciones con otras instituciones. Algunas tienen protocolo, otras lo incluyen en el programa de gestión de la tecnología. Se debe definir dónde dejarlo_x000a_Aura enviará hoy la propuesta al resto del equipo para revisión y propuestas de ajuste. Plazo para validación 8 días (13 feb)"/>
    <m/>
    <d v="2019-03-06T00:00:00"/>
    <x v="3"/>
    <m/>
    <s v="Lo relativo a uso seguro de la tecnología quedó incluido en el programa (tarea GT01)_x000a_Se retira esta acción de mejora (el seguimiento se hará a la tarea GT01)"/>
    <m/>
    <m/>
    <m/>
    <m/>
    <m/>
    <m/>
    <m/>
    <m/>
    <m/>
    <m/>
    <m/>
    <m/>
    <m/>
    <m/>
    <m/>
    <m/>
    <m/>
    <m/>
    <m/>
    <m/>
    <m/>
    <m/>
    <m/>
    <m/>
    <m/>
    <m/>
    <m/>
    <m/>
    <m/>
    <m/>
    <m/>
    <m/>
    <m/>
    <m/>
    <m/>
    <m/>
    <m/>
    <m/>
    <m/>
    <m/>
    <m/>
    <m/>
    <m/>
    <m/>
    <m/>
    <m/>
    <m/>
    <m/>
    <m/>
    <m/>
    <m/>
  </r>
  <r>
    <x v="0"/>
    <d v="2018-11-01T00:00:00"/>
    <d v="2018-12-26T00:00:00"/>
    <d v="2019-01-03T00:00:00"/>
    <s v="El componente de monitorización y control para equipos críticos está considerado en el programa de gestión de las tecnologías en salud pero no ha sido desarrollado en la práctica."/>
    <m/>
    <x v="61"/>
    <x v="4"/>
    <s v="GT05"/>
    <m/>
    <s v="Identificar los equipos críticos en los cuales se deben llevar a cabo controles al inicio de los turnos (desfibriladores, máquinas de anestesia, incubadoras y cilindros de aire u oxígeno para contingencia), documentar y desplegar las listas de chequeo o revisiones que se deben llevar a cabo sobre estos equipos, evaluar la adherencia a las mismas e intervenir con miras al cierre de brechas."/>
    <s v="SEG. 1: Listado de equipos críticos con sus correspondientes listas de chequeo diseñadas._x000a_SEG. 2: Informe ejecutivo sobre avances y logros en el despliegue e implementación de las listas de chequeo adoptadas._x000a_SEG. 4 y siguientes: Informes bimestrales sobre los resultados de adherencia a las listas de chequeo establecidas. "/>
    <s v="Natalia Arcila"/>
    <d v="2019-02-28T00:00:00"/>
    <s v="Proporción de eventos adversos relacionados con equipos biomédicos"/>
    <n v="2.2200000000000001E-2"/>
    <n v="0.02"/>
    <m/>
    <m/>
    <d v="2019-02-06T00:00:00"/>
    <s v="EN PROCESO"/>
    <m/>
    <s v="Natalia ha revisado las lista para máq de anestesia, incubadora, electrobisturí, y desfibriladores_x000a_En la tarea se debe incluir el procedimiento (quién las aplica, cada cuánto, etc); esta tarea la apoya Aura y Jlópez"/>
    <m/>
    <d v="2019-03-06T00:00:00"/>
    <x v="0"/>
    <m/>
    <s v="Se definen como eq críticos (máq anestesia y desfibriladores) Se presentan lista de chequeo por equipo y por marca del mismo (lista para inicio de turno y otra para entre paciente y paciente)_x000a__x000a_Pendiente validar con anestesiólogos y enferemeras profesionales para asegurar su implementación"/>
    <d v="2019-04-30T00:00:00"/>
    <m/>
    <m/>
    <m/>
    <m/>
    <m/>
    <m/>
    <m/>
    <m/>
    <m/>
    <m/>
    <m/>
    <m/>
    <m/>
    <m/>
    <m/>
    <m/>
    <m/>
    <m/>
    <m/>
    <m/>
    <m/>
    <m/>
    <m/>
    <m/>
    <m/>
    <m/>
    <m/>
    <m/>
    <m/>
    <m/>
    <m/>
    <m/>
    <m/>
    <m/>
    <m/>
    <m/>
    <m/>
    <m/>
    <m/>
    <m/>
    <m/>
    <m/>
    <m/>
    <m/>
    <m/>
    <m/>
    <m/>
    <m/>
    <m/>
    <m/>
  </r>
  <r>
    <x v="0"/>
    <d v="2018-11-01T00:00:00"/>
    <d v="2018-12-26T00:00:00"/>
    <d v="2019-01-03T00:00:00"/>
    <s v="Durante las auditorías internas de paciente trazador y otras, se evidencian brechas de conocimiento y acceso a las hojas de vida de los equipos y sus soportes en las unidades hospitalarias."/>
    <m/>
    <x v="62"/>
    <x v="4"/>
    <s v="GT06"/>
    <m/>
    <s v="Realizar un análisis causal que permita identificar los factores por los cuales se presentan deficiencias para soportar debidamente las hojas de vida de los equipos durante las auditorías; a partir del análisis realizado formular una acción de mejora integral, ejecutarla y monitorizar sus resultados con miras al cierre de brechas."/>
    <s v="SEG.1: Informe análisis causal sobre los factores explicativos de la situación descrita, y acción de mejora planificada para su intervención._x000a_SEG.2 y siguientes: Informes bimestrales de avances y logros en la ejecución de la acción de mejora ejecutada."/>
    <s v="Natalia Arcila_x000a_Olga Mejía"/>
    <d v="2019-02-28T00:00:00"/>
    <m/>
    <m/>
    <m/>
    <m/>
    <m/>
    <d v="2019-02-06T00:00:00"/>
    <s v="EN PROCESO"/>
    <m/>
    <s v="Los admon tienen las hojas de vida. Se está trabajando en software para tener todos las hojas de vida. Hoy en AM están todos los eq biomédicos_x000a_Se considera que no es necesario hacer análisis causal porq la causa ppal está detectada y se viene trabajando en nuestro ppio software"/>
    <m/>
    <d v="2019-03-06T00:00:00"/>
    <x v="3"/>
    <m/>
    <s v="Se presenta AM con forma de cargue de HV de equipo. Esto solucionaría el problema de hoy a futuro_x000a__x000a_En el AM carga mantenimientos y documentos anexos como Invima, instrucciones de uso, capacitación, etc"/>
    <d v="2019-04-30T00:00:00"/>
    <m/>
    <m/>
    <m/>
    <m/>
    <m/>
    <m/>
    <m/>
    <m/>
    <m/>
    <m/>
    <m/>
    <m/>
    <m/>
    <m/>
    <m/>
    <m/>
    <m/>
    <m/>
    <m/>
    <m/>
    <m/>
    <m/>
    <m/>
    <m/>
    <m/>
    <m/>
    <m/>
    <m/>
    <m/>
    <m/>
    <m/>
    <m/>
    <m/>
    <m/>
    <m/>
    <m/>
    <m/>
    <m/>
    <m/>
    <m/>
    <m/>
    <m/>
    <m/>
    <m/>
    <m/>
    <m/>
    <m/>
    <m/>
    <m/>
    <m/>
  </r>
  <r>
    <x v="0"/>
    <d v="2018-11-01T00:00:00"/>
    <d v="2018-12-26T00:00:00"/>
    <d v="2019-01-03T00:00:00"/>
    <s v="Aunque se tiene un instructivo de gestión de necesidades de información, este no es exhaustivo con respecto a algunas necesidades específicas y la forma de responder a las mismas."/>
    <m/>
    <x v="63"/>
    <x v="5"/>
    <s v="GI01"/>
    <m/>
    <s v="Revisar y actualizar el instructivo de gestión de necesidades para darle un enfoque más sistémico, que incluya la respuesta a necesidades de información por parte de áreas ajenas a gerencia de la información que deben asumir la entrega de datos e información de los cuales son responsables; desplegar e implementar los ajustes realizados, evaluar la adherencia a estas directrices e intervenir con miras al cierre de brechas."/>
    <s v="SEG1: Instructivo de gestión de necesidades de información actualizado._x000a_SEG2: Informe ejecutivo sobre avances y logros en el despliegue e implementación del instructivo ajustado._x000a_SEG.3 y siguientes: Informes ejecutivos bimestrales sobre los resultados de adherencia al instructivo de gestión de necesidades de información."/>
    <s v="Jaime Henao_x000a_Juan Esteban Franco_x000a_Dora Cecilia Giraldo"/>
    <d v="2019-02-28T00:00:00"/>
    <s v="Proporción de clientes internos satisfechos con el sistema de información_x000a__x000a_Proporción de solicitudes relativas al sistema de información, atendidas en las primeras 3 horas"/>
    <m/>
    <s v="80%_x000a__x000a__x000a__x000a__x000a__x000a_80%"/>
    <m/>
    <m/>
    <d v="2019-02-06T00:00:00"/>
    <s v="SIN AVANCE"/>
    <m/>
    <m/>
    <m/>
    <d v="2019-03-06T00:00:00"/>
    <x v="0"/>
    <m/>
    <s v="Se tenía desde año pasado un IN de cómo recoger la información pero estaba pendiente la proactividad_x000a__x000a_Se ajustó el IN adicionando lo relacionado con BI (cubos de información)_x000a_Igualmente se trabajó instrumento de necesidades de información, que está en revisión y ajustes finales_x000a__x000a_Se plantea como tarea la definición de matriz con base en la caracterización de los procesos, con los flujos (necesidades) de información. Esta tarea implica programar reuniones con los dueños del proceso_x000a_Dr Javier: pensar en herramienta MAVSI (matriz de análisis de vulnerabiilda del sistema de info)"/>
    <d v="2019-03-30T00:00:00"/>
    <m/>
    <m/>
    <m/>
    <m/>
    <m/>
    <m/>
    <m/>
    <m/>
    <m/>
    <m/>
    <m/>
    <m/>
    <m/>
    <m/>
    <m/>
    <m/>
    <m/>
    <m/>
    <m/>
    <m/>
    <m/>
    <m/>
    <m/>
    <m/>
    <m/>
    <m/>
    <m/>
    <m/>
    <m/>
    <m/>
    <m/>
    <m/>
    <m/>
    <m/>
    <m/>
    <m/>
    <m/>
    <m/>
    <m/>
    <m/>
    <m/>
    <m/>
    <m/>
    <m/>
    <m/>
    <m/>
    <m/>
    <m/>
    <m/>
    <m/>
  </r>
  <r>
    <x v="0"/>
    <d v="2018-11-01T00:00:00"/>
    <d v="2018-12-26T00:00:00"/>
    <d v="2019-01-03T00:00:00"/>
    <s v="Se evidencian deficiencias estructurales en el gobierno de datos, de manera transversal en la institución."/>
    <m/>
    <x v="64"/>
    <x v="5"/>
    <s v="GI02"/>
    <m/>
    <s v="Realizar un análisis causal que permita identificar los factores determinantes de las deficiencias en el gobierno de datos, formular y ejecutar una acción de mejora integral que permita intervenir los factores determinantes identificados."/>
    <s v="SEG1: Informe de análisis causal y propuesta de acción de mejora con acciones que permitan intervenir los factores identificados._x000a_SEG2 y siguientes: Informes ejecutivos bimestrales sobre los avances y logros en la ejecución de la acción de mejora."/>
    <s v="Gustavo Hernández_x000a_Jaime Henao_x000a_Comité Ampliado de Gerencia"/>
    <d v="2019-02-28T00:00:00"/>
    <m/>
    <m/>
    <m/>
    <m/>
    <m/>
    <d v="2019-02-06T00:00:00"/>
    <s v="SIN AVANCE"/>
    <m/>
    <s v="Programar reunión con Dr Javier López el 14 o 15 de febrero para que oriente el análisis de causalidad"/>
    <m/>
    <d v="2019-03-06T00:00:00"/>
    <x v="3"/>
    <m/>
    <s v="Se presenta análisis causal realizado y las acciones de mejoramiento propuestas_x000a__x000a_Pendiente validar y priorizar acciones, con fechas y responsables"/>
    <d v="2019-04-30T00:00:00"/>
    <m/>
    <m/>
    <m/>
    <m/>
    <m/>
    <m/>
    <m/>
    <m/>
    <m/>
    <m/>
    <m/>
    <m/>
    <m/>
    <m/>
    <m/>
    <m/>
    <m/>
    <m/>
    <m/>
    <m/>
    <m/>
    <m/>
    <m/>
    <m/>
    <m/>
    <m/>
    <m/>
    <m/>
    <m/>
    <m/>
    <m/>
    <m/>
    <m/>
    <m/>
    <m/>
    <m/>
    <m/>
    <m/>
    <m/>
    <m/>
    <m/>
    <m/>
    <m/>
    <m/>
    <m/>
    <m/>
    <m/>
    <m/>
    <m/>
    <m/>
  </r>
  <r>
    <x v="0"/>
    <d v="2018-11-01T00:00:00"/>
    <d v="2018-12-26T00:00:00"/>
    <d v="2019-01-03T00:00:00"/>
    <s v="No se cuenta con un documento que permita describir de manera sistémica el enfoque institucional con respecto a minería de datos."/>
    <m/>
    <x v="65"/>
    <x v="5"/>
    <s v="GI03"/>
    <m/>
    <s v="Documentar un manual, modelo o documento equivalente que permita describir de manera sistémica el enfoque institucional con respecto a minería de datos; desplegar e implementar el enfoque documentado, evaluar sus resultados e intervenir con miras al cierre de brechas."/>
    <s v="SEG.1: Manual o modelo de minería de datos documentado y aprobado._x000a_SEG.2: Informe ejecutivo sobre los avances y logros en la implementación y despliegue del manual o modelo de minería de datos._x000a_SEG.3 y siguientes: Informes ejecutivos bimestrales sobre los resultados del proceso de minería de datos."/>
    <s v="Jaime Henao"/>
    <d v="2019-02-28T00:00:00"/>
    <s v="Proporción de cumplimiento del análisis de información (indicadores) en los comités"/>
    <n v="0.48199999999999998"/>
    <n v="0.6"/>
    <m/>
    <m/>
    <d v="2019-02-06T00:00:00"/>
    <s v="SIN AVANCE"/>
    <m/>
    <m/>
    <m/>
    <d v="2019-03-06T00:00:00"/>
    <x v="2"/>
    <m/>
    <s v="Desde 2018 se tiene borrador inicial. No se ha avanzado en el tema_x000a__x000a_Para abril contar con enfoque simplificado de hasta dónde puede llegar Metrosalud con minería de datos"/>
    <d v="2019-04-30T00:00:00"/>
    <m/>
    <m/>
    <m/>
    <m/>
    <m/>
    <m/>
    <m/>
    <m/>
    <m/>
    <m/>
    <m/>
    <m/>
    <m/>
    <m/>
    <m/>
    <m/>
    <m/>
    <m/>
    <m/>
    <m/>
    <m/>
    <m/>
    <m/>
    <m/>
    <m/>
    <m/>
    <m/>
    <m/>
    <m/>
    <m/>
    <m/>
    <m/>
    <m/>
    <m/>
    <m/>
    <m/>
    <m/>
    <m/>
    <m/>
    <m/>
    <m/>
    <m/>
    <m/>
    <m/>
    <m/>
    <m/>
    <m/>
    <m/>
    <m/>
    <m/>
  </r>
  <r>
    <x v="0"/>
    <d v="2018-11-01T00:00:00"/>
    <d v="2018-12-26T00:00:00"/>
    <d v="2019-01-03T00:00:00"/>
    <s v="Aunque el procedimiento de entrega de historias clínicas se encuentra actualizado, aún no ha sido debidamente desplegado a la red."/>
    <m/>
    <x v="66"/>
    <x v="5"/>
    <s v="GI04"/>
    <m/>
    <s v="Desplegar e implementar el procedimiento de entrega de historias clínicas en todos los puntos de la red, evaluar la adherencia al mismo e intervenir con base en hallazgos, con miras al cierre de brechas."/>
    <s v="SEG.2: Informe ejecutivo sobre logros y avances en el despliegue e implementación de las directrices institucionales sobre la entrega de historias clínicas._x000a_SEG.3 y siguientes: Informes ejecutivos bimestrales sobre la adherencia a las directrices institucionales relacionadas con la entrega de historias clínicas."/>
    <s v="Carlos Mesa"/>
    <d v="2019-04-30T00:00:00"/>
    <m/>
    <m/>
    <m/>
    <m/>
    <m/>
    <d v="2019-02-06T00:00:00"/>
    <s v="EN PROCESO"/>
    <m/>
    <s v="Se visita sede por sede, por servidor, de todas las disciplinas. Además se trabaja el no uso siglas, consentimiento informado y plan de contingencia ante caídas del sistema._x000a_Dificultades encontradas: responsables del archivo los tienen además en funciones de facturación. No alcanzan a hacer sus tareas de archivo (visitadas Sn Javier y Castilla)_x000a_Además el personal de archivo está hasta las 3pm y hay pacientes que requieren copia de HC después de esa hora. Qué hacer en este caso?"/>
    <m/>
    <m/>
    <x v="1"/>
    <m/>
    <m/>
    <d v="2019-04-30T00:00:00"/>
    <m/>
    <m/>
    <m/>
    <m/>
    <m/>
    <m/>
    <m/>
    <m/>
    <m/>
    <m/>
    <m/>
    <m/>
    <m/>
    <m/>
    <m/>
    <m/>
    <m/>
    <m/>
    <m/>
    <m/>
    <m/>
    <m/>
    <m/>
    <m/>
    <m/>
    <m/>
    <m/>
    <m/>
    <m/>
    <m/>
    <m/>
    <m/>
    <m/>
    <m/>
    <m/>
    <m/>
    <m/>
    <m/>
    <m/>
    <m/>
    <m/>
    <m/>
    <m/>
    <m/>
    <m/>
    <m/>
    <m/>
    <m/>
    <m/>
    <m/>
  </r>
  <r>
    <x v="0"/>
    <d v="2018-11-01T00:00:00"/>
    <d v="2018-12-26T00:00:00"/>
    <d v="2019-01-03T00:00:00"/>
    <s v="No es claro si la institución cumple satisfactoriamente con la totalidad de los registros requeridos en relación con los procedimientos de transfusión de sangre y componentes sanguíneos."/>
    <m/>
    <x v="66"/>
    <x v="5"/>
    <s v="GI05"/>
    <m/>
    <s v="Evaluar el grado de cumplimiento de las directrices normativas sobre la trazabilidad de los procedimientos de transfusión. A partir de este diagnóstico adoptar las directrices institucionales necesarias, desplegar e implementar dichas directrices, evaluar la adherencia a las mismas e intervenir con miras al cierre de brechas."/>
    <s v="SEG.1: Informe ejecutivo sobre el nivel de cumplimiento de las directrices normativas en relación con la trazabilidad de las actividades de transfusión de sangre y componentes sanguíneos._x000a_SEG.2: Directrices institucionales (instructivo, guía o documento equivalente) sobre el registro de actividades transfusionales._x000a_SEG.4: Informe ejecutivo sobre la implementación y despliegue de las directrices en relación con el registro de actividades transfusionales. _x000a_SEG.5: Informe ejecutivo sobre la adherencia a las directrices relacionadas con el registro de actividades transfusionales."/>
    <s v="Consuelo Giraldo_x000a_Carlos Mesa"/>
    <d v="2019-02-28T00:00:00"/>
    <m/>
    <m/>
    <m/>
    <m/>
    <m/>
    <d v="2019-02-06T00:00:00"/>
    <s v="EN PROCESO"/>
    <m/>
    <s v="Se reallizó reunión con Consuelo y Nora (bact de Belén). Se está en revisión de formatos que tiene la institución, está en revisión de estos documentos por Consuelo_x000a_Dr Gustavo: revisar qué otros registros pide la norma y si no están se deben implementar"/>
    <m/>
    <d v="2019-03-06T00:00:00"/>
    <x v="2"/>
    <m/>
    <m/>
    <d v="2019-04-30T00:00:00"/>
    <m/>
    <m/>
    <m/>
    <m/>
    <m/>
    <m/>
    <m/>
    <m/>
    <m/>
    <m/>
    <m/>
    <m/>
    <m/>
    <m/>
    <m/>
    <m/>
    <m/>
    <m/>
    <m/>
    <m/>
    <m/>
    <m/>
    <m/>
    <m/>
    <m/>
    <m/>
    <m/>
    <m/>
    <m/>
    <m/>
    <m/>
    <m/>
    <m/>
    <m/>
    <m/>
    <m/>
    <m/>
    <m/>
    <m/>
    <m/>
    <m/>
    <m/>
    <m/>
    <m/>
    <m/>
    <m/>
    <m/>
    <m/>
    <m/>
    <m/>
  </r>
  <r>
    <x v="0"/>
    <d v="2018-11-01T00:00:00"/>
    <d v="2018-12-26T00:00:00"/>
    <d v="2019-01-03T00:00:00"/>
    <s v="El plan de contingencia no se encuentra debidamente normalizado y no ha sido suficientemente desplegado e implementado."/>
    <m/>
    <x v="67"/>
    <x v="5"/>
    <s v="GI06"/>
    <m/>
    <s v="Normalizar el plan de contingencia conforme al formato institucional respectivo, incluyendo las herramientas y métodos para analizar las contingencias ocurridas; desplegar e implementar el plan de contingencia, evaluar la apropiación del mismo mediante simulaciones y/o simulacros, e intervenir con miras al cierre de brechas."/>
    <s v="SEG.1: Plan de contingencia del SI normalizado en formato institucional, que incluya las herramientas y métodos para analizar las contingencias ocurridas._x000a_SEG.3: Informe ejecutivo sobre avances y logros en la implementación y despliegue del pla de contingencia del SI._x000a_SEG.4 y siguientes: Informes ejecutivos de logros y avances en las simulaciones y/o simulacros el plan de contigencia del SI."/>
    <s v="Jaime Henao_x000a_Juan Esteban Franco"/>
    <d v="2019-02-28T00:00:00"/>
    <m/>
    <m/>
    <m/>
    <m/>
    <m/>
    <d v="2019-02-06T00:00:00"/>
    <s v="SIN AVANCE"/>
    <m/>
    <s v="Carlos Mesa apoyará la documentación"/>
    <m/>
    <d v="2019-03-06T00:00:00"/>
    <x v="0"/>
    <m/>
    <s v="Se envió plan de contingencia de HC a Planeación luego de realizar ajustes sugeridos_x000a_Pendiente lo relativo a SI"/>
    <d v="2019-04-30T00:00:00"/>
    <m/>
    <m/>
    <m/>
    <m/>
    <m/>
    <m/>
    <m/>
    <m/>
    <m/>
    <m/>
    <m/>
    <m/>
    <m/>
    <m/>
    <m/>
    <m/>
    <m/>
    <m/>
    <m/>
    <m/>
    <m/>
    <m/>
    <m/>
    <m/>
    <m/>
    <m/>
    <m/>
    <m/>
    <m/>
    <m/>
    <m/>
    <m/>
    <m/>
    <m/>
    <m/>
    <m/>
    <m/>
    <m/>
    <m/>
    <m/>
    <m/>
    <m/>
    <m/>
    <m/>
    <m/>
    <m/>
    <m/>
    <m/>
    <m/>
    <m/>
  </r>
  <r>
    <x v="0"/>
    <d v="2018-11-01T00:00:00"/>
    <d v="2018-12-26T00:00:00"/>
    <d v="2019-01-03T00:00:00"/>
    <s v="Durante el mes de noviembre de 2018 se presentó una contingencia importante del SI, que no se encuentra suficientemente documentada y analizada con miras al aprendizaje organizacional."/>
    <m/>
    <x v="67"/>
    <x v="5"/>
    <s v="GI07"/>
    <m/>
    <s v="Realizar un análisis causal sobre la contingencia del SI ocurrida el 2 de noviembre de 2018 que incluya acciones concretas a ejecutar para evitar la recurrencia de un evento similar por la misma causa, ejecutar las acciones derivadas de este aprendizaje organizacional y monitorizar su impacto."/>
    <s v="SEG.1. Informe ejecutivo con análisis causal de la contingencia del 2 de noviembre y plan de acción para evitar la recurrencia._x000a_SEG.2. Informe ejecutivo de ejecución de las acciones planteadas para prevenir dicha recurrencia."/>
    <s v="Jaime Henao_x000a_Juan Esteban Franco"/>
    <d v="2019-02-28T00:00:00"/>
    <m/>
    <m/>
    <m/>
    <m/>
    <m/>
    <d v="2019-02-06T00:00:00"/>
    <s v="SIN AVANCE"/>
    <m/>
    <s v="Hoy se tiene una persona (DBA) de Xenco en UNE para revisar los fallos del servidor"/>
    <m/>
    <d v="2019-03-06T00:00:00"/>
    <x v="2"/>
    <m/>
    <s v="TIGO UNE envió informe ejecutivo con causas y acciones correctivas_x000a_Se modifica tarea: Realizar evaluación de las consecuencias del evento en la institución y efectividad del plan de contingencia, con definición de acciones de mejora que preparen la institución ante eventos iguales o similares"/>
    <d v="2019-03-30T00:00:00"/>
    <m/>
    <m/>
    <m/>
    <m/>
    <m/>
    <m/>
    <m/>
    <m/>
    <m/>
    <m/>
    <m/>
    <m/>
    <m/>
    <m/>
    <m/>
    <m/>
    <m/>
    <m/>
    <m/>
    <m/>
    <m/>
    <m/>
    <m/>
    <m/>
    <m/>
    <m/>
    <m/>
    <m/>
    <m/>
    <m/>
    <m/>
    <m/>
    <m/>
    <m/>
    <m/>
    <m/>
    <m/>
    <m/>
    <m/>
    <m/>
    <m/>
    <m/>
    <m/>
    <m/>
    <m/>
    <m/>
    <m/>
    <m/>
    <m/>
    <m/>
  </r>
  <r>
    <x v="0"/>
    <d v="2018-11-01T00:00:00"/>
    <d v="2018-12-26T00:00:00"/>
    <d v="2019-01-03T00:00:00"/>
    <s v="Aunque se está evaluando la adherencia al no uso de siglas en la historia clínica, no se cuenta con datos consolidados al respecto."/>
    <m/>
    <x v="68"/>
    <x v="5"/>
    <s v="GI08"/>
    <m/>
    <s v="Consolidar la información relacionada con la adherencia al no uso de siglas, acrónimos y abreviaturas, analizar sus resultados e intervenir con miras al cierre de brechas."/>
    <s v="SEG.1: Informe consolidado 2018 sobre adherencia al no uso de siglas, abreviaturas y acrónimos y propuesta de acciones de intervención._x000a_SEG.2 y siguientes: Informes ejecutivos de avances y logros en la ejecución del plan de intervención."/>
    <s v="Carlos Mesa"/>
    <d v="2019-02-28T00:00:00"/>
    <m/>
    <m/>
    <m/>
    <m/>
    <m/>
    <d v="2019-02-06T00:00:00"/>
    <s v="EN PROCESO"/>
    <m/>
    <s v="Se está consolidando lo evaluado por evaluación concurrente. Pendiente lo de paciente trazador y otras fuentes"/>
    <m/>
    <d v="2019-03-06T00:00:00"/>
    <x v="3"/>
    <m/>
    <s v="Se presenta informe en Excel_x000a_Se viene ejecutando capacitación personalizada al personal de todos los servicios sobre no uso de siglas"/>
    <d v="2019-06-30T00:00:00"/>
    <m/>
    <m/>
    <m/>
    <m/>
    <m/>
    <m/>
    <m/>
    <m/>
    <m/>
    <m/>
    <m/>
    <m/>
    <m/>
    <m/>
    <m/>
    <m/>
    <m/>
    <m/>
    <m/>
    <m/>
    <m/>
    <m/>
    <m/>
    <m/>
    <m/>
    <m/>
    <m/>
    <m/>
    <m/>
    <m/>
    <m/>
    <m/>
    <m/>
    <m/>
    <m/>
    <m/>
    <m/>
    <m/>
    <m/>
    <m/>
    <m/>
    <m/>
    <m/>
    <m/>
    <m/>
    <m/>
    <m/>
    <m/>
    <m/>
    <m/>
  </r>
  <r>
    <x v="0"/>
    <d v="2018-11-01T00:00:00"/>
    <d v="2018-12-26T00:00:00"/>
    <d v="2019-01-03T00:00:00"/>
    <s v="Si bien se cuenta con un modelo de comunicación, este no ha sido desplegado e implementado."/>
    <m/>
    <x v="69"/>
    <x v="5"/>
    <s v="GI09"/>
    <m/>
    <s v="Desplegar e implementar el modelo de comunicación organizacional, de manera que tenga en cuenta los estándares 69 (Sedes integradas en red), 111 (Gestión del Talento Humano) y 152 (Gerencia de la Información), evaluar la adherencia al mismo e intervenir con miras al cierre de brechas."/>
    <s v="SEG.2: Informe ejecutivo de avances y logros en el despliegue e implementación del modelo de comunicación, alineado con los estándares 111 y 152._x000a_SEG.3 y siguientes: Informes ejecutivos bimestrales sobre adherencia al modelo de comunicación y propuestas de intervención de brechas identificadas."/>
    <s v="Claudia Garro_x000a_Leopoldo Giraldo"/>
    <d v="2019-04-30T00:00:00"/>
    <m/>
    <m/>
    <m/>
    <m/>
    <m/>
    <d v="2019-02-06T00:00:00"/>
    <s v="SIN AVANCE"/>
    <m/>
    <s v="Se tiene programado taller, plan padrino en estrategias de comunicación, a dictar por el doctor Javier López_x000a_Este taller está en POA con alcance a 400 servidores"/>
    <m/>
    <m/>
    <x v="1"/>
    <m/>
    <m/>
    <d v="2019-04-30T00:00:00"/>
    <m/>
    <m/>
    <m/>
    <m/>
    <m/>
    <m/>
    <m/>
    <m/>
    <m/>
    <m/>
    <m/>
    <m/>
    <m/>
    <m/>
    <m/>
    <m/>
    <m/>
    <m/>
    <m/>
    <m/>
    <m/>
    <m/>
    <m/>
    <m/>
    <m/>
    <m/>
    <m/>
    <m/>
    <m/>
    <m/>
    <m/>
    <m/>
    <m/>
    <m/>
    <m/>
    <m/>
    <m/>
    <m/>
    <m/>
    <m/>
    <m/>
    <m/>
    <m/>
    <m/>
    <m/>
    <m/>
    <m/>
    <m/>
    <m/>
    <m/>
  </r>
  <r>
    <x v="1"/>
    <d v="2018-04-13T00:00:00"/>
    <d v="2019-01-09T00:00:00"/>
    <d v="2019-02-11T00:00:00"/>
    <s v="Fortalecer el seguimiento y evaluación al cumplimiento del procedimiento de escucha activa en los diferentes puntos de atención_x000a__x000a_Dar cumplimiento a los nuevos lineamientos de la apertura del buzón de las manifestaciones de los usuarios_x000a__x000a_Fortalecer el proceso de trámites para expresiones anónimas y hacer su seguimiento y evaluación"/>
    <m/>
    <x v="70"/>
    <x v="0"/>
    <s v="CA51"/>
    <m/>
    <s v="Definir cronograma y responsables de evaluación y aplicar lista de chequeo para evaluar  la adherencia al procedimiento de escucha activa vigente"/>
    <s v="Listas de Chequeo por punto de atención (archivo excel)"/>
    <s v="Dioselina Vergara - PU Participación Social_x000a__x000a_PU Trabajo Social UPSS"/>
    <s v="30/06/2019_x000a_31/12/2019"/>
    <s v="PROPORCIÓN DE USUARIOS SATISFECHOS  CON LA RESPUESTA RECIBIDA A SU QUEJA Y/O RECLAMO"/>
    <n v="85.4"/>
    <n v="0.88"/>
    <s v="Ausencia del servidor encargado de Escucha Activa en el momento de la visita._x000a_No se puede acceder a la carpeta fisica del procedimiento  en el punto de atencion"/>
    <s v="Remitir oportunamente cronograma de visitas_x000a_Validar en cronograma institucional, que fechas de evaluación del procedimiento de EA, no se crucen con otras reuniones institucionales programadas_x000a_Consultar  con anterioridad las novedades laborares en la sede, para la fecha de la visita"/>
    <m/>
    <m/>
    <m/>
    <m/>
    <m/>
    <m/>
    <x v="1"/>
    <m/>
    <m/>
    <m/>
    <m/>
    <m/>
    <m/>
    <m/>
    <m/>
    <m/>
    <m/>
    <m/>
    <m/>
    <m/>
    <m/>
    <m/>
    <m/>
    <m/>
    <m/>
    <m/>
    <m/>
    <m/>
    <m/>
    <m/>
    <m/>
    <m/>
    <m/>
    <m/>
    <m/>
    <m/>
    <m/>
    <m/>
    <m/>
    <m/>
    <m/>
    <m/>
    <m/>
    <m/>
    <m/>
    <m/>
    <m/>
    <m/>
    <m/>
    <m/>
    <m/>
    <m/>
    <m/>
    <m/>
    <m/>
    <m/>
    <m/>
    <m/>
    <m/>
    <m/>
  </r>
  <r>
    <x v="1"/>
    <d v="2018-04-13T00:00:00"/>
    <d v="2019-01-09T00:00:00"/>
    <d v="2019-02-11T00:00:00"/>
    <s v="Documentar la gestión de los casos y la respuesta a las partes interesadas en el programa para la intervención de la violencia en el lugar de trabajo"/>
    <m/>
    <x v="70"/>
    <x v="1"/>
    <s v="DG07"/>
    <m/>
    <s v="Disponer de la documentación relacionada con la gestión de casos de violencia en el lugar de trabajo al momento de la auditoría"/>
    <s v="Documentación de casos de violencia en el lugar de trabajo gestionados"/>
    <s v="Silvia Echeverri - Coordinadora Salud Ocupacional"/>
    <d v="2019-06-30T00:00:00"/>
    <m/>
    <m/>
    <m/>
    <s v="No se identifican barreras"/>
    <s v="NA"/>
    <m/>
    <m/>
    <m/>
    <m/>
    <m/>
    <m/>
    <x v="1"/>
    <m/>
    <m/>
    <m/>
    <m/>
    <m/>
    <m/>
    <m/>
    <m/>
    <m/>
    <m/>
    <m/>
    <m/>
    <m/>
    <m/>
    <m/>
    <m/>
    <m/>
    <m/>
    <m/>
    <m/>
    <m/>
    <m/>
    <m/>
    <m/>
    <m/>
    <m/>
    <m/>
    <m/>
    <m/>
    <m/>
    <m/>
    <m/>
    <m/>
    <m/>
    <m/>
    <m/>
    <m/>
    <m/>
    <m/>
    <m/>
    <m/>
    <m/>
    <m/>
    <m/>
    <m/>
    <m/>
    <m/>
    <m/>
    <m/>
    <m/>
    <m/>
    <m/>
    <m/>
  </r>
  <r>
    <x v="1"/>
    <d v="2018-04-13T00:00:00"/>
    <d v="2019-01-09T00:00:00"/>
    <d v="2019-02-11T00:00:00"/>
    <s v="Socializar el programa para la intervención de la violencia en el lugar de trabajo al personal de la ESE_x000a__x000a_Socializar y evaluar, los procedimientos para el manejo de conflicto con los usuarios"/>
    <m/>
    <x v="70"/>
    <x v="1"/>
    <s v="DG08"/>
    <m/>
    <s v="Continuar con el proceso de socialización del programa institucional para la intervención de la violencia en el lugar de trabajo al personal"/>
    <s v="Lista de asistencia a la socialización del programa institucional para la intervención de la violencia en el lugar de trabajo "/>
    <s v="Silvia Echeverri - Coordinadora Salud Ocupacional"/>
    <s v="30/06/2019_x000a_31/12/2019"/>
    <m/>
    <m/>
    <m/>
    <s v="No se identifican barreras"/>
    <s v="NA"/>
    <m/>
    <m/>
    <m/>
    <m/>
    <m/>
    <m/>
    <x v="1"/>
    <m/>
    <m/>
    <m/>
    <m/>
    <m/>
    <m/>
    <m/>
    <m/>
    <m/>
    <m/>
    <m/>
    <m/>
    <m/>
    <m/>
    <m/>
    <m/>
    <m/>
    <m/>
    <m/>
    <m/>
    <m/>
    <m/>
    <m/>
    <m/>
    <m/>
    <m/>
    <m/>
    <m/>
    <m/>
    <m/>
    <m/>
    <m/>
    <m/>
    <m/>
    <m/>
    <m/>
    <m/>
    <m/>
    <m/>
    <m/>
    <m/>
    <m/>
    <m/>
    <m/>
    <m/>
    <m/>
    <m/>
    <m/>
    <m/>
    <m/>
    <m/>
    <m/>
    <m/>
  </r>
  <r>
    <x v="1"/>
    <d v="2018-04-13T00:00:00"/>
    <d v="2019-01-09T00:00:00"/>
    <d v="2019-02-11T00:00:00"/>
    <s v="Terminar de socializar el manual de referencia y contrareferencia en el ámbito de urgencias, Hospitalario y Ambulatorio al personal de la red"/>
    <m/>
    <x v="70"/>
    <x v="0"/>
    <s v="CA52"/>
    <m/>
    <s v="Revisar la cobertura alcanzada por sede en 2018 en la socialización del Manual de referencia y contrarreferencia. Pobalación objeto: todos los médicos, todas las enfermeras profesionales, y los auxiliares administrativos de urgencia y hospital"/>
    <s v="Resultado de cobertura de la socialización del Manual de referencia y contrarreferencia en 2018 (archivo excel)"/>
    <s v="Diana Ramírez - Médica Central de Referencia"/>
    <d v="2019-02-28T00:00:00"/>
    <m/>
    <m/>
    <m/>
    <s v="Cambio de responsable por nombramiento en cargo de la persona que pasa el concurso de la CNSC"/>
    <s v="Entrega del puesto de trabajo, incluidos los compromisos de planes de mejoramiento definidos por la institución"/>
    <m/>
    <m/>
    <m/>
    <m/>
    <m/>
    <m/>
    <x v="1"/>
    <m/>
    <m/>
    <m/>
    <m/>
    <m/>
    <m/>
    <m/>
    <m/>
    <m/>
    <m/>
    <m/>
    <m/>
    <m/>
    <m/>
    <m/>
    <m/>
    <m/>
    <m/>
    <m/>
    <m/>
    <m/>
    <m/>
    <m/>
    <m/>
    <m/>
    <m/>
    <m/>
    <m/>
    <m/>
    <m/>
    <m/>
    <m/>
    <m/>
    <m/>
    <m/>
    <m/>
    <m/>
    <m/>
    <m/>
    <m/>
    <m/>
    <m/>
    <m/>
    <m/>
    <m/>
    <m/>
    <m/>
    <m/>
    <m/>
    <m/>
    <m/>
    <m/>
    <m/>
  </r>
  <r>
    <x v="1"/>
    <d v="2018-04-13T00:00:00"/>
    <d v="2019-01-09T00:00:00"/>
    <d v="2019-02-11T00:00:00"/>
    <m/>
    <m/>
    <x v="70"/>
    <x v="0"/>
    <s v="CA53"/>
    <m/>
    <s v="Socializar el Manual de referencia y contrarreferenciaen 2018, aumentando la cobertura al menos en un 10% para 2019 respecto la alcanzada en 2018"/>
    <s v="Resultado de cobertura de la socialización del Manual de referencia y contrarreferencia en 2019 (archivo excel)_x000a_Lista de asistencia"/>
    <s v="Diana Ramírez - Médica Central de Referencia_x000a_Director de UPSS"/>
    <d v="2019-05-31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m/>
    <x v="1"/>
    <m/>
    <m/>
    <m/>
    <m/>
    <m/>
    <m/>
    <m/>
    <m/>
    <m/>
    <m/>
    <m/>
    <m/>
    <m/>
    <m/>
    <m/>
    <m/>
    <m/>
    <m/>
    <m/>
    <m/>
    <m/>
    <m/>
    <m/>
    <m/>
    <m/>
    <m/>
    <m/>
    <m/>
    <m/>
    <m/>
    <m/>
    <m/>
    <m/>
    <m/>
    <m/>
    <m/>
    <m/>
    <m/>
    <m/>
    <m/>
    <m/>
    <m/>
    <m/>
    <m/>
    <m/>
    <m/>
    <m/>
    <m/>
    <m/>
    <m/>
    <m/>
    <m/>
    <m/>
  </r>
  <r>
    <x v="1"/>
    <d v="2018-04-13T00:00:00"/>
    <d v="2019-01-09T00:00:00"/>
    <d v="2019-02-11T00:00:00"/>
    <s v="Socializar los mecanismos para el seguimiento a los pacientes remitidos_x000a__x000a_Fortalecer el seguimiento a los pacientes remitidos"/>
    <m/>
    <x v="70"/>
    <x v="0"/>
    <s v="CA54"/>
    <m/>
    <s v="Analizar bimestralmente, los indicadores PAMEC relativos a referencia y contrarreferencia del paciente, en el comité técnico de la UPSS y actuar según resultados"/>
    <s v="4 Actas de comité técnico con análisis de resultados de Ix PAMEC de la UPSS"/>
    <s v="Director de UPSS"/>
    <s v="30/04/2019_x000a_30/06/2019_x000a_31/08/2019_x000a_31/10/2019"/>
    <m/>
    <m/>
    <m/>
    <s v="No disponer de la información (resultados de Ix) previo al comité"/>
    <s v="Validar si se cuenta con la información y en caso negativo, gestionar su envío por parte de la central de referencia"/>
    <m/>
    <m/>
    <m/>
    <m/>
    <m/>
    <m/>
    <x v="1"/>
    <m/>
    <m/>
    <m/>
    <m/>
    <m/>
    <m/>
    <m/>
    <m/>
    <m/>
    <m/>
    <m/>
    <m/>
    <m/>
    <m/>
    <m/>
    <m/>
    <m/>
    <m/>
    <m/>
    <m/>
    <m/>
    <m/>
    <m/>
    <m/>
    <m/>
    <m/>
    <m/>
    <m/>
    <m/>
    <m/>
    <m/>
    <m/>
    <m/>
    <m/>
    <m/>
    <m/>
    <m/>
    <m/>
    <m/>
    <m/>
    <m/>
    <m/>
    <m/>
    <m/>
    <m/>
    <m/>
    <m/>
    <m/>
    <m/>
    <m/>
    <m/>
    <m/>
    <m/>
  </r>
  <r>
    <x v="1"/>
    <d v="2018-04-13T00:00:00"/>
    <d v="2019-01-09T00:00:00"/>
    <d v="2019-02-11T00:00:00"/>
    <m/>
    <m/>
    <x v="70"/>
    <x v="0"/>
    <s v="CA55"/>
    <m/>
    <s v="Socializar bimestralmente, con el personal de urgencias y hospitalización, en reuniones focales y/o en carteleras, los resultados de los indicadores PAMEC relativos a referencia y contrarreferencia del paciente y las acciones a implementar para el cierre de brechas"/>
    <s v="4 Actas de reuniones de grupo focal con evidencia de socialización de  Ix PAMEC de la UPSS_x000a_Evidencia de publicación en carteleras de los  Ix PAMEC de la UPSS"/>
    <s v="Director de UPSS"/>
    <s v="30/04/2019_x000a_30/06/2019_x000a_31/08/2019_x000a_31/10/2019"/>
    <m/>
    <m/>
    <m/>
    <s v="No se identifican barreras"/>
    <s v="NA"/>
    <m/>
    <m/>
    <m/>
    <m/>
    <m/>
    <m/>
    <x v="1"/>
    <m/>
    <m/>
    <m/>
    <m/>
    <m/>
    <m/>
    <m/>
    <m/>
    <m/>
    <m/>
    <m/>
    <m/>
    <m/>
    <m/>
    <m/>
    <m/>
    <m/>
    <m/>
    <m/>
    <m/>
    <m/>
    <m/>
    <m/>
    <m/>
    <m/>
    <m/>
    <m/>
    <m/>
    <m/>
    <m/>
    <m/>
    <m/>
    <m/>
    <m/>
    <m/>
    <m/>
    <m/>
    <m/>
    <m/>
    <m/>
    <m/>
    <m/>
    <m/>
    <m/>
    <m/>
    <m/>
    <m/>
    <m/>
    <m/>
    <m/>
    <m/>
    <m/>
    <m/>
  </r>
  <r>
    <x v="1"/>
    <d v="2018-04-13T00:00:00"/>
    <d v="2019-01-09T00:00:00"/>
    <d v="2019-02-11T00:00:00"/>
    <s v="Buscar estrategias para fortalecer, en los funcionarios, los lineamientos para la información y educación al paciente y su familia sobre los motivos de las remisiones_x000a__x000a_Buscar estrategias para fortalecer, en los funcionarios, los lineamientos para la información y educación al paciente y su familia sobre los motivos de las remisiones"/>
    <m/>
    <x v="70"/>
    <x v="0"/>
    <s v="CA56"/>
    <m/>
    <s v="Revisar y fortalecer el programa de despliegue de los derechos y deberes para incorporar la iniciativa &quot;ruta de derechos y deberes&quot;, desplegar y ejecutar las estrategias actualizadas, y evaluar sus resultados"/>
    <s v="4 Informes (1 bimestral) sobre los avances y logros del despliegue de los derechos y deberes"/>
    <s v="Dioselina Vergara"/>
    <s v="30/04/2019_x000a_30/06/2019_x000a_31/08/2019_x000a_31/10/2019"/>
    <s v="PROPORCIÓN DE USUARIOS QUE RECIBEN INFORMACIÓN PARA LA REMISIÓN URGENTE"/>
    <n v="0.92500000000000004"/>
    <n v="0.94"/>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m/>
    <x v="1"/>
    <m/>
    <m/>
    <m/>
    <m/>
    <m/>
    <m/>
    <m/>
    <m/>
    <m/>
    <m/>
    <m/>
    <m/>
    <m/>
    <m/>
    <m/>
    <m/>
    <m/>
    <m/>
    <m/>
    <m/>
    <m/>
    <m/>
    <m/>
    <m/>
    <m/>
    <m/>
    <m/>
    <m/>
    <m/>
    <m/>
    <m/>
    <m/>
    <m/>
    <m/>
    <m/>
    <m/>
    <m/>
    <m/>
    <m/>
    <m/>
    <m/>
    <m/>
    <m/>
    <m/>
    <m/>
    <m/>
    <m/>
    <m/>
    <m/>
    <m/>
    <m/>
    <m/>
    <m/>
  </r>
  <r>
    <x v="1"/>
    <d v="2018-04-13T00:00:00"/>
    <d v="2019-01-09T00:00:00"/>
    <d v="2019-02-11T00:00:00"/>
    <s v="Evaluar de manera sistemática la pertinencia de las remisiones (hospitalarios) y los estándares establecidos para la referencia de pacientes en el ámbito ambulatorio en la red_x000a__x000a_Realizar retroalimentación del indicador de pertinencia de las remisiones ambulatorias al personal del punto de atención"/>
    <m/>
    <x v="70"/>
    <x v="0"/>
    <s v="CA57"/>
    <m/>
    <s v="Revisar y analizar los criterios con base en los cuales se está midiendo la pertinencia de las remisiones, y la sistematicidad en el análisis e intervención de sus resultados, implementar los ajustes necesarios, continuar monitorizando e intervenir con miras al cierre de brechas"/>
    <s v="4 Informes bimestrales con los resultados del indicador de pertinencia de las remisiones urgentes y electivas_x000a__x000a_Informes o Actas de comité técnico de la UPSS, con análisis de indicadores de pertinencia de las remisiones (4, 1 cada bimestre)_x000a_Evidencia de despliegue de resultados de pertinencia de las remisiones al personal (actas, listas de asistencia u otra)"/>
    <s v="Diana Ramírez - Médica Central de Referencia_x000a__x000a_Director UPSS_x000a_Coordinador CS"/>
    <s v="30/04/2019_x000a_30/06/2019_x000a_31/08/2019_x000a_31/10/2019"/>
    <s v="PROPORCIÓN DE SOLICITUDES DE REFERENCIA ELECTIVA PERTINENTES_x000a__x000a_PROPORCIIÓN DE SOLICITUDES DE REFERENCIA URGENTE PERTINENTES"/>
    <s v="86,2%_x000a__x000a__x000a__x000a_92,1%"/>
    <n v="0.9"/>
    <s v="Falta de recurso humano asistencial o auditor para la evaluación de la pertinencia de las remisiones"/>
    <s v="Revisar y listar los procedimientos o guías que requieren evaluación de adh y establecer metodología eficaz y práctica"/>
    <m/>
    <m/>
    <m/>
    <m/>
    <m/>
    <m/>
    <x v="1"/>
    <m/>
    <m/>
    <m/>
    <m/>
    <m/>
    <m/>
    <m/>
    <m/>
    <m/>
    <m/>
    <m/>
    <m/>
    <m/>
    <m/>
    <m/>
    <m/>
    <m/>
    <m/>
    <m/>
    <m/>
    <m/>
    <m/>
    <m/>
    <m/>
    <m/>
    <m/>
    <m/>
    <m/>
    <m/>
    <m/>
    <m/>
    <m/>
    <m/>
    <m/>
    <m/>
    <m/>
    <m/>
    <m/>
    <m/>
    <m/>
    <m/>
    <m/>
    <m/>
    <m/>
    <m/>
    <m/>
    <m/>
    <m/>
    <m/>
    <m/>
    <m/>
    <m/>
    <m/>
  </r>
  <r>
    <x v="1"/>
    <d v="2018-04-13T00:00:00"/>
    <d v="2019-01-09T00:00:00"/>
    <d v="2019-02-11T00:00:00"/>
    <s v="Montar en la intranet la implementación del modelo de triage ESI versión 3 de enero de 2018 y terminar de socializar al personal de los diferentes puntos de atención de la red_x000a__x000a_Realizar la socialización del nuevo modelo de implementación de triage (ESI) al personal responsable_x000a__x000a_Capacitar y certificar al personal responsable (médicos) de realizar el procedimiento de triage en la institución"/>
    <m/>
    <x v="70"/>
    <x v="0"/>
    <s v="CA58"/>
    <m/>
    <s v="Ajustar y publicar el documento de triage V3 de acuerdo con la estructura documental institucional"/>
    <s v="Documento de triage ajustado de acuerdo con la estructura documental y publicado"/>
    <s v="Francisco López - Subg de Red"/>
    <d v="2019-04-30T00:00:00"/>
    <m/>
    <m/>
    <m/>
    <s v="No se identifican barreras"/>
    <s v="NA"/>
    <m/>
    <m/>
    <m/>
    <m/>
    <m/>
    <m/>
    <x v="1"/>
    <m/>
    <m/>
    <m/>
    <m/>
    <m/>
    <m/>
    <m/>
    <m/>
    <m/>
    <m/>
    <m/>
    <m/>
    <m/>
    <m/>
    <m/>
    <m/>
    <m/>
    <m/>
    <m/>
    <m/>
    <m/>
    <m/>
    <m/>
    <m/>
    <m/>
    <m/>
    <m/>
    <m/>
    <m/>
    <m/>
    <m/>
    <m/>
    <m/>
    <m/>
    <m/>
    <m/>
    <m/>
    <m/>
    <m/>
    <m/>
    <m/>
    <m/>
    <m/>
    <m/>
    <m/>
    <m/>
    <m/>
    <m/>
    <m/>
    <m/>
    <m/>
    <m/>
    <m/>
  </r>
  <r>
    <x v="1"/>
    <d v="2018-04-13T00:00:00"/>
    <d v="2019-01-09T00:00:00"/>
    <d v="2019-02-11T00:00:00"/>
    <m/>
    <m/>
    <x v="70"/>
    <x v="0"/>
    <s v="CA59"/>
    <m/>
    <s v="Capacitación al personal de triage en metodología ESI"/>
    <s v="Lista de asistencia de capacitación en triage_x000a_Cerfificados por servidor capacitado"/>
    <s v="Francisco López - Subg de Red"/>
    <d v="2019-09-30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m/>
    <x v="1"/>
    <m/>
    <m/>
    <m/>
    <m/>
    <m/>
    <m/>
    <m/>
    <m/>
    <m/>
    <m/>
    <m/>
    <m/>
    <m/>
    <m/>
    <m/>
    <m/>
    <m/>
    <m/>
    <m/>
    <m/>
    <m/>
    <m/>
    <m/>
    <m/>
    <m/>
    <m/>
    <m/>
    <m/>
    <m/>
    <m/>
    <m/>
    <m/>
    <m/>
    <m/>
    <m/>
    <m/>
    <m/>
    <m/>
    <m/>
    <m/>
    <m/>
    <m/>
    <m/>
    <m/>
    <m/>
    <m/>
    <m/>
    <m/>
    <m/>
    <m/>
    <m/>
    <m/>
    <m/>
  </r>
  <r>
    <x v="1"/>
    <d v="2018-04-13T00:00:00"/>
    <d v="2019-01-09T00:00:00"/>
    <d v="2019-02-11T00:00:00"/>
    <s v="Realizar la retroalimentación de la medición de la adherencia del triage al personal, analizar el comportamiento de este"/>
    <m/>
    <x v="70"/>
    <x v="0"/>
    <s v="CA60"/>
    <m/>
    <s v="Retroalimentar trimestralmente, al personal de triage con los resultados de la evaluación de adherencia al procedimiento"/>
    <s v="Acta de socialización de resultados de auditoría de triage al personal que opera el proceso"/>
    <s v="Coordinador asistencial de cada UH y CS Santo Domingo Savio"/>
    <s v="15/04/2019_x000a_15/07/2019_x000a_15/10/2019"/>
    <m/>
    <m/>
    <m/>
    <s v="No se identifican barreras"/>
    <s v="NA"/>
    <m/>
    <m/>
    <m/>
    <m/>
    <m/>
    <m/>
    <x v="1"/>
    <m/>
    <m/>
    <m/>
    <m/>
    <m/>
    <m/>
    <m/>
    <m/>
    <m/>
    <m/>
    <m/>
    <m/>
    <m/>
    <m/>
    <m/>
    <m/>
    <m/>
    <m/>
    <m/>
    <m/>
    <m/>
    <m/>
    <m/>
    <m/>
    <m/>
    <m/>
    <m/>
    <m/>
    <m/>
    <m/>
    <m/>
    <m/>
    <m/>
    <m/>
    <m/>
    <m/>
    <m/>
    <m/>
    <m/>
    <m/>
    <m/>
    <m/>
    <m/>
    <m/>
    <m/>
    <m/>
    <m/>
    <m/>
    <m/>
    <m/>
    <m/>
    <m/>
    <m/>
  </r>
  <r>
    <x v="1"/>
    <d v="2018-04-13T00:00:00"/>
    <d v="2019-01-09T00:00:00"/>
    <d v="2019-02-11T00:00:00"/>
    <m/>
    <m/>
    <x v="70"/>
    <x v="0"/>
    <s v="CA61"/>
    <m/>
    <s v="Realizar informe ejecutivo trimestral de auditoria de adherencia a triage donde se evidencie el análisis de los resultados obtenidos y definición de acciones para el cierre de brechas"/>
    <s v="Informe de auditoría triage con análisis de resultados y acciones de intervención"/>
    <s v="Coordinador asistencial de cada UH y CS Santo Domingo Savio"/>
    <s v="15/04/2019_x000a_15/07/2019_x000a_15/10/2019"/>
    <m/>
    <m/>
    <m/>
    <s v="No se identifican barreras"/>
    <s v="NA"/>
    <m/>
    <m/>
    <m/>
    <m/>
    <m/>
    <m/>
    <x v="1"/>
    <m/>
    <m/>
    <m/>
    <m/>
    <m/>
    <m/>
    <m/>
    <m/>
    <m/>
    <m/>
    <m/>
    <m/>
    <m/>
    <m/>
    <m/>
    <m/>
    <m/>
    <m/>
    <m/>
    <m/>
    <m/>
    <m/>
    <m/>
    <m/>
    <m/>
    <m/>
    <m/>
    <m/>
    <m/>
    <m/>
    <m/>
    <m/>
    <m/>
    <m/>
    <m/>
    <m/>
    <m/>
    <m/>
    <m/>
    <m/>
    <m/>
    <m/>
    <m/>
    <m/>
    <m/>
    <m/>
    <m/>
    <m/>
    <m/>
    <m/>
    <m/>
    <m/>
    <m/>
  </r>
  <r>
    <x v="1"/>
    <d v="2018-04-13T00:00:00"/>
    <d v="2019-01-09T00:00:00"/>
    <d v="2019-02-11T00:00:00"/>
    <s v="Ajustar el procedimiento de asignación de citas en el componente de apertura de agenda de acuerdo a los lineamientos establecidos por la E.S.E., y ajustar dicho procedimiento cada vez que los lineamientos sean modificados_x000a__x000a_Terminar de socializar el procedimiento de asignación de citas actualizado en los puntos de atención_x000a__x000a_Dar cumplimiento a la apertura de agendas de acuerdo a los lineamientos establecidos_x000a__x000a_Garantizar el acceso y oportunidad en la asignación de cita en los servicios ofertados"/>
    <m/>
    <x v="70"/>
    <x v="0"/>
    <s v="CA62"/>
    <m/>
    <s v="Desplegar el procedimiento Asignación de citas ajustado al nuevo mapa de procesos a auxiliares administrativos que ejecutan el proceso en la UPSS (UH y CS)"/>
    <s v="Lista de asistencia a despliegue del procedimiento de asignación de citas"/>
    <s v="Adminitrador de la UPSS"/>
    <d v="2019-05-31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m/>
    <x v="1"/>
    <m/>
    <m/>
    <m/>
    <m/>
    <m/>
    <m/>
    <m/>
    <m/>
    <m/>
    <m/>
    <m/>
    <m/>
    <m/>
    <m/>
    <m/>
    <m/>
    <m/>
    <m/>
    <m/>
    <m/>
    <m/>
    <m/>
    <m/>
    <m/>
    <m/>
    <m/>
    <m/>
    <m/>
    <m/>
    <m/>
    <m/>
    <m/>
    <m/>
    <m/>
    <m/>
    <m/>
    <m/>
    <m/>
    <m/>
    <m/>
    <m/>
    <m/>
    <m/>
    <m/>
    <m/>
    <m/>
    <m/>
    <m/>
    <m/>
    <m/>
    <m/>
    <m/>
    <m/>
  </r>
  <r>
    <x v="1"/>
    <d v="2018-04-13T00:00:00"/>
    <d v="2019-01-09T00:00:00"/>
    <d v="2019-02-11T00:00:00"/>
    <s v="Realizar análisis y seguimiento correspondiente al Indicador de Oportunidad en la asignación de cama hospitalaria (cuando este se altere)"/>
    <m/>
    <x v="70"/>
    <x v="0"/>
    <s v="CA63"/>
    <m/>
    <s v="Implementar y analizar el indicador de proproción de camas asignadas oportunamente (en las primeras 2 horas), alineado con el plan de acción 2019"/>
    <s v="Informes o actas de comié técnico de prestación de servicios y comité técnico de las UPSS con análisis del Ix de proproción de camas asignadas oportunamente (en las primeras 2 horas)"/>
    <s v="Francisco López - Subg de Red_x000a_Director de UPSS"/>
    <d v="2019-12-31T00:00:00"/>
    <m/>
    <m/>
    <m/>
    <s v="No se identifican barreras"/>
    <s v="NA"/>
    <m/>
    <m/>
    <m/>
    <m/>
    <m/>
    <m/>
    <x v="1"/>
    <m/>
    <m/>
    <m/>
    <m/>
    <m/>
    <m/>
    <m/>
    <m/>
    <m/>
    <m/>
    <m/>
    <m/>
    <m/>
    <m/>
    <m/>
    <m/>
    <m/>
    <m/>
    <m/>
    <m/>
    <m/>
    <m/>
    <m/>
    <m/>
    <m/>
    <m/>
    <m/>
    <m/>
    <m/>
    <m/>
    <m/>
    <m/>
    <m/>
    <m/>
    <m/>
    <m/>
    <m/>
    <m/>
    <m/>
    <m/>
    <m/>
    <m/>
    <m/>
    <m/>
    <m/>
    <m/>
    <m/>
    <m/>
    <m/>
    <m/>
    <m/>
    <m/>
    <m/>
  </r>
  <r>
    <x v="1"/>
    <d v="2018-04-13T00:00:00"/>
    <d v="2019-01-09T00:00:00"/>
    <d v="2019-02-11T00:00:00"/>
    <s v="Definir, documentar y socializar el proceso estructurado que defina el o los mecanismos para crear alertas en caso de afectación de la oportunidad de la asignación de citas en los servicios ambulatorios y que mencione cómo se garantiza el acceso de los usuarios a los diferentes servicios ambulatorios"/>
    <m/>
    <x v="70"/>
    <x v="0"/>
    <s v="CA64"/>
    <m/>
    <s v="Analizar los indicadores de oportunidad de consulta y establecer acciones para mejorar los resultados"/>
    <s v="Actas de comité técnico de prestación de servicios con análisis de los indicadores de oportunidad en consulta y acciones a implementar para cerrar brechas_x000a__x000a_Actas de comité técnico con análisis de los indicadores de oportunidad en consulta de la microrred"/>
    <s v="Francisco López - Subg de Red_x000a_Director de UPSS"/>
    <d v="2019-12-31T00:00:00"/>
    <m/>
    <m/>
    <m/>
    <s v="No se identifican barreras"/>
    <s v="NA"/>
    <m/>
    <m/>
    <m/>
    <m/>
    <m/>
    <m/>
    <x v="1"/>
    <m/>
    <m/>
    <m/>
    <m/>
    <m/>
    <m/>
    <m/>
    <m/>
    <m/>
    <m/>
    <m/>
    <m/>
    <m/>
    <m/>
    <m/>
    <m/>
    <m/>
    <m/>
    <m/>
    <m/>
    <m/>
    <m/>
    <m/>
    <m/>
    <m/>
    <m/>
    <m/>
    <m/>
    <m/>
    <m/>
    <m/>
    <m/>
    <m/>
    <m/>
    <m/>
    <m/>
    <m/>
    <m/>
    <m/>
    <m/>
    <m/>
    <m/>
    <m/>
    <m/>
    <m/>
    <m/>
    <m/>
    <m/>
    <m/>
    <m/>
    <m/>
    <m/>
    <m/>
  </r>
  <r>
    <x v="1"/>
    <d v="2018-04-13T00:00:00"/>
    <d v="2019-01-09T00:00:00"/>
    <d v="2019-02-11T00:00:00"/>
    <s v="Fortalecer las acciones que permitan evidenciar cómo se debe realizar la capacitación y reentrenamiento al personal responsable de los procesos mejorados (del central hacia UH y CS)"/>
    <m/>
    <x v="70"/>
    <x v="1"/>
    <s v="DG09"/>
    <m/>
    <s v="Terminar la revisión y ajuste de los procedimientos asociados a los procesos misionales; desplegar e implementar los procesos y procedimientos desarrollados"/>
    <s v="Informes ejecutivos sobre los avances y logros del proceso de despliegue e implementación de los nuevos procesos"/>
    <s v="Gustavo Hernández - Jefe Oficina Planeación y D.O._x000a_Líderes de Proceso y Directores UPSS"/>
    <d v="2019-12-31T00:00:00"/>
    <m/>
    <m/>
    <m/>
    <s v="Múltiples temas a desplegar y el tiempo del personal para despliegues es limitado"/>
    <s v="Establecer listado de temas a desplegar_x000a_Definir cronograma según prioridades_x000a_Evaluar diferentes estrategias de despliegue buscando facilidad y las mayores coberturas posibles"/>
    <m/>
    <m/>
    <m/>
    <m/>
    <m/>
    <m/>
    <x v="1"/>
    <m/>
    <m/>
    <m/>
    <m/>
    <m/>
    <m/>
    <m/>
    <m/>
    <m/>
    <m/>
    <m/>
    <m/>
    <m/>
    <m/>
    <m/>
    <m/>
    <m/>
    <m/>
    <m/>
    <m/>
    <m/>
    <m/>
    <m/>
    <m/>
    <m/>
    <m/>
    <m/>
    <m/>
    <m/>
    <m/>
    <m/>
    <m/>
    <m/>
    <m/>
    <m/>
    <m/>
    <m/>
    <m/>
    <m/>
    <m/>
    <m/>
    <m/>
    <m/>
    <m/>
    <m/>
    <m/>
    <m/>
    <m/>
    <m/>
    <m/>
    <m/>
    <m/>
    <m/>
  </r>
  <r>
    <x v="1"/>
    <d v="2018-04-13T00:00:00"/>
    <d v="2019-01-09T00:00:00"/>
    <d v="2019-02-11T00:00:00"/>
    <s v="Tener en cuenta para el ciclo actual en el resumen del mejoramiento logrado del cierre se logre evidenciar cuál era el problema, cómo se analizó, las diferentes causas y su intervención y el seguimiento respectivo de su indicador"/>
    <m/>
    <x v="70"/>
    <x v="1"/>
    <s v="DG10"/>
    <m/>
    <s v="Incluir en el documento PAMEC 2018, de aprendizaje organizacional, el problema identificado y mejora alcanzada (acción realizada)"/>
    <s v="Informe Aprendizaje Organizacional 2018"/>
    <s v="John William López - PE Planeación y D.O."/>
    <d v="2019-02-20T00:00:00"/>
    <m/>
    <m/>
    <m/>
    <s v="No se identifican barreras"/>
    <s v="NA"/>
    <m/>
    <m/>
    <m/>
    <m/>
    <m/>
    <m/>
    <x v="1"/>
    <m/>
    <m/>
    <m/>
    <m/>
    <m/>
    <m/>
    <m/>
    <m/>
    <m/>
    <m/>
    <m/>
    <m/>
    <m/>
    <m/>
    <m/>
    <m/>
    <m/>
    <m/>
    <m/>
    <m/>
    <m/>
    <m/>
    <m/>
    <m/>
    <m/>
    <m/>
    <m/>
    <m/>
    <m/>
    <m/>
    <m/>
    <m/>
    <m/>
    <m/>
    <m/>
    <m/>
    <m/>
    <m/>
    <m/>
    <m/>
    <m/>
    <m/>
    <m/>
    <m/>
    <m/>
    <m/>
    <m/>
    <m/>
    <m/>
    <m/>
    <m/>
    <m/>
    <m/>
  </r>
  <r>
    <x v="1"/>
    <d v="2018-04-13T00:00:00"/>
    <d v="2019-01-09T00:00:00"/>
    <d v="2019-02-11T00:00:00"/>
    <s v="Hacer seguimiento a los indicadores definidos de PAMEC y a las acciones programadas del plan de mejoramiento institucional_x000a__x000a_Terminar de definir la medición inicial del desempeño de los indicadores de la calidad esperada, hacerle seguimiento a los mismos"/>
    <m/>
    <x v="70"/>
    <x v="1"/>
    <s v="DG11"/>
    <m/>
    <s v="Medir indicadores PAMEC según periodicidad definida en FT"/>
    <s v="Alphasig con resultados de Ix PAMEC"/>
    <s v="Responsables de medir los Ix PAMEC en Nivel Central, UH, y CS"/>
    <d v="2019-12-31T00:00:00"/>
    <m/>
    <m/>
    <m/>
    <s v="No se identifican barreras"/>
    <s v="NA"/>
    <m/>
    <m/>
    <m/>
    <m/>
    <m/>
    <m/>
    <x v="1"/>
    <m/>
    <m/>
    <m/>
    <m/>
    <m/>
    <m/>
    <m/>
    <m/>
    <m/>
    <m/>
    <m/>
    <m/>
    <m/>
    <m/>
    <m/>
    <m/>
    <m/>
    <m/>
    <m/>
    <m/>
    <m/>
    <m/>
    <m/>
    <m/>
    <m/>
    <m/>
    <m/>
    <m/>
    <m/>
    <m/>
    <m/>
    <m/>
    <m/>
    <m/>
    <m/>
    <m/>
    <m/>
    <m/>
    <m/>
    <m/>
    <m/>
    <m/>
    <m/>
    <m/>
    <m/>
    <m/>
    <m/>
    <m/>
    <m/>
    <m/>
    <m/>
    <m/>
    <m/>
  </r>
  <r>
    <x v="1"/>
    <d v="2018-04-13T00:00:00"/>
    <d v="2019-01-09T00:00:00"/>
    <d v="2019-02-11T00:00:00"/>
    <m/>
    <m/>
    <x v="70"/>
    <x v="1"/>
    <s v="DG12"/>
    <m/>
    <s v="Analizar lor resultados de los indicadores PAMEC"/>
    <s v="Archivo (word o excel) con análisis de resultados de Ix PAMEC (Se acepta también actas de comités con análisis de Ix)"/>
    <s v="Director de UPSS_x000a_Coordinador CS_x000a_John William López - PE Planeación y D.O."/>
    <d v="2019-12-31T00:00:00"/>
    <m/>
    <m/>
    <m/>
    <s v="Indicadores no parametrizados correctamente en Alphasig"/>
    <s v="Validar parametrización de los indicadores PAMEC 2019, en Alphasig antes de su implementación"/>
    <m/>
    <m/>
    <m/>
    <m/>
    <m/>
    <m/>
    <x v="1"/>
    <m/>
    <m/>
    <m/>
    <m/>
    <m/>
    <m/>
    <m/>
    <m/>
    <m/>
    <m/>
    <m/>
    <m/>
    <m/>
    <m/>
    <m/>
    <m/>
    <m/>
    <m/>
    <m/>
    <m/>
    <m/>
    <m/>
    <m/>
    <m/>
    <m/>
    <m/>
    <m/>
    <m/>
    <m/>
    <m/>
    <m/>
    <m/>
    <m/>
    <m/>
    <m/>
    <m/>
    <m/>
    <m/>
    <m/>
    <m/>
    <m/>
    <m/>
    <m/>
    <m/>
    <m/>
    <m/>
    <m/>
    <m/>
    <m/>
    <m/>
    <m/>
    <m/>
    <m/>
  </r>
  <r>
    <x v="1"/>
    <d v="2018-04-13T00:00:00"/>
    <d v="2019-01-09T00:00:00"/>
    <d v="2019-02-11T00:00:00"/>
    <s v="Hacer seguimiento a las actividades programadas en el plan de mejoramiento_x000a__x000a_Terminar de socializar la metodología para la elaboración de planes de mejoramiento, al personal de cada uno de los diferentes puntos de atención en la red_x000a__x000a_Fortalecer el desarrollo y seguimiento de los planes de mejoramiento resultantes de las auditorías internas"/>
    <m/>
    <x v="70"/>
    <x v="6"/>
    <s v="MC01"/>
    <m/>
    <s v="Realizar seguimiento a los planes de mejoramiento de paciente trazador y de la SSM (auditoría PAMEC 2018) de cada UH"/>
    <s v="Archivo excel con seguimiento al PM de cada UH"/>
    <s v="Director de UPSS_x000a_John William López - PE Planeación y D.O."/>
    <d v="2019-06-30T00:00:00"/>
    <s v="PROPORCIÓN DE CUMPLIMIENTO DEL PLAN DE MEJORA"/>
    <n v="0.71899999999999997"/>
    <n v="0.75"/>
    <s v="No se identifican barreras"/>
    <s v="NA"/>
    <m/>
    <m/>
    <m/>
    <m/>
    <m/>
    <m/>
    <x v="1"/>
    <m/>
    <m/>
    <m/>
    <m/>
    <m/>
    <m/>
    <m/>
    <m/>
    <m/>
    <m/>
    <m/>
    <m/>
    <m/>
    <m/>
    <m/>
    <m/>
    <m/>
    <m/>
    <m/>
    <m/>
    <m/>
    <m/>
    <m/>
    <m/>
    <m/>
    <m/>
    <m/>
    <m/>
    <m/>
    <m/>
    <m/>
    <m/>
    <m/>
    <m/>
    <m/>
    <m/>
    <m/>
    <m/>
    <m/>
    <m/>
    <m/>
    <m/>
    <m/>
    <m/>
    <m/>
    <m/>
    <m/>
    <m/>
    <m/>
    <m/>
    <m/>
    <m/>
    <m/>
  </r>
  <r>
    <x v="1"/>
    <d v="2018-04-13T00:00:00"/>
    <d v="2019-01-09T00:00:00"/>
    <d v="2019-02-11T00:00:00"/>
    <s v="Hacer seguimiento a las estrategias implementadas del programa de autocontrol"/>
    <m/>
    <x v="70"/>
    <x v="1"/>
    <s v="DG13"/>
    <m/>
    <s v="Documentar y hacer seguimiento al programa de autocontrol "/>
    <s v="Documento con estrategias de autocontrol y su respectivo seguimiento"/>
    <s v="Jefe Oficina de Control Interno y Evaluación"/>
    <d v="2019-06-30T00:00:00"/>
    <m/>
    <m/>
    <m/>
    <s v="No se identifican barreras"/>
    <s v="NA"/>
    <m/>
    <m/>
    <m/>
    <m/>
    <m/>
    <m/>
    <x v="1"/>
    <m/>
    <m/>
    <m/>
    <m/>
    <m/>
    <m/>
    <m/>
    <m/>
    <m/>
    <m/>
    <m/>
    <m/>
    <m/>
    <m/>
    <m/>
    <m/>
    <m/>
    <m/>
    <m/>
    <m/>
    <m/>
    <m/>
    <m/>
    <m/>
    <m/>
    <m/>
    <m/>
    <m/>
    <m/>
    <m/>
    <m/>
    <m/>
    <m/>
    <m/>
    <m/>
    <m/>
    <m/>
    <m/>
    <m/>
    <m/>
    <m/>
    <m/>
    <m/>
    <m/>
    <m/>
    <m/>
    <m/>
    <m/>
    <m/>
    <m/>
    <m/>
    <m/>
    <m/>
  </r>
  <r>
    <x v="1"/>
    <d v="2018-04-13T00:00:00"/>
    <d v="2019-01-09T00:00:00"/>
    <d v="2019-02-11T00:00:00"/>
    <s v="Dar cumplimiento a todas las auditorías internas en el cronograma definido por la institución"/>
    <m/>
    <x v="70"/>
    <x v="1"/>
    <s v="DG14"/>
    <m/>
    <s v="Realizar monitoreo al cumplimiento de las auditorías internas programadas por la institución para el año 2019"/>
    <s v="Informe de seguimiento al programa de auditorías internas de la institución"/>
    <s v="Alfonso García - PE Oficina de Control Interno y Evaluación"/>
    <d v="2019-12-31T00:00:00"/>
    <m/>
    <m/>
    <m/>
    <s v="No se identifican barreras"/>
    <s v="NA"/>
    <m/>
    <m/>
    <m/>
    <m/>
    <m/>
    <m/>
    <x v="1"/>
    <m/>
    <m/>
    <m/>
    <m/>
    <m/>
    <m/>
    <m/>
    <m/>
    <m/>
    <m/>
    <m/>
    <m/>
    <m/>
    <m/>
    <m/>
    <m/>
    <m/>
    <m/>
    <m/>
    <m/>
    <m/>
    <m/>
    <m/>
    <m/>
    <m/>
    <m/>
    <m/>
    <m/>
    <m/>
    <m/>
    <m/>
    <m/>
    <m/>
    <m/>
    <m/>
    <m/>
    <m/>
    <m/>
    <m/>
    <m/>
    <m/>
    <m/>
    <m/>
    <m/>
    <m/>
    <m/>
    <m/>
    <m/>
    <m/>
    <m/>
    <m/>
    <m/>
    <m/>
  </r>
  <r>
    <x v="1"/>
    <d v="2018-04-13T00:00:00"/>
    <d v="2019-01-09T00:00:00"/>
    <d v="2019-02-11T00:00:00"/>
    <s v="Fortalecer los mecanismos de comunicación de los resultados del proceso auditado a los funcionarios de la institución"/>
    <m/>
    <x v="70"/>
    <x v="1"/>
    <s v="DG15"/>
    <m/>
    <s v="Fortalecer los mecanismos de comunicación de los resultados del proceso auditado a los funcionarios de la institución"/>
    <s v="Actas de cierre de auditoría_x000a_Actas de reunión y/o comités y/o equipos primarios con evidencia de despliegue de resultados de auditorías internas"/>
    <s v="PE Oficina de Control Interno y Evaluación y Planeación y D.O._x000a_Directores de UPSS"/>
    <d v="2019-12-31T00:00:00"/>
    <m/>
    <m/>
    <m/>
    <s v="No se identifican barreras"/>
    <s v="NA"/>
    <m/>
    <m/>
    <m/>
    <m/>
    <m/>
    <m/>
    <x v="1"/>
    <m/>
    <m/>
    <m/>
    <m/>
    <m/>
    <m/>
    <m/>
    <m/>
    <m/>
    <m/>
    <m/>
    <m/>
    <m/>
    <m/>
    <m/>
    <m/>
    <m/>
    <m/>
    <m/>
    <m/>
    <m/>
    <m/>
    <m/>
    <m/>
    <m/>
    <m/>
    <m/>
    <m/>
    <m/>
    <m/>
    <m/>
    <m/>
    <m/>
    <m/>
    <m/>
    <m/>
    <m/>
    <m/>
    <m/>
    <m/>
    <m/>
    <m/>
    <m/>
    <m/>
    <m/>
    <m/>
    <m/>
    <m/>
    <m/>
    <m/>
    <m/>
    <m/>
    <m/>
  </r>
  <r>
    <x v="2"/>
    <m/>
    <m/>
    <m/>
    <m/>
    <m/>
    <x v="70"/>
    <x v="7"/>
    <m/>
    <m/>
    <m/>
    <m/>
    <m/>
    <m/>
    <m/>
    <m/>
    <m/>
    <m/>
    <m/>
    <m/>
    <m/>
    <m/>
    <m/>
    <m/>
    <m/>
    <x v="1"/>
    <m/>
    <m/>
    <m/>
    <m/>
    <m/>
    <m/>
    <m/>
    <m/>
    <m/>
    <m/>
    <m/>
    <m/>
    <m/>
    <m/>
    <m/>
    <m/>
    <m/>
    <m/>
    <m/>
    <m/>
    <m/>
    <m/>
    <m/>
    <m/>
    <m/>
    <m/>
    <m/>
    <m/>
    <m/>
    <m/>
    <m/>
    <m/>
    <m/>
    <m/>
    <m/>
    <m/>
    <m/>
    <m/>
    <m/>
    <m/>
    <m/>
    <m/>
    <m/>
    <m/>
    <m/>
    <m/>
    <m/>
    <m/>
    <m/>
    <m/>
    <m/>
    <m/>
    <m/>
  </r>
  <r>
    <x v="2"/>
    <m/>
    <m/>
    <m/>
    <m/>
    <m/>
    <x v="70"/>
    <x v="7"/>
    <m/>
    <m/>
    <m/>
    <m/>
    <m/>
    <m/>
    <m/>
    <m/>
    <m/>
    <m/>
    <m/>
    <m/>
    <m/>
    <m/>
    <m/>
    <m/>
    <m/>
    <x v="1"/>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B17:F20" firstHeaderRow="1" firstDataRow="2" firstDataCol="1"/>
  <pivotFields count="79">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0"/>
        <item h="1" x="4"/>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
    <i>
      <x v="1"/>
    </i>
    <i t="grand">
      <x/>
    </i>
  </rowItems>
  <colFields count="1">
    <field x="25"/>
  </colFields>
  <colItems count="4">
    <i>
      <x/>
    </i>
    <i>
      <x v="1"/>
    </i>
    <i>
      <x v="3"/>
    </i>
    <i t="grand">
      <x/>
    </i>
  </colItems>
  <dataFields count="1">
    <dataField name="Cuenta de ESTADO_x000a_DE LA ACCIÓN2"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3">
  <location ref="B2:F10" firstHeaderRow="1" firstDataRow="2" firstDataCol="1"/>
  <pivotFields count="79">
    <pivotField showAll="0"/>
    <pivotField showAll="0"/>
    <pivotField showAll="0"/>
    <pivotField showAll="0"/>
    <pivotField showAll="0"/>
    <pivotField showAll="0"/>
    <pivotField showAll="0"/>
    <pivotField axis="axisRow" showAll="0">
      <items count="9">
        <item n="CL. ASISTENCIAL" x="0"/>
        <item n="DIRECC. Y GERENCIA" x="1"/>
        <item n="G. DE LA INFO" x="5"/>
        <item n="G. DEL AMB. FÍS." x="3"/>
        <item n="G. DE LA TECN." x="4"/>
        <item n="G. DEL T. H." x="2"/>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0"/>
        <item h="1" x="4"/>
        <item x="2"/>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25"/>
  </colFields>
  <colItems count="4">
    <i>
      <x/>
    </i>
    <i>
      <x v="1"/>
    </i>
    <i>
      <x v="3"/>
    </i>
    <i t="grand">
      <x/>
    </i>
  </colItems>
  <dataFields count="1">
    <dataField name="Cuenta de ESTADO_x000a_DE LA ACCIÓN2" fld="25" subtotal="count" baseField="0" baseItem="0"/>
  </dataFields>
  <chartFormats count="3">
    <chartFormat chart="14" format="0" series="1">
      <pivotArea type="data" outline="0" fieldPosition="0">
        <references count="2">
          <reference field="4294967294" count="1" selected="0">
            <x v="0"/>
          </reference>
          <reference field="25" count="1" selected="0">
            <x v="0"/>
          </reference>
        </references>
      </pivotArea>
    </chartFormat>
    <chartFormat chart="14" format="1" series="1">
      <pivotArea type="data" outline="0" fieldPosition="0">
        <references count="2">
          <reference field="4294967294" count="1" selected="0">
            <x v="0"/>
          </reference>
          <reference field="25" count="1" selected="0">
            <x v="1"/>
          </reference>
        </references>
      </pivotArea>
    </chartFormat>
    <chartFormat chart="14" format="2" series="1">
      <pivotArea type="data" outline="0" fieldPosition="0">
        <references count="2">
          <reference field="4294967294" count="1" selected="0">
            <x v="0"/>
          </reference>
          <reference field="2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B27:G35" firstHeaderRow="1" firstDataRow="2" firstDataCol="1" rowPageCount="1" colPageCount="1"/>
  <pivotFields count="79">
    <pivotField showAll="0"/>
    <pivotField showAll="0"/>
    <pivotField showAll="0"/>
    <pivotField showAll="0"/>
    <pivotField showAll="0"/>
    <pivotField showAll="0"/>
    <pivotField axis="axisPage" multipleItemSelectionAllowed="1" showAll="0">
      <items count="72">
        <item h="1" x="0"/>
        <item h="1" x="6"/>
        <item h="1" x="43"/>
        <item h="1" x="44"/>
        <item h="1" x="45"/>
        <item h="1" x="48"/>
        <item h="1" x="49"/>
        <item h="1" x="50"/>
        <item h="1" x="51"/>
        <item h="1" x="52"/>
        <item h="1" x="53"/>
        <item h="1" x="7"/>
        <item h="1" x="54"/>
        <item h="1" x="55"/>
        <item h="1" x="56"/>
        <item h="1" x="57"/>
        <item h="1" x="8"/>
        <item h="1" x="59"/>
        <item h="1" x="61"/>
        <item h="1" x="62"/>
        <item h="1" x="9"/>
        <item h="1" x="64"/>
        <item h="1" x="65"/>
        <item h="1" x="66"/>
        <item h="1" x="67"/>
        <item h="1" x="68"/>
        <item h="1" x="69"/>
        <item h="1" x="10"/>
        <item h="1" x="12"/>
        <item h="1" x="13"/>
        <item h="1" x="14"/>
        <item h="1" x="15"/>
        <item h="1" x="16"/>
        <item h="1" x="17"/>
        <item h="1" x="18"/>
        <item h="1" x="19"/>
        <item h="1" x="21"/>
        <item h="1" x="22"/>
        <item h="1" x="23"/>
        <item h="1" x="24"/>
        <item h="1" x="1"/>
        <item h="1" x="26"/>
        <item h="1" x="27"/>
        <item h="1" x="28"/>
        <item h="1" x="29"/>
        <item h="1" x="30"/>
        <item h="1" x="2"/>
        <item h="1" x="33"/>
        <item h="1" x="34"/>
        <item h="1" x="35"/>
        <item h="1" x="3"/>
        <item h="1" x="36"/>
        <item h="1" x="37"/>
        <item h="1" x="38"/>
        <item h="1" x="5"/>
        <item h="1" x="40"/>
        <item h="1" x="41"/>
        <item h="1" x="42"/>
        <item x="46"/>
        <item x="47"/>
        <item x="58"/>
        <item x="60"/>
        <item x="63"/>
        <item x="11"/>
        <item x="20"/>
        <item x="25"/>
        <item x="31"/>
        <item x="32"/>
        <item x="4"/>
        <item x="39"/>
        <item h="1" x="70"/>
        <item t="default"/>
      </items>
    </pivotField>
    <pivotField axis="axisRow" showAll="0">
      <items count="9">
        <item x="0"/>
        <item x="1"/>
        <item x="5"/>
        <item x="3"/>
        <item x="4"/>
        <item x="2"/>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3"/>
        <item x="0"/>
        <item x="4"/>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25"/>
  </colFields>
  <colItems count="5">
    <i>
      <x/>
    </i>
    <i>
      <x v="1"/>
    </i>
    <i>
      <x v="3"/>
    </i>
    <i>
      <x v="4"/>
    </i>
    <i t="grand">
      <x/>
    </i>
  </colItems>
  <pageFields count="1">
    <pageField fld="6" hier="-1"/>
  </pageFields>
  <dataFields count="1">
    <dataField name="Cuenta de ESTADO_x000a_DE LA ACCIÓN2"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5.bin"/><Relationship Id="rId13" Type="http://schemas.openxmlformats.org/officeDocument/2006/relationships/printerSettings" Target="../printerSettings/printerSettings10.bin"/><Relationship Id="rId18" Type="http://schemas.openxmlformats.org/officeDocument/2006/relationships/printerSettings" Target="../printerSettings/printerSettings15.bin"/><Relationship Id="rId3" Type="http://schemas.openxmlformats.org/officeDocument/2006/relationships/pivotTable" Target="../pivotTables/pivotTable3.xml"/><Relationship Id="rId21" Type="http://schemas.openxmlformats.org/officeDocument/2006/relationships/drawing" Target="../drawings/drawing1.xml"/><Relationship Id="rId7" Type="http://schemas.openxmlformats.org/officeDocument/2006/relationships/printerSettings" Target="../printerSettings/printerSettings4.bin"/><Relationship Id="rId12" Type="http://schemas.openxmlformats.org/officeDocument/2006/relationships/printerSettings" Target="../printerSettings/printerSettings9.bin"/><Relationship Id="rId17" Type="http://schemas.openxmlformats.org/officeDocument/2006/relationships/printerSettings" Target="../printerSettings/printerSettings14.bin"/><Relationship Id="rId2" Type="http://schemas.openxmlformats.org/officeDocument/2006/relationships/pivotTable" Target="../pivotTables/pivotTable2.xml"/><Relationship Id="rId16" Type="http://schemas.openxmlformats.org/officeDocument/2006/relationships/printerSettings" Target="../printerSettings/printerSettings13.bin"/><Relationship Id="rId20" Type="http://schemas.openxmlformats.org/officeDocument/2006/relationships/printerSettings" Target="../printerSettings/printerSettings17.bin"/><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11" Type="http://schemas.openxmlformats.org/officeDocument/2006/relationships/printerSettings" Target="../printerSettings/printerSettings8.bin"/><Relationship Id="rId5" Type="http://schemas.openxmlformats.org/officeDocument/2006/relationships/printerSettings" Target="../printerSettings/printerSettings2.bin"/><Relationship Id="rId15" Type="http://schemas.openxmlformats.org/officeDocument/2006/relationships/printerSettings" Target="../printerSettings/printerSettings12.bin"/><Relationship Id="rId10" Type="http://schemas.openxmlformats.org/officeDocument/2006/relationships/printerSettings" Target="../printerSettings/printerSettings7.bin"/><Relationship Id="rId19" Type="http://schemas.openxmlformats.org/officeDocument/2006/relationships/printerSettings" Target="../printerSettings/printerSettings16.bin"/><Relationship Id="rId4" Type="http://schemas.openxmlformats.org/officeDocument/2006/relationships/printerSettings" Target="../printerSettings/printerSettings1.bin"/><Relationship Id="rId9" Type="http://schemas.openxmlformats.org/officeDocument/2006/relationships/printerSettings" Target="../printerSettings/printerSettings6.bin"/><Relationship Id="rId1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11" Type="http://schemas.openxmlformats.org/officeDocument/2006/relationships/drawing" Target="../drawings/drawing2.xml"/><Relationship Id="rId5" Type="http://schemas.openxmlformats.org/officeDocument/2006/relationships/printerSettings" Target="../printerSettings/printerSettings2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drawing" Target="../drawings/drawing4.xml"/><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43.bin"/><Relationship Id="rId13" Type="http://schemas.openxmlformats.org/officeDocument/2006/relationships/printerSettings" Target="../printerSettings/printerSettings48.bin"/><Relationship Id="rId18" Type="http://schemas.openxmlformats.org/officeDocument/2006/relationships/printerSettings" Target="../printerSettings/printerSettings53.bin"/><Relationship Id="rId3" Type="http://schemas.openxmlformats.org/officeDocument/2006/relationships/printerSettings" Target="../printerSettings/printerSettings38.bin"/><Relationship Id="rId21" Type="http://schemas.openxmlformats.org/officeDocument/2006/relationships/comments" Target="../comments1.xml"/><Relationship Id="rId7" Type="http://schemas.openxmlformats.org/officeDocument/2006/relationships/printerSettings" Target="../printerSettings/printerSettings42.bin"/><Relationship Id="rId12" Type="http://schemas.openxmlformats.org/officeDocument/2006/relationships/printerSettings" Target="../printerSettings/printerSettings47.bin"/><Relationship Id="rId17" Type="http://schemas.openxmlformats.org/officeDocument/2006/relationships/printerSettings" Target="../printerSettings/printerSettings52.bin"/><Relationship Id="rId2" Type="http://schemas.openxmlformats.org/officeDocument/2006/relationships/printerSettings" Target="../printerSettings/printerSettings37.bin"/><Relationship Id="rId16" Type="http://schemas.openxmlformats.org/officeDocument/2006/relationships/printerSettings" Target="../printerSettings/printerSettings51.bin"/><Relationship Id="rId20" Type="http://schemas.openxmlformats.org/officeDocument/2006/relationships/vmlDrawing" Target="../drawings/vmlDrawing1.vml"/><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11" Type="http://schemas.openxmlformats.org/officeDocument/2006/relationships/printerSettings" Target="../printerSettings/printerSettings46.bin"/><Relationship Id="rId5" Type="http://schemas.openxmlformats.org/officeDocument/2006/relationships/printerSettings" Target="../printerSettings/printerSettings40.bin"/><Relationship Id="rId15" Type="http://schemas.openxmlformats.org/officeDocument/2006/relationships/printerSettings" Target="../printerSettings/printerSettings50.bin"/><Relationship Id="rId10" Type="http://schemas.openxmlformats.org/officeDocument/2006/relationships/printerSettings" Target="../printerSettings/printerSettings45.bin"/><Relationship Id="rId19" Type="http://schemas.openxmlformats.org/officeDocument/2006/relationships/drawing" Target="../drawings/drawing6.xml"/><Relationship Id="rId4" Type="http://schemas.openxmlformats.org/officeDocument/2006/relationships/printerSettings" Target="../printerSettings/printerSettings39.bin"/><Relationship Id="rId9" Type="http://schemas.openxmlformats.org/officeDocument/2006/relationships/printerSettings" Target="../printerSettings/printerSettings44.bin"/><Relationship Id="rId14"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8"/>
  <sheetViews>
    <sheetView showGridLines="0" zoomScale="90" zoomScaleNormal="90" workbookViewId="0">
      <selection activeCell="R44" sqref="R44"/>
    </sheetView>
  </sheetViews>
  <sheetFormatPr baseColWidth="10" defaultRowHeight="12.75" x14ac:dyDescent="0.2"/>
  <cols>
    <col min="1" max="1" width="0.85546875" customWidth="1"/>
    <col min="2" max="2" width="34.5703125" customWidth="1"/>
    <col min="3" max="3" width="25.28515625" bestFit="1" customWidth="1"/>
    <col min="4" max="4" width="13.140625" customWidth="1"/>
    <col min="5" max="5" width="12.85546875" customWidth="1"/>
    <col min="6" max="7" width="14.140625" customWidth="1"/>
    <col min="8" max="8" width="13.140625" bestFit="1" customWidth="1"/>
    <col min="9" max="9" width="12.7109375" customWidth="1"/>
    <col min="10" max="10" width="0.85546875" customWidth="1"/>
    <col min="11" max="14" width="12.7109375" customWidth="1"/>
    <col min="15" max="15" width="0.85546875" customWidth="1"/>
    <col min="16" max="19" width="12.7109375" customWidth="1"/>
  </cols>
  <sheetData>
    <row r="1" spans="2:19" ht="3" customHeight="1" x14ac:dyDescent="0.2"/>
    <row r="2" spans="2:19" x14ac:dyDescent="0.2">
      <c r="B2" s="79" t="s">
        <v>723</v>
      </c>
      <c r="C2" s="79" t="s">
        <v>722</v>
      </c>
    </row>
    <row r="3" spans="2:19" x14ac:dyDescent="0.2">
      <c r="B3" s="79" t="s">
        <v>719</v>
      </c>
      <c r="C3" t="s">
        <v>551</v>
      </c>
      <c r="D3" t="s">
        <v>520</v>
      </c>
      <c r="E3" t="s">
        <v>521</v>
      </c>
      <c r="F3" t="s">
        <v>721</v>
      </c>
      <c r="J3" s="84"/>
      <c r="K3" s="336" t="s">
        <v>26</v>
      </c>
      <c r="L3" s="336"/>
      <c r="M3" s="336"/>
      <c r="N3" s="336"/>
      <c r="O3" s="84"/>
      <c r="P3" s="334" t="s">
        <v>728</v>
      </c>
      <c r="Q3" s="334"/>
      <c r="R3" s="334"/>
      <c r="S3" s="334"/>
    </row>
    <row r="4" spans="2:19" x14ac:dyDescent="0.2">
      <c r="B4" s="80" t="s">
        <v>732</v>
      </c>
      <c r="C4">
        <v>11</v>
      </c>
      <c r="D4">
        <v>16</v>
      </c>
      <c r="E4">
        <v>9</v>
      </c>
      <c r="F4">
        <v>36</v>
      </c>
      <c r="J4" s="84"/>
      <c r="K4" s="81" t="s">
        <v>551</v>
      </c>
      <c r="L4" s="81" t="s">
        <v>520</v>
      </c>
      <c r="M4" s="81" t="s">
        <v>521</v>
      </c>
      <c r="N4" s="81" t="s">
        <v>727</v>
      </c>
      <c r="O4" s="84"/>
      <c r="P4" s="82" t="s">
        <v>551</v>
      </c>
      <c r="Q4" s="82" t="s">
        <v>520</v>
      </c>
      <c r="R4" s="82" t="s">
        <v>521</v>
      </c>
      <c r="S4" s="82" t="s">
        <v>727</v>
      </c>
    </row>
    <row r="5" spans="2:19" x14ac:dyDescent="0.2">
      <c r="B5" s="80" t="s">
        <v>733</v>
      </c>
      <c r="D5">
        <v>4</v>
      </c>
      <c r="E5">
        <v>1</v>
      </c>
      <c r="F5">
        <v>5</v>
      </c>
      <c r="J5" s="84"/>
      <c r="K5">
        <f>+GETPIVOTDATA("ESTADO
DE LA ACCIÓN2",$B$2,"EQUIPO DE MEJORAM/TO","CLIENTE ASISTENCIAL","ESTADO
DE LA ACCIÓN2","CERRADA")</f>
        <v>11</v>
      </c>
      <c r="L5">
        <f>+GETPIVOTDATA("ESTADO
DE LA ACCIÓN2",$B$2,"EQUIPO DE MEJORAM/TO","CLIENTE ASISTENCIAL","ESTADO
DE LA ACCIÓN2","EN PROCESO")</f>
        <v>16</v>
      </c>
      <c r="M5">
        <f>+GETPIVOTDATA("ESTADO
DE LA ACCIÓN2",$B$2,"EQUIPO DE MEJORAM/TO","CLIENTE ASISTENCIAL","ESTADO
DE LA ACCIÓN2","SIN AVANCE")</f>
        <v>9</v>
      </c>
      <c r="N5">
        <f>+GETPIVOTDATA("ESTADO
DE LA ACCIÓN2",$B$2,"EQUIPO DE MEJORAM/TO","CLIENTE ASISTENCIAL")</f>
        <v>36</v>
      </c>
      <c r="O5" s="84"/>
      <c r="P5">
        <f>+GETPIVOTDATA("ESTADO
DE LA ACCIÓN2",$B$27,"ESTADO
DE LA ACCIÓN2","CERRADA")</f>
        <v>4</v>
      </c>
      <c r="Q5">
        <f>+GETPIVOTDATA("ESTADO
DE LA ACCIÓN2",$B$27,"ESTADO
DE LA ACCIÓN2","EN PROCESO")</f>
        <v>9</v>
      </c>
      <c r="R5">
        <f>+GETPIVOTDATA("ESTADO
DE LA ACCIÓN2",$B$27,"ESTADO
DE LA ACCIÓN2","SIN AVANCE")</f>
        <v>1</v>
      </c>
      <c r="S5">
        <f>+GETPIVOTDATA("ESTADO
DE LA ACCIÓN2",$B$27)</f>
        <v>14</v>
      </c>
    </row>
    <row r="6" spans="2:19" x14ac:dyDescent="0.2">
      <c r="B6" s="80" t="s">
        <v>734</v>
      </c>
      <c r="C6">
        <v>2</v>
      </c>
      <c r="D6">
        <v>2</v>
      </c>
      <c r="E6">
        <v>3</v>
      </c>
      <c r="F6">
        <v>7</v>
      </c>
      <c r="J6" s="84"/>
      <c r="K6" s="83">
        <f>+K5/$N$5</f>
        <v>0.30555555555555558</v>
      </c>
      <c r="L6" s="83">
        <f t="shared" ref="L6:M6" si="0">+L5/$N$5</f>
        <v>0.44444444444444442</v>
      </c>
      <c r="M6" s="83">
        <f t="shared" si="0"/>
        <v>0.25</v>
      </c>
      <c r="O6" s="84"/>
      <c r="P6" s="83">
        <f>+P5/$S$5</f>
        <v>0.2857142857142857</v>
      </c>
      <c r="Q6" s="83">
        <f t="shared" ref="Q6:R6" si="1">+Q5/$S$5</f>
        <v>0.6428571428571429</v>
      </c>
      <c r="R6" s="83">
        <f t="shared" si="1"/>
        <v>7.1428571428571425E-2</v>
      </c>
    </row>
    <row r="7" spans="2:19" x14ac:dyDescent="0.2">
      <c r="B7" s="80" t="s">
        <v>735</v>
      </c>
      <c r="C7">
        <v>1</v>
      </c>
      <c r="D7">
        <v>3</v>
      </c>
      <c r="F7">
        <v>4</v>
      </c>
      <c r="J7" s="84"/>
      <c r="O7" s="84"/>
    </row>
    <row r="8" spans="2:19" x14ac:dyDescent="0.2">
      <c r="B8" s="80" t="s">
        <v>736</v>
      </c>
      <c r="C8">
        <v>4</v>
      </c>
      <c r="D8">
        <v>2</v>
      </c>
      <c r="F8">
        <v>6</v>
      </c>
      <c r="J8" s="84"/>
      <c r="O8" s="84"/>
    </row>
    <row r="9" spans="2:19" x14ac:dyDescent="0.2">
      <c r="B9" s="80" t="s">
        <v>737</v>
      </c>
      <c r="C9">
        <v>1</v>
      </c>
      <c r="D9">
        <v>6</v>
      </c>
      <c r="E9">
        <v>2</v>
      </c>
      <c r="F9">
        <v>9</v>
      </c>
      <c r="J9" s="84"/>
      <c r="K9" s="336" t="s">
        <v>23</v>
      </c>
      <c r="L9" s="336"/>
      <c r="M9" s="336"/>
      <c r="N9" s="336"/>
      <c r="O9" s="84"/>
      <c r="P9" s="337" t="s">
        <v>729</v>
      </c>
      <c r="Q9" s="337"/>
      <c r="R9" s="337"/>
      <c r="S9" s="337"/>
    </row>
    <row r="10" spans="2:19" x14ac:dyDescent="0.2">
      <c r="B10" s="80" t="s">
        <v>721</v>
      </c>
      <c r="C10">
        <v>19</v>
      </c>
      <c r="D10">
        <v>33</v>
      </c>
      <c r="E10">
        <v>15</v>
      </c>
      <c r="F10">
        <v>67</v>
      </c>
      <c r="J10" s="84"/>
      <c r="K10" s="81" t="s">
        <v>551</v>
      </c>
      <c r="L10" s="81" t="s">
        <v>520</v>
      </c>
      <c r="M10" s="81" t="s">
        <v>521</v>
      </c>
      <c r="N10" s="81" t="s">
        <v>727</v>
      </c>
      <c r="O10" s="84"/>
      <c r="P10" s="81" t="s">
        <v>551</v>
      </c>
      <c r="Q10" s="81" t="s">
        <v>520</v>
      </c>
      <c r="R10" s="81" t="s">
        <v>521</v>
      </c>
      <c r="S10" s="81" t="s">
        <v>727</v>
      </c>
    </row>
    <row r="11" spans="2:19" x14ac:dyDescent="0.2">
      <c r="J11" s="84"/>
      <c r="K11">
        <f>+GETPIVOTDATA("ESTADO
DE LA ACCIÓN2",$B$2,"EQUIPO DE MEJORAM/TO","DIRECCIONAMIENTO Y GERENCIA","ESTADO
DE LA ACCIÓN2","CERRADA")</f>
        <v>0</v>
      </c>
      <c r="L11">
        <f>+GETPIVOTDATA("ESTADO
DE LA ACCIÓN2",$B$2,"EQUIPO DE MEJORAM/TO","DIRECCIONAMIENTO Y GERENCIA","ESTADO
DE LA ACCIÓN2","EN PROCESO")</f>
        <v>4</v>
      </c>
      <c r="M11">
        <f>+GETPIVOTDATA("ESTADO
DE LA ACCIÓN2",$B$2,"EQUIPO DE MEJORAM/TO","DIRECCIONAMIENTO Y GERENCIA","ESTADO
DE LA ACCIÓN2","SIN AVANCE")</f>
        <v>1</v>
      </c>
      <c r="N11">
        <f>+GETPIVOTDATA("ESTADO
DE LA ACCIÓN2",$B$2,"EQUIPO DE MEJORAM/TO","DIRECCIONAMIENTO Y GERENCIA")</f>
        <v>5</v>
      </c>
      <c r="O11" s="84"/>
      <c r="P11">
        <f>+GETPIVOTDATA("ESTADO
DE LA ACCIÓN2",$B$17,"NOMBRE DE LA AUDITORÍA O DE LA ACTIVIDAD
(Fuente)","AUTOEVALUACIÓN DE ACREDITACIÓN 2018","ESTADO
DE LA ACCIÓN2","CERRADA")</f>
        <v>19</v>
      </c>
      <c r="Q11">
        <f>+GETPIVOTDATA("ESTADO
DE LA ACCIÓN2",$B$17,"NOMBRE DE LA AUDITORÍA O DE LA ACTIVIDAD
(Fuente)","AUTOEVALUACIÓN DE ACREDITACIÓN 2018","ESTADO
DE LA ACCIÓN2","EN PROCESO")</f>
        <v>33</v>
      </c>
      <c r="R11">
        <f>+GETPIVOTDATA("ESTADO
DE LA ACCIÓN2",$B$17,"NOMBRE DE LA AUDITORÍA O DE LA ACTIVIDAD
(Fuente)","AUTOEVALUACIÓN DE ACREDITACIÓN 2018","ESTADO
DE LA ACCIÓN2","SIN AVANCE")</f>
        <v>15</v>
      </c>
      <c r="S11">
        <f>+GETPIVOTDATA("ESTADO
DE LA ACCIÓN2",$B$17,"NOMBRE DE LA AUDITORÍA O DE LA ACTIVIDAD
(Fuente)","AUTOEVALUACIÓN DE ACREDITACIÓN 2018")</f>
        <v>67</v>
      </c>
    </row>
    <row r="12" spans="2:19" x14ac:dyDescent="0.2">
      <c r="J12" s="84"/>
      <c r="K12" s="83">
        <f>+K11/$N$11</f>
        <v>0</v>
      </c>
      <c r="L12" s="83">
        <f t="shared" ref="L12:M12" si="2">+L11/$N$11</f>
        <v>0.8</v>
      </c>
      <c r="M12" s="83">
        <f t="shared" si="2"/>
        <v>0.2</v>
      </c>
      <c r="O12" s="84"/>
      <c r="P12" s="83">
        <f>+P11/$S$11</f>
        <v>0.28358208955223879</v>
      </c>
      <c r="Q12" s="83">
        <f t="shared" ref="Q12:R12" si="3">+Q11/$S$11</f>
        <v>0.4925373134328358</v>
      </c>
      <c r="R12" s="83">
        <f t="shared" si="3"/>
        <v>0.22388059701492538</v>
      </c>
    </row>
    <row r="13" spans="2:19" x14ac:dyDescent="0.2">
      <c r="J13" s="84"/>
      <c r="O13" s="84"/>
    </row>
    <row r="14" spans="2:19" x14ac:dyDescent="0.2">
      <c r="J14" s="84"/>
      <c r="O14" s="84"/>
    </row>
    <row r="15" spans="2:19" x14ac:dyDescent="0.2">
      <c r="J15" s="84"/>
      <c r="K15" s="336" t="s">
        <v>29</v>
      </c>
      <c r="L15" s="336"/>
      <c r="M15" s="336"/>
      <c r="N15" s="336"/>
      <c r="O15" s="84"/>
      <c r="P15" s="338" t="s">
        <v>730</v>
      </c>
      <c r="Q15" s="338"/>
      <c r="R15" s="338"/>
      <c r="S15" s="338"/>
    </row>
    <row r="16" spans="2:19" x14ac:dyDescent="0.2">
      <c r="B16" s="335" t="s">
        <v>726</v>
      </c>
      <c r="C16" s="335"/>
      <c r="D16" s="335"/>
      <c r="E16" s="335"/>
      <c r="F16" s="335"/>
      <c r="G16" s="335"/>
      <c r="H16" s="335"/>
      <c r="J16" s="84"/>
      <c r="K16" s="81" t="s">
        <v>551</v>
      </c>
      <c r="L16" s="81" t="s">
        <v>520</v>
      </c>
      <c r="M16" s="81" t="s">
        <v>521</v>
      </c>
      <c r="N16" s="81" t="s">
        <v>727</v>
      </c>
      <c r="O16" s="84"/>
      <c r="P16" s="85" t="s">
        <v>551</v>
      </c>
      <c r="Q16" s="85" t="s">
        <v>520</v>
      </c>
      <c r="R16" s="85" t="s">
        <v>521</v>
      </c>
      <c r="S16" s="85" t="s">
        <v>727</v>
      </c>
    </row>
    <row r="17" spans="2:19" x14ac:dyDescent="0.2">
      <c r="B17" s="79" t="s">
        <v>723</v>
      </c>
      <c r="C17" s="79" t="s">
        <v>722</v>
      </c>
      <c r="J17" s="84"/>
      <c r="K17">
        <f>+GETPIVOTDATA("ESTADO
DE LA ACCIÓN2",$B$2,"EQUIPO DE MEJORAM/TO","GERENCIA DE LA INFORMACIÓN","ESTADO
DE LA ACCIÓN2","CERRADA")</f>
        <v>2</v>
      </c>
      <c r="L17">
        <f>+GETPIVOTDATA("ESTADO
DE LA ACCIÓN2",$B$2,"EQUIPO DE MEJORAM/TO","GERENCIA DE LA INFORMACIÓN","ESTADO
DE LA ACCIÓN2","EN PROCESO")</f>
        <v>2</v>
      </c>
      <c r="M17">
        <f>+GETPIVOTDATA("ESTADO
DE LA ACCIÓN2",$B$2,"EQUIPO DE MEJORAM/TO","GERENCIA DE LA INFORMACIÓN","ESTADO
DE LA ACCIÓN2","SIN AVANCE")</f>
        <v>3</v>
      </c>
      <c r="N17">
        <f>+GETPIVOTDATA("ESTADO
DE LA ACCIÓN2",$B$2,"EQUIPO DE MEJORAM/TO","GERENCIA DE LA INFORMACIÓN")</f>
        <v>7</v>
      </c>
      <c r="O17" s="84"/>
    </row>
    <row r="18" spans="2:19" x14ac:dyDescent="0.2">
      <c r="B18" s="79" t="s">
        <v>719</v>
      </c>
      <c r="C18" t="s">
        <v>551</v>
      </c>
      <c r="D18" t="s">
        <v>520</v>
      </c>
      <c r="E18" t="s">
        <v>521</v>
      </c>
      <c r="F18" t="s">
        <v>721</v>
      </c>
      <c r="J18" s="84"/>
      <c r="K18" s="83">
        <f>+K17/$N$17</f>
        <v>0.2857142857142857</v>
      </c>
      <c r="L18" s="83">
        <f t="shared" ref="L18:M18" si="4">+L17/$N$17</f>
        <v>0.2857142857142857</v>
      </c>
      <c r="M18" s="83">
        <f t="shared" si="4"/>
        <v>0.42857142857142855</v>
      </c>
      <c r="O18" s="84"/>
      <c r="P18" s="83"/>
      <c r="Q18" s="83"/>
      <c r="R18" s="83"/>
    </row>
    <row r="19" spans="2:19" x14ac:dyDescent="0.2">
      <c r="B19" s="80" t="s">
        <v>43</v>
      </c>
      <c r="C19">
        <v>19</v>
      </c>
      <c r="D19">
        <v>33</v>
      </c>
      <c r="E19">
        <v>15</v>
      </c>
      <c r="F19">
        <v>67</v>
      </c>
      <c r="J19" s="84"/>
      <c r="O19" s="84"/>
    </row>
    <row r="20" spans="2:19" x14ac:dyDescent="0.2">
      <c r="B20" s="80" t="s">
        <v>721</v>
      </c>
      <c r="C20">
        <v>19</v>
      </c>
      <c r="D20">
        <v>33</v>
      </c>
      <c r="E20">
        <v>15</v>
      </c>
      <c r="F20">
        <v>67</v>
      </c>
      <c r="J20" s="84"/>
      <c r="O20" s="84"/>
    </row>
    <row r="21" spans="2:19" x14ac:dyDescent="0.2">
      <c r="J21" s="84"/>
      <c r="K21" s="336" t="s">
        <v>221</v>
      </c>
      <c r="L21" s="336"/>
      <c r="M21" s="336"/>
      <c r="N21" s="336"/>
      <c r="O21" s="84"/>
      <c r="P21" s="339" t="s">
        <v>731</v>
      </c>
      <c r="Q21" s="339"/>
      <c r="R21" s="339"/>
      <c r="S21" s="339"/>
    </row>
    <row r="22" spans="2:19" x14ac:dyDescent="0.2">
      <c r="J22" s="84"/>
      <c r="K22" s="81" t="s">
        <v>551</v>
      </c>
      <c r="L22" s="81" t="s">
        <v>520</v>
      </c>
      <c r="M22" s="81" t="s">
        <v>521</v>
      </c>
      <c r="N22" s="81" t="s">
        <v>727</v>
      </c>
      <c r="O22" s="84"/>
      <c r="P22" s="86" t="s">
        <v>551</v>
      </c>
      <c r="Q22" s="86" t="s">
        <v>520</v>
      </c>
      <c r="R22" s="86" t="s">
        <v>521</v>
      </c>
      <c r="S22" s="86" t="s">
        <v>727</v>
      </c>
    </row>
    <row r="23" spans="2:19" x14ac:dyDescent="0.2">
      <c r="J23" s="84"/>
      <c r="K23">
        <f>+GETPIVOTDATA("ESTADO
DE LA ACCIÓN2",$B$2,"EQUIPO DE MEJORAM/TO","GERENCIA DEL AMBIENTE FÍSICO","ESTADO
DE LA ACCIÓN2","CERRADA")</f>
        <v>1</v>
      </c>
      <c r="L23">
        <f>+GETPIVOTDATA("ESTADO
DE LA ACCIÓN2",$B$2,"EQUIPO DE MEJORAM/TO","GERENCIA DEL AMBIENTE FÍSICO","ESTADO
DE LA ACCIÓN2","EN PROCESO")</f>
        <v>3</v>
      </c>
      <c r="M23">
        <f>+GETPIVOTDATA("ESTADO
DE LA ACCIÓN2",$B$2,"EQUIPO DE MEJORAM/TO","GERENCIA DEL AMBIENTE FÍSICO","ESTADO
DE LA ACCIÓN2","SIN AVANCE")</f>
        <v>0</v>
      </c>
      <c r="N23">
        <f>+GETPIVOTDATA("ESTADO
DE LA ACCIÓN2",$B$2,"EQUIPO DE MEJORAM/TO","GERENCIA DEL AMBIENTE FÍSICO")</f>
        <v>4</v>
      </c>
      <c r="O23" s="84"/>
      <c r="P23">
        <f>+GETPIVOTDATA("ESTADO
DE LA ACCIÓN2",$B$2,"ESTADO
DE LA ACCIÓN2","CERRADA")</f>
        <v>19</v>
      </c>
      <c r="Q23">
        <f>+GETPIVOTDATA("ESTADO
DE LA ACCIÓN2",$B$2,"ESTADO
DE LA ACCIÓN2","EN PROCESO")</f>
        <v>33</v>
      </c>
      <c r="R23">
        <f>+GETPIVOTDATA("ESTADO
DE LA ACCIÓN2",$B$2,"ESTADO
DE LA ACCIÓN2","SIN AVANCE")</f>
        <v>15</v>
      </c>
      <c r="S23">
        <f>+GETPIVOTDATA("ESTADO
DE LA ACCIÓN2",$B$2)</f>
        <v>67</v>
      </c>
    </row>
    <row r="24" spans="2:19" x14ac:dyDescent="0.2">
      <c r="B24" s="334" t="s">
        <v>725</v>
      </c>
      <c r="C24" s="334"/>
      <c r="D24" s="334"/>
      <c r="E24" s="334"/>
      <c r="F24" s="334"/>
      <c r="G24" s="334"/>
      <c r="H24" s="334"/>
      <c r="J24" s="84"/>
      <c r="K24" s="83">
        <f>+K23/$N$23</f>
        <v>0.25</v>
      </c>
      <c r="L24" s="83">
        <f t="shared" ref="L24:M24" si="5">+L23/$N$23</f>
        <v>0.75</v>
      </c>
      <c r="M24" s="83">
        <f t="shared" si="5"/>
        <v>0</v>
      </c>
      <c r="O24" s="84"/>
      <c r="P24" s="83">
        <f>+P23/$S$23</f>
        <v>0.28358208955223879</v>
      </c>
      <c r="Q24" s="83">
        <f t="shared" ref="Q24:R24" si="6">+Q23/$S$23</f>
        <v>0.4925373134328358</v>
      </c>
      <c r="R24" s="83">
        <f t="shared" si="6"/>
        <v>0.22388059701492538</v>
      </c>
    </row>
    <row r="25" spans="2:19" x14ac:dyDescent="0.2">
      <c r="B25" s="79" t="s">
        <v>515</v>
      </c>
      <c r="C25" t="s">
        <v>724</v>
      </c>
      <c r="J25" s="84"/>
      <c r="O25" s="84"/>
    </row>
    <row r="26" spans="2:19" x14ac:dyDescent="0.2">
      <c r="J26" s="84"/>
      <c r="O26" s="84"/>
    </row>
    <row r="27" spans="2:19" x14ac:dyDescent="0.2">
      <c r="B27" s="79" t="s">
        <v>723</v>
      </c>
      <c r="C27" s="79" t="s">
        <v>722</v>
      </c>
      <c r="J27" s="84"/>
      <c r="K27" s="336" t="s">
        <v>220</v>
      </c>
      <c r="L27" s="336"/>
      <c r="M27" s="336"/>
      <c r="N27" s="336"/>
      <c r="O27" s="84"/>
    </row>
    <row r="28" spans="2:19" x14ac:dyDescent="0.2">
      <c r="B28" s="79" t="s">
        <v>719</v>
      </c>
      <c r="C28" t="s">
        <v>551</v>
      </c>
      <c r="D28" t="s">
        <v>520</v>
      </c>
      <c r="E28" t="s">
        <v>521</v>
      </c>
      <c r="F28" t="s">
        <v>720</v>
      </c>
      <c r="G28" t="s">
        <v>721</v>
      </c>
      <c r="J28" s="84"/>
      <c r="K28" s="81" t="s">
        <v>551</v>
      </c>
      <c r="L28" s="81" t="s">
        <v>520</v>
      </c>
      <c r="M28" s="81" t="s">
        <v>521</v>
      </c>
      <c r="N28" s="81" t="s">
        <v>727</v>
      </c>
      <c r="O28" s="84"/>
    </row>
    <row r="29" spans="2:19" x14ac:dyDescent="0.2">
      <c r="B29" s="80" t="s">
        <v>26</v>
      </c>
      <c r="C29">
        <v>2</v>
      </c>
      <c r="D29">
        <v>5</v>
      </c>
      <c r="G29">
        <v>7</v>
      </c>
      <c r="J29" s="84"/>
      <c r="K29">
        <f>+GETPIVOTDATA("ESTADO
DE LA ACCIÓN2",$B$2,"EQUIPO DE MEJORAM/TO","GESTIÓN DE LA TECNOLOGÍA","ESTADO
DE LA ACCIÓN2","CERRADA")</f>
        <v>4</v>
      </c>
      <c r="L29">
        <f>+GETPIVOTDATA("ESTADO
DE LA ACCIÓN2",$B$2,"EQUIPO DE MEJORAM/TO","GESTIÓN DE LA TECNOLOGÍA","ESTADO
DE LA ACCIÓN2","EN PROCESO")</f>
        <v>2</v>
      </c>
      <c r="M29">
        <f>+GETPIVOTDATA("ESTADO
DE LA ACCIÓN2",$B$2,"EQUIPO DE MEJORAM/TO","GESTIÓN DE LA TECNOLOGÍA","ESTADO
DE LA ACCIÓN2","SIN AVANCE")</f>
        <v>0</v>
      </c>
      <c r="N29">
        <f>+GETPIVOTDATA("ESTADO
DE LA ACCIÓN2",$B$2,"EQUIPO DE MEJORAM/TO","GESTIÓN DE LA TECNOLOGÍA")</f>
        <v>6</v>
      </c>
      <c r="O29" s="84"/>
    </row>
    <row r="30" spans="2:19" x14ac:dyDescent="0.2">
      <c r="B30" s="80" t="s">
        <v>23</v>
      </c>
      <c r="D30">
        <v>1</v>
      </c>
      <c r="G30">
        <v>1</v>
      </c>
      <c r="J30" s="84"/>
      <c r="K30" s="83">
        <f>+K29/$N$29</f>
        <v>0.66666666666666663</v>
      </c>
      <c r="L30" s="83">
        <f t="shared" ref="L30:M30" si="7">+L29/$N$29</f>
        <v>0.33333333333333331</v>
      </c>
      <c r="M30" s="83">
        <f t="shared" si="7"/>
        <v>0</v>
      </c>
      <c r="O30" s="84"/>
    </row>
    <row r="31" spans="2:19" x14ac:dyDescent="0.2">
      <c r="B31" s="80" t="s">
        <v>29</v>
      </c>
      <c r="D31">
        <v>1</v>
      </c>
      <c r="G31">
        <v>1</v>
      </c>
      <c r="J31" s="84"/>
      <c r="O31" s="84"/>
    </row>
    <row r="32" spans="2:19" x14ac:dyDescent="0.2">
      <c r="B32" s="80" t="s">
        <v>221</v>
      </c>
      <c r="J32" s="84"/>
      <c r="O32" s="84"/>
    </row>
    <row r="33" spans="2:15" x14ac:dyDescent="0.2">
      <c r="B33" s="80" t="s">
        <v>220</v>
      </c>
      <c r="C33">
        <v>2</v>
      </c>
      <c r="D33">
        <v>1</v>
      </c>
      <c r="G33">
        <v>3</v>
      </c>
      <c r="J33" s="84"/>
      <c r="K33" s="336" t="s">
        <v>32</v>
      </c>
      <c r="L33" s="336"/>
      <c r="M33" s="336"/>
      <c r="N33" s="336"/>
      <c r="O33" s="84"/>
    </row>
    <row r="34" spans="2:15" x14ac:dyDescent="0.2">
      <c r="B34" s="80" t="s">
        <v>32</v>
      </c>
      <c r="D34">
        <v>1</v>
      </c>
      <c r="E34">
        <v>1</v>
      </c>
      <c r="G34">
        <v>2</v>
      </c>
      <c r="J34" s="84"/>
      <c r="K34" s="81" t="s">
        <v>551</v>
      </c>
      <c r="L34" s="81" t="s">
        <v>520</v>
      </c>
      <c r="M34" s="81" t="s">
        <v>521</v>
      </c>
      <c r="N34" s="81" t="s">
        <v>727</v>
      </c>
      <c r="O34" s="84"/>
    </row>
    <row r="35" spans="2:15" x14ac:dyDescent="0.2">
      <c r="B35" s="80" t="s">
        <v>721</v>
      </c>
      <c r="C35">
        <v>4</v>
      </c>
      <c r="D35">
        <v>9</v>
      </c>
      <c r="E35">
        <v>1</v>
      </c>
      <c r="G35">
        <v>14</v>
      </c>
      <c r="J35" s="84"/>
      <c r="K35">
        <f>+GETPIVOTDATA("ESTADO
DE LA ACCIÓN2",$B$2,"EQUIPO DE MEJORAM/TO","GESTIÓN DEL TALENTO HUMANO","ESTADO
DE LA ACCIÓN2","CERRADA")</f>
        <v>1</v>
      </c>
      <c r="L35">
        <f>+GETPIVOTDATA("ESTADO
DE LA ACCIÓN2",$B$2,"EQUIPO DE MEJORAM/TO","GESTIÓN DEL TALENTO HUMANO","ESTADO
DE LA ACCIÓN2","EN PROCESO")</f>
        <v>6</v>
      </c>
      <c r="M35">
        <f>+GETPIVOTDATA("ESTADO
DE LA ACCIÓN2",$B$2,"EQUIPO DE MEJORAM/TO","GESTIÓN DEL TALENTO HUMANO","ESTADO
DE LA ACCIÓN2","SIN AVANCE")</f>
        <v>2</v>
      </c>
      <c r="N35">
        <f>+GETPIVOTDATA("ESTADO
DE LA ACCIÓN2",$B$2,"EQUIPO DE MEJORAM/TO","GESTIÓN DEL TALENTO HUMANO")</f>
        <v>9</v>
      </c>
      <c r="O35" s="84"/>
    </row>
    <row r="36" spans="2:15" x14ac:dyDescent="0.2">
      <c r="J36" s="84"/>
      <c r="K36" s="83">
        <f>+K35/$N$35</f>
        <v>0.1111111111111111</v>
      </c>
      <c r="L36" s="83">
        <f t="shared" ref="L36:M36" si="8">+L35/$N$35</f>
        <v>0.66666666666666663</v>
      </c>
      <c r="M36" s="83">
        <f t="shared" si="8"/>
        <v>0.22222222222222221</v>
      </c>
      <c r="O36" s="84"/>
    </row>
    <row r="37" spans="2:15" x14ac:dyDescent="0.2">
      <c r="J37" s="84"/>
      <c r="O37" s="84"/>
    </row>
    <row r="38" spans="2:15" x14ac:dyDescent="0.2">
      <c r="J38" s="84"/>
      <c r="O38" s="84"/>
    </row>
    <row r="39" spans="2:15" x14ac:dyDescent="0.2">
      <c r="J39" s="84"/>
      <c r="K39" s="336" t="s">
        <v>25</v>
      </c>
      <c r="L39" s="336"/>
      <c r="M39" s="336"/>
      <c r="N39" s="336"/>
      <c r="O39" s="84"/>
    </row>
    <row r="40" spans="2:15" x14ac:dyDescent="0.2">
      <c r="J40" s="84"/>
      <c r="K40" s="81" t="s">
        <v>551</v>
      </c>
      <c r="L40" s="81" t="s">
        <v>520</v>
      </c>
      <c r="M40" s="81" t="s">
        <v>521</v>
      </c>
      <c r="N40" s="81" t="s">
        <v>727</v>
      </c>
      <c r="O40" s="84"/>
    </row>
    <row r="41" spans="2:15" x14ac:dyDescent="0.2">
      <c r="J41" s="84"/>
      <c r="O41" s="84"/>
    </row>
    <row r="42" spans="2:15" x14ac:dyDescent="0.2">
      <c r="J42" s="84"/>
      <c r="K42" s="83"/>
      <c r="L42" s="83"/>
      <c r="M42" s="83"/>
      <c r="O42" s="84"/>
    </row>
    <row r="48" spans="2:15" x14ac:dyDescent="0.2">
      <c r="K48" s="83"/>
      <c r="L48" s="83"/>
      <c r="M48" s="83"/>
    </row>
  </sheetData>
  <sheetProtection password="C529" sheet="1" scenarios="1" formatCells="0" formatColumns="0" formatRows="0" pivotTables="0"/>
  <customSheetViews>
    <customSheetView guid="{54EFB8C3-265D-4C9E-893C-32ED8FEA802D}" scale="90" showGridLines="0">
      <selection activeCell="K50" sqref="K50"/>
      <pageMargins left="0.7" right="0.7" top="0.75" bottom="0.75" header="0.3" footer="0.3"/>
      <pageSetup orientation="portrait" r:id="rId4"/>
    </customSheetView>
    <customSheetView guid="{970761FC-B839-4051-9BFE-288E883AC739}" scale="90" showGridLines="0" topLeftCell="A43">
      <selection activeCell="R31" sqref="R31"/>
      <pageMargins left="0.7" right="0.7" top="0.75" bottom="0.75" header="0.3" footer="0.3"/>
      <pageSetup orientation="portrait" r:id="rId5"/>
    </customSheetView>
    <customSheetView guid="{8E005D92-B2D9-4C8E-996F-1ACBED780FA3}" scale="90" showGridLines="0">
      <selection activeCell="K61" sqref="K61"/>
      <pageMargins left="0.7" right="0.7" top="0.75" bottom="0.75" header="0.3" footer="0.3"/>
      <pageSetup orientation="portrait" r:id="rId6"/>
    </customSheetView>
    <customSheetView guid="{29E154DC-D313-4922-8078-9300A29507BA}" scale="90" showGridLines="0">
      <selection activeCell="K61" sqref="K61"/>
      <pageMargins left="0.7" right="0.7" top="0.75" bottom="0.75" header="0.3" footer="0.3"/>
      <pageSetup orientation="portrait" r:id="rId7"/>
    </customSheetView>
    <customSheetView guid="{BE93A7DB-733E-4478-AF28-D92788751758}" scale="90" showGridLines="0" topLeftCell="A7">
      <selection activeCell="R47" sqref="R47"/>
      <pageMargins left="0.7" right="0.7" top="0.75" bottom="0.75" header="0.3" footer="0.3"/>
      <pageSetup orientation="portrait" r:id="rId8"/>
    </customSheetView>
    <customSheetView guid="{A9D023C0-09AA-4852-B883-43B2BBB06928}" scale="80">
      <selection activeCell="U31" sqref="U31"/>
      <pageMargins left="0.7" right="0.7" top="0.75" bottom="0.75" header="0.3" footer="0.3"/>
      <pageSetup orientation="portrait" r:id="rId9"/>
    </customSheetView>
    <customSheetView guid="{67ADC500-1888-47AD-B458-BFFFE72E9FD4}" scale="80">
      <selection activeCell="U31" sqref="U31"/>
      <pageMargins left="0.7" right="0.7" top="0.75" bottom="0.75" header="0.3" footer="0.3"/>
      <pageSetup orientation="portrait" r:id="rId10"/>
    </customSheetView>
    <customSheetView guid="{D6D04306-0634-4F93-9679-8FA7DA837167}" scale="80">
      <selection activeCell="U31" sqref="U31"/>
      <pageMargins left="0.7" right="0.7" top="0.75" bottom="0.75" header="0.3" footer="0.3"/>
      <pageSetup orientation="portrait" r:id="rId11"/>
    </customSheetView>
    <customSheetView guid="{850EF7D7-D686-4427-95C9-73860A97116C}" scale="80">
      <selection activeCell="U31" sqref="U31"/>
      <pageMargins left="0.7" right="0.7" top="0.75" bottom="0.75" header="0.3" footer="0.3"/>
      <pageSetup orientation="portrait" r:id="rId12"/>
    </customSheetView>
    <customSheetView guid="{0AB265E9-F4E9-4188-BD0E-177CAE42049A}" scale="80" showGridLines="0" topLeftCell="I1">
      <selection activeCell="R26" sqref="R26"/>
      <pageMargins left="0.7" right="0.7" top="0.75" bottom="0.75" header="0.3" footer="0.3"/>
      <pageSetup orientation="portrait" r:id="rId13"/>
    </customSheetView>
    <customSheetView guid="{CBC92C31-91E7-478D-A1EE-220CE1A24EB6}" scale="90" showGridLines="0">
      <selection activeCell="T41" sqref="T41"/>
      <pageMargins left="0.7" right="0.7" top="0.75" bottom="0.75" header="0.3" footer="0.3"/>
      <pageSetup orientation="portrait" r:id="rId14"/>
    </customSheetView>
    <customSheetView guid="{9D385377-9148-45EF-AB74-EE7FE30645A3}" scale="90" showGridLines="0">
      <selection activeCell="K61" sqref="K61"/>
      <pageMargins left="0.7" right="0.7" top="0.75" bottom="0.75" header="0.3" footer="0.3"/>
      <pageSetup orientation="portrait" r:id="rId15"/>
    </customSheetView>
    <customSheetView guid="{18309440-DC4E-41BC-876B-6ECBC1ACD21A}" scale="90" showGridLines="0">
      <selection activeCell="K61" sqref="K61"/>
      <pageMargins left="0.7" right="0.7" top="0.75" bottom="0.75" header="0.3" footer="0.3"/>
      <pageSetup orientation="portrait" r:id="rId16"/>
    </customSheetView>
    <customSheetView guid="{2C789F72-2800-481B-B455-C76E979ACAF5}" scale="90" showGridLines="0">
      <selection activeCell="K61" sqref="K61"/>
      <pageMargins left="0.7" right="0.7" top="0.75" bottom="0.75" header="0.3" footer="0.3"/>
      <pageSetup orientation="portrait" r:id="rId17"/>
    </customSheetView>
    <customSheetView guid="{11344BAD-660A-4892-9A77-9D528F63666B}" scale="90" showGridLines="0" topLeftCell="A43">
      <selection activeCell="R31" sqref="R31"/>
      <pageMargins left="0.7" right="0.7" top="0.75" bottom="0.75" header="0.3" footer="0.3"/>
      <pageSetup orientation="portrait" r:id="rId18"/>
    </customSheetView>
    <customSheetView guid="{66E0B0A7-8FF2-4438-83FA-2A4E38AFD82B}" scale="90" showGridLines="0">
      <selection activeCell="R44" sqref="R44"/>
      <pageMargins left="0.7" right="0.7" top="0.75" bottom="0.75" header="0.3" footer="0.3"/>
      <pageSetup orientation="portrait" r:id="rId19"/>
    </customSheetView>
  </customSheetViews>
  <mergeCells count="13">
    <mergeCell ref="K27:N27"/>
    <mergeCell ref="K33:N33"/>
    <mergeCell ref="K39:N39"/>
    <mergeCell ref="P3:S3"/>
    <mergeCell ref="P9:S9"/>
    <mergeCell ref="P15:S15"/>
    <mergeCell ref="P21:S21"/>
    <mergeCell ref="B24:H24"/>
    <mergeCell ref="B16:H16"/>
    <mergeCell ref="K3:N3"/>
    <mergeCell ref="K9:N9"/>
    <mergeCell ref="K15:N15"/>
    <mergeCell ref="K21:N21"/>
  </mergeCell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workbookViewId="0">
      <selection activeCell="E37" sqref="E37"/>
    </sheetView>
  </sheetViews>
  <sheetFormatPr baseColWidth="10" defaultRowHeight="12.75" x14ac:dyDescent="0.2"/>
  <cols>
    <col min="1" max="1" width="44.5703125" customWidth="1"/>
    <col min="2" max="2" width="23.28515625" customWidth="1"/>
    <col min="3" max="3" width="11.85546875" customWidth="1"/>
    <col min="4" max="5" width="11.28515625" customWidth="1"/>
    <col min="9" max="9" width="20" customWidth="1"/>
    <col min="14" max="14" width="9.85546875" customWidth="1"/>
  </cols>
  <sheetData>
    <row r="2" spans="1:5" x14ac:dyDescent="0.2">
      <c r="A2" t="s">
        <v>1113</v>
      </c>
    </row>
    <row r="4" spans="1:5" ht="25.5" x14ac:dyDescent="0.2">
      <c r="A4" s="133" t="s">
        <v>1095</v>
      </c>
      <c r="B4" s="138"/>
      <c r="C4" s="138"/>
      <c r="D4" s="138"/>
      <c r="E4" s="138"/>
    </row>
    <row r="6" spans="1:5" x14ac:dyDescent="0.2">
      <c r="A6" s="118"/>
      <c r="B6" s="118" t="s">
        <v>1096</v>
      </c>
      <c r="C6" s="118" t="s">
        <v>520</v>
      </c>
      <c r="D6" s="118" t="s">
        <v>521</v>
      </c>
      <c r="E6" s="118" t="s">
        <v>1097</v>
      </c>
    </row>
    <row r="7" spans="1:5" x14ac:dyDescent="0.2">
      <c r="A7" s="119" t="s">
        <v>26</v>
      </c>
      <c r="B7" s="120">
        <v>9</v>
      </c>
      <c r="C7" s="120">
        <v>29</v>
      </c>
      <c r="D7" s="120">
        <v>9</v>
      </c>
      <c r="E7" s="120">
        <v>47</v>
      </c>
    </row>
    <row r="8" spans="1:5" x14ac:dyDescent="0.2">
      <c r="A8" s="119" t="s">
        <v>23</v>
      </c>
      <c r="B8" s="120">
        <v>1</v>
      </c>
      <c r="C8" s="120">
        <v>5</v>
      </c>
      <c r="D8" s="120"/>
      <c r="E8" s="120">
        <v>6</v>
      </c>
    </row>
    <row r="9" spans="1:5" x14ac:dyDescent="0.2">
      <c r="A9" s="119" t="s">
        <v>29</v>
      </c>
      <c r="B9" s="120">
        <v>3</v>
      </c>
      <c r="C9" s="120">
        <v>6</v>
      </c>
      <c r="D9" s="120"/>
      <c r="E9" s="120">
        <v>9</v>
      </c>
    </row>
    <row r="10" spans="1:5" x14ac:dyDescent="0.2">
      <c r="A10" s="119" t="s">
        <v>221</v>
      </c>
      <c r="B10" s="120">
        <v>1</v>
      </c>
      <c r="C10" s="120">
        <v>6</v>
      </c>
      <c r="D10" s="120"/>
      <c r="E10" s="120">
        <v>7</v>
      </c>
    </row>
    <row r="11" spans="1:5" x14ac:dyDescent="0.2">
      <c r="A11" s="119" t="s">
        <v>220</v>
      </c>
      <c r="B11" s="120">
        <v>1</v>
      </c>
      <c r="C11" s="120">
        <v>4</v>
      </c>
      <c r="D11" s="120">
        <v>1</v>
      </c>
      <c r="E11" s="120">
        <v>6</v>
      </c>
    </row>
    <row r="12" spans="1:5" x14ac:dyDescent="0.2">
      <c r="A12" s="121"/>
      <c r="B12" s="120"/>
      <c r="C12" s="120"/>
      <c r="D12" s="120"/>
      <c r="E12" s="120"/>
    </row>
    <row r="13" spans="1:5" x14ac:dyDescent="0.2">
      <c r="A13" s="122" t="s">
        <v>1098</v>
      </c>
      <c r="B13" s="123">
        <v>15</v>
      </c>
      <c r="C13" s="123">
        <v>50</v>
      </c>
      <c r="D13" s="123">
        <v>10</v>
      </c>
      <c r="E13" s="123">
        <v>75</v>
      </c>
    </row>
    <row r="14" spans="1:5" x14ac:dyDescent="0.2">
      <c r="A14" s="136"/>
      <c r="B14" s="137"/>
      <c r="C14" s="137"/>
      <c r="D14" s="137"/>
      <c r="E14" s="137"/>
    </row>
    <row r="15" spans="1:5" x14ac:dyDescent="0.2">
      <c r="A15" s="136"/>
      <c r="B15" s="137"/>
      <c r="C15" s="137"/>
      <c r="D15" s="137"/>
      <c r="E15" s="137"/>
    </row>
    <row r="16" spans="1:5" x14ac:dyDescent="0.2">
      <c r="A16" s="136"/>
      <c r="B16" s="137"/>
      <c r="C16" s="137"/>
      <c r="D16" s="137"/>
      <c r="E16" s="137"/>
    </row>
    <row r="20" spans="1:5" x14ac:dyDescent="0.2">
      <c r="A20" s="124"/>
    </row>
    <row r="21" spans="1:5" ht="25.5" x14ac:dyDescent="0.2">
      <c r="B21" s="133" t="s">
        <v>1099</v>
      </c>
    </row>
    <row r="22" spans="1:5" x14ac:dyDescent="0.2">
      <c r="B22" s="125" t="s">
        <v>1096</v>
      </c>
      <c r="C22" s="125" t="s">
        <v>520</v>
      </c>
      <c r="D22" s="125" t="s">
        <v>521</v>
      </c>
      <c r="E22" s="125" t="s">
        <v>1097</v>
      </c>
    </row>
    <row r="23" spans="1:5" x14ac:dyDescent="0.2">
      <c r="B23" s="123">
        <v>15</v>
      </c>
      <c r="C23" s="123">
        <v>50</v>
      </c>
      <c r="D23" s="123">
        <v>10</v>
      </c>
      <c r="E23" s="123">
        <v>75</v>
      </c>
    </row>
    <row r="24" spans="1:5" x14ac:dyDescent="0.2">
      <c r="B24" s="126">
        <v>0.2</v>
      </c>
      <c r="C24" s="127">
        <v>0.66600000000000004</v>
      </c>
      <c r="D24" s="127">
        <v>0.13300000000000001</v>
      </c>
      <c r="E24" s="128"/>
    </row>
    <row r="28" spans="1:5" x14ac:dyDescent="0.2">
      <c r="A28" s="117" t="s">
        <v>1100</v>
      </c>
    </row>
    <row r="30" spans="1:5" x14ac:dyDescent="0.2">
      <c r="A30" s="118" t="s">
        <v>1101</v>
      </c>
      <c r="B30" s="118" t="s">
        <v>551</v>
      </c>
      <c r="C30" s="118" t="s">
        <v>520</v>
      </c>
      <c r="D30" s="118" t="s">
        <v>521</v>
      </c>
      <c r="E30" s="118" t="s">
        <v>1097</v>
      </c>
    </row>
    <row r="31" spans="1:5" x14ac:dyDescent="0.2">
      <c r="A31" s="119" t="s">
        <v>26</v>
      </c>
      <c r="B31" s="129">
        <v>5</v>
      </c>
      <c r="C31" s="129">
        <v>3</v>
      </c>
      <c r="D31" s="129"/>
      <c r="E31" s="129">
        <v>8</v>
      </c>
    </row>
    <row r="32" spans="1:5" x14ac:dyDescent="0.2">
      <c r="A32" s="119" t="s">
        <v>23</v>
      </c>
      <c r="B32" s="129"/>
      <c r="C32" s="129">
        <v>1</v>
      </c>
      <c r="D32" s="129"/>
      <c r="E32" s="129">
        <v>1</v>
      </c>
    </row>
    <row r="33" spans="1:5" x14ac:dyDescent="0.2">
      <c r="A33" s="119" t="s">
        <v>29</v>
      </c>
      <c r="B33" s="129"/>
      <c r="C33" s="129">
        <v>1</v>
      </c>
      <c r="D33" s="129"/>
      <c r="E33" s="129">
        <v>1</v>
      </c>
    </row>
    <row r="34" spans="1:5" x14ac:dyDescent="0.2">
      <c r="A34" s="119" t="s">
        <v>221</v>
      </c>
      <c r="B34" s="129">
        <v>1</v>
      </c>
      <c r="C34" s="129"/>
      <c r="D34" s="129"/>
      <c r="E34" s="129">
        <v>1</v>
      </c>
    </row>
    <row r="35" spans="1:5" x14ac:dyDescent="0.2">
      <c r="A35" s="119" t="s">
        <v>220</v>
      </c>
      <c r="B35" s="129">
        <v>1</v>
      </c>
      <c r="C35" s="129">
        <v>2</v>
      </c>
      <c r="D35" s="129"/>
      <c r="E35" s="129">
        <v>3</v>
      </c>
    </row>
    <row r="36" spans="1:5" x14ac:dyDescent="0.2">
      <c r="A36" s="119"/>
      <c r="B36" s="129"/>
      <c r="C36" s="129"/>
      <c r="D36" s="129"/>
      <c r="E36" s="129"/>
    </row>
    <row r="37" spans="1:5" x14ac:dyDescent="0.2">
      <c r="A37" s="130" t="s">
        <v>1098</v>
      </c>
      <c r="B37" s="131">
        <v>7</v>
      </c>
      <c r="C37" s="131">
        <v>7</v>
      </c>
      <c r="D37" s="131"/>
      <c r="E37" s="131">
        <v>14</v>
      </c>
    </row>
    <row r="42" spans="1:5" x14ac:dyDescent="0.2">
      <c r="A42" s="117" t="s">
        <v>1102</v>
      </c>
    </row>
    <row r="43" spans="1:5" x14ac:dyDescent="0.2">
      <c r="A43" s="131" t="s">
        <v>551</v>
      </c>
      <c r="B43" s="125" t="s">
        <v>520</v>
      </c>
      <c r="C43" s="125" t="s">
        <v>521</v>
      </c>
      <c r="D43" s="125" t="s">
        <v>1097</v>
      </c>
    </row>
    <row r="44" spans="1:5" x14ac:dyDescent="0.2">
      <c r="A44" s="123">
        <v>7</v>
      </c>
      <c r="B44" s="123">
        <v>7</v>
      </c>
      <c r="C44" s="123"/>
      <c r="D44" s="123">
        <v>14</v>
      </c>
    </row>
    <row r="45" spans="1:5" x14ac:dyDescent="0.2">
      <c r="A45" s="126">
        <v>0.5</v>
      </c>
      <c r="B45" s="132">
        <v>0.5</v>
      </c>
      <c r="C45" s="127"/>
      <c r="D45" s="128"/>
    </row>
  </sheetData>
  <customSheetViews>
    <customSheetView guid="{54EFB8C3-265D-4C9E-893C-32ED8FEA802D}">
      <selection activeCell="H38" sqref="H38"/>
      <pageMargins left="0.7" right="0.7" top="0.75" bottom="0.75" header="0.3" footer="0.3"/>
    </customSheetView>
    <customSheetView guid="{970761FC-B839-4051-9BFE-288E883AC739}">
      <selection activeCell="E11" sqref="E11"/>
      <pageMargins left="0.7" right="0.7" top="0.75" bottom="0.75" header="0.3" footer="0.3"/>
    </customSheetView>
    <customSheetView guid="{8E005D92-B2D9-4C8E-996F-1ACBED780FA3}" topLeftCell="A10">
      <selection activeCell="E9" sqref="E9"/>
      <pageMargins left="0.7" right="0.7" top="0.75" bottom="0.75" header="0.3" footer="0.3"/>
    </customSheetView>
    <customSheetView guid="{29E154DC-D313-4922-8078-9300A29507BA}" topLeftCell="A10">
      <selection activeCell="E9" sqref="E9"/>
      <pageMargins left="0.7" right="0.7" top="0.75" bottom="0.75" header="0.3" footer="0.3"/>
    </customSheetView>
    <customSheetView guid="{BE93A7DB-733E-4478-AF28-D92788751758}">
      <selection activeCell="I21" sqref="I21"/>
      <pageMargins left="0.7" right="0.7" top="0.75" bottom="0.75" header="0.3" footer="0.3"/>
    </customSheetView>
    <customSheetView guid="{0AB265E9-F4E9-4188-BD0E-177CAE42049A}">
      <selection activeCell="A24" sqref="A24"/>
      <pageMargins left="0.7" right="0.7" top="0.75" bottom="0.75" header="0.3" footer="0.3"/>
    </customSheetView>
    <customSheetView guid="{CBC92C31-91E7-478D-A1EE-220CE1A24EB6}">
      <selection activeCell="H30" sqref="H30"/>
      <pageMargins left="0.7" right="0.7" top="0.75" bottom="0.75" header="0.3" footer="0.3"/>
    </customSheetView>
    <customSheetView guid="{9D385377-9148-45EF-AB74-EE7FE30645A3}">
      <selection activeCell="A24" sqref="A24"/>
      <pageMargins left="0.7" right="0.7" top="0.75" bottom="0.75" header="0.3" footer="0.3"/>
    </customSheetView>
    <customSheetView guid="{18309440-DC4E-41BC-876B-6ECBC1ACD21A}" topLeftCell="A10">
      <selection activeCell="E9" sqref="E9"/>
      <pageMargins left="0.7" right="0.7" top="0.75" bottom="0.75" header="0.3" footer="0.3"/>
    </customSheetView>
    <customSheetView guid="{2C789F72-2800-481B-B455-C76E979ACAF5}">
      <selection activeCell="I21" sqref="I21"/>
      <pageMargins left="0.7" right="0.7" top="0.75" bottom="0.75" header="0.3" footer="0.3"/>
    </customSheetView>
    <customSheetView guid="{11344BAD-660A-4892-9A77-9D528F63666B}">
      <selection activeCell="E9" sqref="E9"/>
      <pageMargins left="0.7" right="0.7" top="0.75" bottom="0.75" header="0.3" footer="0.3"/>
    </customSheetView>
    <customSheetView guid="{66E0B0A7-8FF2-4438-83FA-2A4E38AFD82B}">
      <selection activeCell="E37" sqref="E3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opLeftCell="A4" zoomScale="110" zoomScaleNormal="110" workbookViewId="0">
      <selection activeCell="F16" sqref="F16"/>
    </sheetView>
  </sheetViews>
  <sheetFormatPr baseColWidth="10" defaultRowHeight="12.75" x14ac:dyDescent="0.2"/>
  <cols>
    <col min="1" max="1" width="29.7109375" customWidth="1"/>
    <col min="2" max="2" width="11.5703125" customWidth="1"/>
    <col min="3" max="3" width="12.85546875" customWidth="1"/>
    <col min="4" max="4" width="11.28515625" customWidth="1"/>
    <col min="5" max="5" width="15.28515625" customWidth="1"/>
    <col min="6" max="6" width="12.5703125" style="170" customWidth="1"/>
    <col min="7" max="10" width="8.5703125" style="170" customWidth="1"/>
    <col min="11" max="11" width="11" style="170" customWidth="1"/>
    <col min="12" max="15" width="8.5703125" style="170" customWidth="1"/>
    <col min="16" max="20" width="7.7109375" style="170" customWidth="1"/>
    <col min="21" max="21" width="9" customWidth="1"/>
    <col min="22" max="22" width="9.28515625" customWidth="1"/>
    <col min="23" max="23" width="29" customWidth="1"/>
    <col min="24" max="24" width="9.5703125" customWidth="1"/>
    <col min="25" max="25" width="12.28515625" customWidth="1"/>
    <col min="26" max="26" width="11.5703125" customWidth="1"/>
    <col min="27" max="27" width="14.42578125" customWidth="1"/>
    <col min="28" max="28" width="14.140625" customWidth="1"/>
    <col min="29" max="29" width="14.28515625" customWidth="1"/>
    <col min="30" max="30" width="19.28515625" customWidth="1"/>
    <col min="32" max="32" width="8.7109375" customWidth="1"/>
    <col min="33" max="33" width="33.5703125" customWidth="1"/>
    <col min="37" max="37" width="18.140625" customWidth="1"/>
  </cols>
  <sheetData>
    <row r="1" spans="1:32" ht="14.25" x14ac:dyDescent="0.3">
      <c r="A1" s="145"/>
      <c r="B1" s="146"/>
      <c r="C1" s="146"/>
      <c r="D1" s="146"/>
      <c r="E1" s="146"/>
      <c r="F1" s="147"/>
      <c r="G1" s="147"/>
      <c r="H1" s="147"/>
      <c r="I1" s="147"/>
      <c r="J1" s="147"/>
      <c r="K1" s="147"/>
      <c r="L1" s="147"/>
      <c r="M1" s="147"/>
      <c r="N1" s="147"/>
      <c r="O1" s="147"/>
      <c r="P1" s="147"/>
      <c r="Q1" s="147"/>
      <c r="R1" s="147"/>
      <c r="S1" s="147"/>
      <c r="T1" s="147"/>
      <c r="U1" s="147"/>
      <c r="V1" s="148"/>
      <c r="W1" s="149"/>
      <c r="Y1" s="145"/>
      <c r="Z1" s="146"/>
      <c r="AA1" s="146"/>
      <c r="AB1" s="146"/>
      <c r="AC1" s="146"/>
      <c r="AD1" s="150"/>
      <c r="AE1" s="148"/>
      <c r="AF1" s="148"/>
    </row>
    <row r="2" spans="1:32" ht="15.75" x14ac:dyDescent="0.3">
      <c r="A2" s="341" t="s">
        <v>1203</v>
      </c>
      <c r="B2" s="341"/>
      <c r="C2" s="341"/>
      <c r="D2" s="341"/>
      <c r="E2" s="341"/>
      <c r="F2" s="341"/>
      <c r="G2" s="187"/>
      <c r="H2" s="187"/>
      <c r="I2" s="187"/>
      <c r="J2" s="187"/>
      <c r="K2" s="187"/>
      <c r="L2" s="187"/>
      <c r="M2" s="187"/>
      <c r="N2" s="187"/>
      <c r="O2" s="187"/>
      <c r="P2" s="187"/>
      <c r="Q2" s="187"/>
      <c r="R2" s="187"/>
      <c r="S2" s="187"/>
      <c r="T2" s="187"/>
      <c r="U2" s="147"/>
      <c r="V2" s="148"/>
      <c r="W2" s="342" t="s">
        <v>1204</v>
      </c>
      <c r="X2" s="342"/>
      <c r="Y2" s="342"/>
      <c r="Z2" s="342"/>
      <c r="AA2" s="342"/>
      <c r="AB2" s="342"/>
      <c r="AC2" s="146"/>
      <c r="AD2" s="150"/>
      <c r="AE2" s="148"/>
      <c r="AF2" s="148"/>
    </row>
    <row r="3" spans="1:32" ht="10.5" customHeight="1" x14ac:dyDescent="0.3">
      <c r="F3"/>
      <c r="G3"/>
      <c r="H3"/>
      <c r="I3"/>
      <c r="J3"/>
      <c r="K3"/>
      <c r="L3"/>
      <c r="M3"/>
      <c r="N3"/>
      <c r="O3"/>
      <c r="P3"/>
      <c r="Q3"/>
      <c r="R3"/>
      <c r="S3"/>
      <c r="T3"/>
      <c r="U3" s="147"/>
      <c r="V3" s="148"/>
      <c r="W3" s="149"/>
      <c r="Y3" s="145"/>
      <c r="Z3" s="146"/>
      <c r="AA3" s="146"/>
      <c r="AB3" s="146"/>
      <c r="AC3" s="146"/>
      <c r="AD3" s="150"/>
      <c r="AE3" s="148"/>
      <c r="AF3" s="148"/>
    </row>
    <row r="4" spans="1:32" ht="27.75" x14ac:dyDescent="0.3">
      <c r="A4" s="151" t="s">
        <v>1220</v>
      </c>
      <c r="B4" s="194" t="s">
        <v>1096</v>
      </c>
      <c r="C4" s="194" t="s">
        <v>520</v>
      </c>
      <c r="D4" s="194" t="s">
        <v>521</v>
      </c>
      <c r="E4" s="196" t="s">
        <v>1205</v>
      </c>
      <c r="F4" s="194" t="s">
        <v>1206</v>
      </c>
      <c r="G4" s="143"/>
      <c r="H4" s="143"/>
      <c r="I4" s="143"/>
      <c r="J4" s="143"/>
      <c r="K4" s="143"/>
      <c r="L4" s="143"/>
      <c r="M4" s="143"/>
      <c r="N4" s="143"/>
      <c r="O4" s="143"/>
      <c r="P4" s="143"/>
      <c r="Q4" s="143"/>
      <c r="R4" s="143"/>
      <c r="S4" s="143"/>
      <c r="T4" s="143"/>
      <c r="U4" s="147"/>
      <c r="V4" s="148"/>
      <c r="W4" s="151" t="s">
        <v>1101</v>
      </c>
      <c r="X4" s="152" t="s">
        <v>1096</v>
      </c>
      <c r="Y4" s="152" t="s">
        <v>520</v>
      </c>
      <c r="Z4" s="152" t="s">
        <v>521</v>
      </c>
      <c r="AA4" s="153" t="s">
        <v>1213</v>
      </c>
      <c r="AB4" s="152" t="s">
        <v>1206</v>
      </c>
      <c r="AC4" s="146"/>
      <c r="AD4" s="150"/>
      <c r="AE4" s="148"/>
      <c r="AF4" s="148"/>
    </row>
    <row r="5" spans="1:32" ht="14.25" x14ac:dyDescent="0.3">
      <c r="A5" s="154" t="s">
        <v>26</v>
      </c>
      <c r="B5" s="155">
        <v>10</v>
      </c>
      <c r="C5" s="155">
        <v>35</v>
      </c>
      <c r="D5" s="155">
        <v>5</v>
      </c>
      <c r="E5" s="156">
        <f>SUM(B5:D5)</f>
        <v>50</v>
      </c>
      <c r="F5" s="156">
        <f>B5*100/E5</f>
        <v>20</v>
      </c>
      <c r="G5" s="146"/>
      <c r="H5" s="146"/>
      <c r="I5" s="146"/>
      <c r="J5" s="146"/>
      <c r="K5" s="146"/>
      <c r="L5" s="146"/>
      <c r="M5" s="146"/>
      <c r="N5" s="146"/>
      <c r="O5" s="146"/>
      <c r="P5" s="146"/>
      <c r="Q5" s="146"/>
      <c r="R5" s="146"/>
      <c r="S5" s="146"/>
      <c r="T5" s="146"/>
      <c r="U5" s="147"/>
      <c r="V5" s="148"/>
      <c r="W5" s="154" t="s">
        <v>26</v>
      </c>
      <c r="X5" s="157">
        <v>1</v>
      </c>
      <c r="Y5" s="155">
        <v>10</v>
      </c>
      <c r="Z5" s="155"/>
      <c r="AA5" s="156">
        <v>11</v>
      </c>
      <c r="AB5" s="158">
        <v>0.09</v>
      </c>
      <c r="AC5" s="146"/>
      <c r="AD5" s="150"/>
      <c r="AE5" s="148"/>
      <c r="AF5" s="148"/>
    </row>
    <row r="6" spans="1:32" ht="14.25" x14ac:dyDescent="0.3">
      <c r="A6" s="154" t="s">
        <v>23</v>
      </c>
      <c r="B6" s="155">
        <v>3</v>
      </c>
      <c r="C6" s="155">
        <v>3</v>
      </c>
      <c r="D6" s="155"/>
      <c r="E6" s="156">
        <f t="shared" ref="E6:E10" si="0">SUM(B6:D6)</f>
        <v>6</v>
      </c>
      <c r="F6" s="159">
        <f>B6*100/E6</f>
        <v>50</v>
      </c>
      <c r="G6" s="186"/>
      <c r="H6" s="186"/>
      <c r="I6" s="186"/>
      <c r="J6" s="186"/>
      <c r="K6" s="186"/>
      <c r="L6" s="186"/>
      <c r="M6" s="186"/>
      <c r="N6" s="186"/>
      <c r="O6" s="186"/>
      <c r="P6" s="186"/>
      <c r="Q6" s="186"/>
      <c r="R6" s="186"/>
      <c r="S6" s="186"/>
      <c r="T6" s="186"/>
      <c r="U6" s="147"/>
      <c r="V6" s="148"/>
      <c r="W6" s="154" t="s">
        <v>23</v>
      </c>
      <c r="X6" s="157">
        <v>1</v>
      </c>
      <c r="Y6" s="155">
        <v>1</v>
      </c>
      <c r="Z6" s="155">
        <v>2</v>
      </c>
      <c r="AA6" s="156">
        <v>4</v>
      </c>
      <c r="AB6" s="158">
        <v>0.25</v>
      </c>
      <c r="AC6" s="146"/>
      <c r="AD6" s="150"/>
      <c r="AE6" s="148"/>
      <c r="AF6" s="148"/>
    </row>
    <row r="7" spans="1:32" ht="15.75" x14ac:dyDescent="0.3">
      <c r="A7" s="192" t="s">
        <v>29</v>
      </c>
      <c r="B7" s="155">
        <v>2</v>
      </c>
      <c r="C7" s="155">
        <v>7</v>
      </c>
      <c r="D7" s="155"/>
      <c r="E7" s="156">
        <f t="shared" si="0"/>
        <v>9</v>
      </c>
      <c r="F7" s="159">
        <f t="shared" ref="F7:F11" si="1">B7*100/E7</f>
        <v>22.222222222222221</v>
      </c>
      <c r="G7" s="186"/>
      <c r="H7" s="186"/>
      <c r="I7" s="186"/>
      <c r="J7" s="186"/>
      <c r="K7" s="186"/>
      <c r="L7" s="186"/>
      <c r="M7" s="186"/>
      <c r="N7" s="186"/>
      <c r="O7" s="186"/>
      <c r="P7" s="186"/>
      <c r="Q7" s="186"/>
      <c r="R7" s="186"/>
      <c r="S7" s="186"/>
      <c r="T7" s="186"/>
      <c r="U7" s="147"/>
      <c r="V7" s="148"/>
      <c r="W7" s="154" t="s">
        <v>25</v>
      </c>
      <c r="X7" s="157"/>
      <c r="Y7" s="155">
        <v>1</v>
      </c>
      <c r="Z7" s="155"/>
      <c r="AA7" s="160">
        <v>1</v>
      </c>
      <c r="AB7" s="156"/>
      <c r="AC7" s="146"/>
      <c r="AD7" s="150"/>
      <c r="AE7" s="148"/>
      <c r="AF7" s="148"/>
    </row>
    <row r="8" spans="1:32" ht="15.75" x14ac:dyDescent="0.3">
      <c r="A8" s="192" t="s">
        <v>221</v>
      </c>
      <c r="B8" s="155">
        <v>2</v>
      </c>
      <c r="C8" s="155">
        <v>3</v>
      </c>
      <c r="D8" s="155">
        <v>2</v>
      </c>
      <c r="E8" s="156">
        <f t="shared" si="0"/>
        <v>7</v>
      </c>
      <c r="F8" s="159">
        <f t="shared" si="1"/>
        <v>28.571428571428573</v>
      </c>
      <c r="G8" s="186"/>
      <c r="H8" s="186"/>
      <c r="I8" s="186"/>
      <c r="J8" s="186"/>
      <c r="K8" s="186"/>
      <c r="L8" s="186"/>
      <c r="M8" s="186"/>
      <c r="N8" s="186"/>
      <c r="O8" s="186"/>
      <c r="P8" s="186"/>
      <c r="Q8" s="186"/>
      <c r="R8" s="186"/>
      <c r="S8" s="186"/>
      <c r="T8" s="186"/>
      <c r="U8" s="147"/>
      <c r="V8" s="148"/>
      <c r="W8" s="161" t="s">
        <v>1098</v>
      </c>
      <c r="X8" s="160">
        <v>2</v>
      </c>
      <c r="Y8" s="156">
        <v>12</v>
      </c>
      <c r="Z8" s="156">
        <v>2</v>
      </c>
      <c r="AA8" s="160">
        <v>16</v>
      </c>
      <c r="AB8" s="162">
        <v>0.125</v>
      </c>
      <c r="AC8" s="146"/>
      <c r="AD8" s="150"/>
      <c r="AE8" s="148"/>
      <c r="AF8" s="148"/>
    </row>
    <row r="9" spans="1:32" ht="14.25" x14ac:dyDescent="0.3">
      <c r="A9" s="192" t="s">
        <v>220</v>
      </c>
      <c r="B9" s="155">
        <v>1</v>
      </c>
      <c r="C9" s="155">
        <v>5</v>
      </c>
      <c r="D9" s="155"/>
      <c r="E9" s="156">
        <f t="shared" si="0"/>
        <v>6</v>
      </c>
      <c r="F9" s="159">
        <f t="shared" si="1"/>
        <v>16.666666666666668</v>
      </c>
      <c r="G9" s="186"/>
      <c r="H9" s="186"/>
      <c r="I9" s="186"/>
      <c r="J9" s="186"/>
      <c r="K9" s="186"/>
      <c r="L9" s="186"/>
      <c r="M9" s="186"/>
      <c r="N9" s="186"/>
      <c r="O9" s="186"/>
      <c r="P9" s="186"/>
      <c r="Q9" s="186"/>
      <c r="R9" s="186"/>
      <c r="S9" s="186"/>
      <c r="T9" s="186"/>
      <c r="U9" s="147"/>
      <c r="V9" s="148"/>
      <c r="W9" s="163"/>
      <c r="Y9" s="145"/>
      <c r="Z9" s="146"/>
      <c r="AA9" s="146"/>
      <c r="AB9" s="146"/>
      <c r="AC9" s="146"/>
      <c r="AD9" s="150"/>
      <c r="AE9" s="148"/>
      <c r="AF9" s="148"/>
    </row>
    <row r="10" spans="1:32" ht="14.25" x14ac:dyDescent="0.3">
      <c r="A10" s="154" t="s">
        <v>1207</v>
      </c>
      <c r="B10" s="155">
        <v>3</v>
      </c>
      <c r="C10" s="155">
        <v>5</v>
      </c>
      <c r="D10" s="155">
        <v>3</v>
      </c>
      <c r="E10" s="156">
        <f t="shared" si="0"/>
        <v>11</v>
      </c>
      <c r="F10" s="159">
        <f t="shared" si="1"/>
        <v>27.272727272727273</v>
      </c>
      <c r="G10" s="186"/>
      <c r="H10" s="186"/>
      <c r="I10" s="186"/>
      <c r="J10" s="186"/>
      <c r="K10" s="186"/>
      <c r="L10" s="186"/>
      <c r="M10" s="186"/>
      <c r="N10" s="186"/>
      <c r="O10" s="186"/>
      <c r="P10" s="186"/>
      <c r="Q10" s="186"/>
      <c r="R10" s="186"/>
      <c r="S10" s="186"/>
      <c r="T10" s="186"/>
      <c r="U10" s="147"/>
      <c r="V10" s="148"/>
      <c r="W10" s="163"/>
      <c r="Y10" s="145"/>
      <c r="Z10" s="146"/>
      <c r="AA10" s="146"/>
      <c r="AB10" s="146"/>
      <c r="AC10" s="146"/>
      <c r="AD10" s="150"/>
      <c r="AE10" s="148"/>
      <c r="AF10" s="148"/>
    </row>
    <row r="11" spans="1:32" ht="14.25" x14ac:dyDescent="0.3">
      <c r="A11" s="161" t="s">
        <v>1098</v>
      </c>
      <c r="B11" s="156">
        <f>SUM(B5:B10)</f>
        <v>21</v>
      </c>
      <c r="C11" s="156">
        <f t="shared" ref="C11:E11" si="2">SUM(C5:C10)</f>
        <v>58</v>
      </c>
      <c r="D11" s="156">
        <f t="shared" si="2"/>
        <v>10</v>
      </c>
      <c r="E11" s="156">
        <f t="shared" si="2"/>
        <v>89</v>
      </c>
      <c r="F11" s="159">
        <f t="shared" si="1"/>
        <v>23.59550561797753</v>
      </c>
      <c r="G11" s="186"/>
      <c r="H11" s="186"/>
      <c r="I11" s="186"/>
      <c r="J11" s="186"/>
      <c r="K11" s="186"/>
      <c r="L11" s="186"/>
      <c r="M11" s="186"/>
      <c r="N11" s="186"/>
      <c r="O11" s="186"/>
      <c r="P11" s="186"/>
      <c r="Q11" s="186"/>
      <c r="R11" s="186"/>
      <c r="S11" s="186"/>
      <c r="T11" s="186"/>
      <c r="U11" s="147"/>
      <c r="V11" s="148"/>
      <c r="W11" s="145"/>
      <c r="Y11" s="145"/>
      <c r="Z11" s="146"/>
      <c r="AA11" s="146"/>
      <c r="AB11" s="146"/>
      <c r="AC11" s="146"/>
      <c r="AD11" s="150"/>
      <c r="AE11" s="148"/>
      <c r="AF11" s="148"/>
    </row>
    <row r="12" spans="1:32" ht="14.25" x14ac:dyDescent="0.3">
      <c r="A12" s="145"/>
      <c r="B12" s="146"/>
      <c r="C12" s="146"/>
      <c r="D12" s="146"/>
      <c r="E12" s="146"/>
      <c r="F12" s="164"/>
      <c r="G12" s="164"/>
      <c r="H12" s="164"/>
      <c r="I12" s="164"/>
      <c r="J12" s="164"/>
      <c r="K12" s="164"/>
      <c r="L12" s="164"/>
      <c r="M12" s="164"/>
      <c r="N12" s="164"/>
      <c r="O12" s="164"/>
      <c r="P12" s="164"/>
      <c r="Q12" s="164"/>
      <c r="R12" s="164"/>
      <c r="S12" s="164"/>
      <c r="T12" s="164"/>
      <c r="U12" s="147"/>
      <c r="V12" s="148"/>
      <c r="W12" s="165"/>
      <c r="Y12" s="145"/>
      <c r="Z12" s="146"/>
      <c r="AA12" s="146"/>
      <c r="AB12" s="146"/>
      <c r="AC12" s="146"/>
      <c r="AD12" s="150"/>
      <c r="AE12" s="148"/>
      <c r="AF12" s="148"/>
    </row>
    <row r="13" spans="1:32" ht="14.25" x14ac:dyDescent="0.3">
      <c r="A13" s="149"/>
      <c r="B13" s="149"/>
      <c r="C13" s="149"/>
      <c r="D13" s="149"/>
      <c r="E13" s="149"/>
      <c r="F13" s="147"/>
      <c r="G13" s="147"/>
      <c r="H13" s="147"/>
      <c r="I13" s="147"/>
      <c r="J13" s="147"/>
      <c r="K13" s="147"/>
      <c r="L13" s="147"/>
      <c r="M13" s="147"/>
      <c r="N13" s="147"/>
      <c r="O13" s="147"/>
      <c r="P13" s="147"/>
      <c r="Q13" s="147"/>
      <c r="R13" s="147"/>
      <c r="S13" s="147"/>
      <c r="T13" s="147"/>
      <c r="U13" s="149"/>
      <c r="V13" s="149"/>
      <c r="W13" s="149"/>
    </row>
    <row r="14" spans="1:32" ht="14.25" x14ac:dyDescent="0.3">
      <c r="A14" s="149"/>
      <c r="B14" s="149"/>
      <c r="C14" s="149"/>
      <c r="D14" s="149"/>
      <c r="E14" s="149"/>
      <c r="F14" s="147"/>
      <c r="G14" s="147"/>
      <c r="H14" s="147"/>
      <c r="I14" s="147"/>
      <c r="J14" s="147"/>
      <c r="K14" s="147"/>
      <c r="L14" s="147"/>
      <c r="M14" s="147"/>
      <c r="N14" s="147"/>
      <c r="O14" s="147"/>
      <c r="P14" s="147"/>
      <c r="Q14" s="147"/>
      <c r="R14" s="147"/>
      <c r="S14" s="147"/>
      <c r="T14" s="147"/>
      <c r="U14" s="149"/>
      <c r="V14" s="149"/>
    </row>
    <row r="15" spans="1:32" ht="14.25" x14ac:dyDescent="0.3">
      <c r="A15" s="343" t="s">
        <v>1208</v>
      </c>
      <c r="B15" s="343"/>
      <c r="C15" s="343"/>
      <c r="D15" s="343"/>
      <c r="E15" s="149"/>
      <c r="F15" s="147"/>
      <c r="G15" s="147"/>
      <c r="H15" s="147"/>
      <c r="I15" s="147"/>
      <c r="J15" s="147"/>
      <c r="K15" s="147"/>
      <c r="L15" s="147"/>
      <c r="M15" s="147"/>
      <c r="N15" s="147"/>
      <c r="O15" s="147"/>
      <c r="P15" s="147"/>
      <c r="Q15" s="147"/>
      <c r="R15" s="147"/>
      <c r="S15" s="147"/>
      <c r="T15" s="147"/>
      <c r="U15" s="149"/>
      <c r="V15" s="149"/>
      <c r="W15" s="344" t="s">
        <v>1209</v>
      </c>
      <c r="X15" s="344"/>
      <c r="Y15" s="344"/>
      <c r="Z15" s="344"/>
      <c r="AA15" s="149"/>
    </row>
    <row r="16" spans="1:32" ht="15.75" x14ac:dyDescent="0.3">
      <c r="A16" s="166" t="s">
        <v>1096</v>
      </c>
      <c r="B16" s="152" t="s">
        <v>520</v>
      </c>
      <c r="C16" s="167" t="s">
        <v>521</v>
      </c>
      <c r="D16" s="152" t="s">
        <v>1097</v>
      </c>
      <c r="E16" s="149"/>
      <c r="F16" s="147"/>
      <c r="G16" s="147"/>
      <c r="H16" s="147"/>
      <c r="I16" s="147"/>
      <c r="J16" s="147"/>
      <c r="K16" s="147"/>
      <c r="L16" s="147"/>
      <c r="M16" s="147"/>
      <c r="N16" s="147"/>
      <c r="O16" s="147"/>
      <c r="P16" s="147"/>
      <c r="Q16" s="147"/>
      <c r="R16" s="147"/>
      <c r="S16" s="147"/>
      <c r="T16" s="147"/>
      <c r="U16" s="149"/>
      <c r="V16" s="149"/>
      <c r="W16" s="149"/>
      <c r="X16" s="149"/>
      <c r="Y16" s="149"/>
      <c r="Z16" s="149"/>
      <c r="AA16" s="149"/>
      <c r="AB16" s="168"/>
      <c r="AC16" s="169"/>
    </row>
    <row r="17" spans="1:28" ht="14.25" x14ac:dyDescent="0.3">
      <c r="A17" s="191">
        <v>21</v>
      </c>
      <c r="B17" s="156">
        <v>58</v>
      </c>
      <c r="C17" s="156">
        <v>10</v>
      </c>
      <c r="D17" s="156">
        <v>89</v>
      </c>
      <c r="E17" s="149"/>
      <c r="F17" s="147"/>
      <c r="G17" s="147"/>
      <c r="H17" s="147"/>
      <c r="I17" s="147"/>
      <c r="J17" s="147"/>
      <c r="K17" s="147"/>
      <c r="L17" s="147"/>
      <c r="M17" s="147"/>
      <c r="N17" s="147"/>
      <c r="O17" s="147"/>
      <c r="P17" s="147"/>
      <c r="Q17" s="147"/>
      <c r="R17" s="147"/>
      <c r="S17" s="147"/>
      <c r="T17" s="147"/>
      <c r="U17" s="149"/>
      <c r="V17" s="149"/>
      <c r="W17" s="151" t="s">
        <v>1101</v>
      </c>
      <c r="X17" s="152" t="s">
        <v>551</v>
      </c>
      <c r="Y17" s="152" t="s">
        <v>520</v>
      </c>
      <c r="Z17" s="152" t="s">
        <v>521</v>
      </c>
      <c r="AA17" s="152" t="s">
        <v>1097</v>
      </c>
      <c r="AB17" s="170"/>
    </row>
    <row r="18" spans="1:28" ht="14.25" x14ac:dyDescent="0.3">
      <c r="A18" s="158" t="s">
        <v>1218</v>
      </c>
      <c r="B18" s="171" t="s">
        <v>1219</v>
      </c>
      <c r="C18" s="171">
        <v>0.112</v>
      </c>
      <c r="D18" s="172"/>
      <c r="E18" s="149"/>
      <c r="F18" s="147"/>
      <c r="G18" s="147"/>
      <c r="H18" s="147"/>
      <c r="I18" s="147"/>
      <c r="J18" s="147"/>
      <c r="K18" s="147"/>
      <c r="L18" s="147"/>
      <c r="M18" s="147"/>
      <c r="N18" s="147"/>
      <c r="O18" s="147"/>
      <c r="P18" s="147"/>
      <c r="Q18" s="147"/>
      <c r="R18" s="147"/>
      <c r="S18" s="147"/>
      <c r="T18" s="147"/>
      <c r="U18" s="149"/>
      <c r="V18" s="149"/>
      <c r="W18" s="154" t="s">
        <v>26</v>
      </c>
      <c r="X18" s="155">
        <v>2</v>
      </c>
      <c r="Y18" s="155">
        <v>4</v>
      </c>
      <c r="Z18" s="155">
        <v>2</v>
      </c>
      <c r="AA18" s="156">
        <v>8</v>
      </c>
    </row>
    <row r="19" spans="1:28" ht="14.25" x14ac:dyDescent="0.3">
      <c r="A19" s="149"/>
      <c r="B19" s="149"/>
      <c r="C19" s="149"/>
      <c r="D19" s="149"/>
      <c r="E19" s="149"/>
      <c r="F19" s="147"/>
      <c r="G19" s="147"/>
      <c r="H19" s="147"/>
      <c r="I19" s="147"/>
      <c r="J19" s="147"/>
      <c r="K19" s="147"/>
      <c r="L19" s="147"/>
      <c r="M19" s="147"/>
      <c r="N19" s="147"/>
      <c r="O19" s="147"/>
      <c r="P19" s="147"/>
      <c r="Q19" s="147"/>
      <c r="R19" s="147"/>
      <c r="S19" s="147"/>
      <c r="T19" s="147"/>
      <c r="U19" s="149"/>
      <c r="V19" s="149"/>
      <c r="W19" s="154" t="s">
        <v>29</v>
      </c>
      <c r="X19" s="155">
        <v>1</v>
      </c>
      <c r="Y19" s="155">
        <v>0</v>
      </c>
      <c r="Z19" s="155">
        <v>0</v>
      </c>
      <c r="AA19" s="156">
        <v>1</v>
      </c>
    </row>
    <row r="20" spans="1:28" ht="14.25" x14ac:dyDescent="0.3">
      <c r="A20" s="149"/>
      <c r="B20" s="149"/>
      <c r="C20" s="149"/>
      <c r="D20" s="149"/>
      <c r="E20" s="149"/>
      <c r="F20" s="147"/>
      <c r="G20" s="147"/>
      <c r="H20" s="147"/>
      <c r="I20" s="147"/>
      <c r="J20" s="147"/>
      <c r="K20" s="147"/>
      <c r="L20" s="147"/>
      <c r="M20" s="147"/>
      <c r="N20" s="147"/>
      <c r="O20" s="147"/>
      <c r="P20" s="147"/>
      <c r="Q20" s="147"/>
      <c r="R20" s="147"/>
      <c r="S20" s="147"/>
      <c r="T20" s="147"/>
      <c r="U20" s="149"/>
      <c r="V20" s="149"/>
      <c r="W20" s="154" t="s">
        <v>221</v>
      </c>
      <c r="X20" s="155">
        <v>1</v>
      </c>
      <c r="Y20" s="155">
        <v>0</v>
      </c>
      <c r="Z20" s="155">
        <v>0</v>
      </c>
      <c r="AA20" s="156">
        <v>1</v>
      </c>
    </row>
    <row r="21" spans="1:28" ht="14.25" x14ac:dyDescent="0.3">
      <c r="A21" s="173"/>
      <c r="B21" s="149"/>
      <c r="C21" s="149"/>
      <c r="D21" s="149"/>
      <c r="E21" s="149"/>
      <c r="F21" s="147"/>
      <c r="G21" s="147"/>
      <c r="H21" s="147"/>
      <c r="I21" s="147"/>
      <c r="J21" s="147"/>
      <c r="K21" s="147"/>
      <c r="L21" s="147"/>
      <c r="M21" s="147"/>
      <c r="N21" s="147"/>
      <c r="O21" s="147"/>
      <c r="P21" s="147"/>
      <c r="Q21" s="147"/>
      <c r="R21" s="147"/>
      <c r="S21" s="147"/>
      <c r="T21" s="147"/>
      <c r="U21" s="149"/>
      <c r="V21" s="149"/>
      <c r="W21" s="154" t="s">
        <v>220</v>
      </c>
      <c r="X21" s="155"/>
      <c r="Y21" s="155">
        <v>3</v>
      </c>
      <c r="Z21" s="155"/>
      <c r="AA21" s="156">
        <v>3</v>
      </c>
    </row>
    <row r="22" spans="1:28" ht="15.75" x14ac:dyDescent="0.3">
      <c r="A22" s="345" t="s">
        <v>1210</v>
      </c>
      <c r="B22" s="345"/>
      <c r="C22" s="345"/>
      <c r="D22" s="345"/>
      <c r="E22" s="345"/>
      <c r="F22" s="345"/>
      <c r="G22" s="188"/>
      <c r="H22" s="188"/>
      <c r="I22" s="188"/>
      <c r="J22" s="188"/>
      <c r="K22" s="188"/>
      <c r="L22" s="188"/>
      <c r="M22" s="188"/>
      <c r="N22" s="188"/>
      <c r="O22" s="188"/>
      <c r="P22" s="188"/>
      <c r="Q22" s="188"/>
      <c r="R22" s="188"/>
      <c r="S22" s="188"/>
      <c r="T22" s="188"/>
      <c r="U22" s="189"/>
      <c r="V22" s="149"/>
      <c r="W22" s="154" t="s">
        <v>1207</v>
      </c>
      <c r="X22" s="155"/>
      <c r="Y22" s="155">
        <v>2</v>
      </c>
      <c r="Z22" s="155"/>
      <c r="AA22" s="156">
        <v>2</v>
      </c>
    </row>
    <row r="23" spans="1:28" ht="14.25" x14ac:dyDescent="0.3">
      <c r="F23"/>
      <c r="G23" s="190"/>
      <c r="H23" s="190"/>
      <c r="I23" s="190"/>
      <c r="J23" s="190"/>
      <c r="K23" s="190"/>
      <c r="L23" s="190"/>
      <c r="M23" s="190"/>
      <c r="N23" s="190"/>
      <c r="O23" s="190"/>
      <c r="P23" s="190"/>
      <c r="Q23" s="190"/>
      <c r="R23" s="190"/>
      <c r="S23" s="190"/>
      <c r="T23" s="190"/>
      <c r="U23" s="189"/>
      <c r="V23" s="149"/>
      <c r="W23" s="161" t="s">
        <v>1098</v>
      </c>
      <c r="X23" s="156">
        <v>4</v>
      </c>
      <c r="Y23" s="156">
        <v>9</v>
      </c>
      <c r="Z23" s="156">
        <v>2</v>
      </c>
      <c r="AA23" s="156">
        <v>15</v>
      </c>
    </row>
    <row r="24" spans="1:28" ht="27.75" x14ac:dyDescent="0.3">
      <c r="A24" s="151" t="s">
        <v>1101</v>
      </c>
      <c r="B24" s="194" t="s">
        <v>1096</v>
      </c>
      <c r="C24" s="194" t="s">
        <v>520</v>
      </c>
      <c r="D24" s="194" t="s">
        <v>521</v>
      </c>
      <c r="E24" s="195" t="s">
        <v>1205</v>
      </c>
      <c r="F24" s="194" t="s">
        <v>1211</v>
      </c>
      <c r="G24" s="143"/>
      <c r="H24" s="193"/>
      <c r="I24" s="143"/>
      <c r="J24" s="143"/>
      <c r="K24" s="143"/>
      <c r="L24" s="143"/>
      <c r="M24" s="143"/>
      <c r="N24" s="143"/>
      <c r="O24" s="143"/>
      <c r="P24" s="143"/>
      <c r="Q24" s="143"/>
      <c r="R24" s="143"/>
      <c r="S24" s="143"/>
      <c r="T24" s="143"/>
      <c r="U24" s="189"/>
      <c r="V24" s="149"/>
      <c r="W24" s="149"/>
      <c r="X24" s="149"/>
      <c r="Y24" s="149"/>
      <c r="Z24" s="149"/>
      <c r="AA24" s="149"/>
    </row>
    <row r="25" spans="1:28" ht="14.25" x14ac:dyDescent="0.3">
      <c r="A25" s="154" t="s">
        <v>26</v>
      </c>
      <c r="B25" s="155">
        <v>2</v>
      </c>
      <c r="C25" s="155">
        <v>6</v>
      </c>
      <c r="D25" s="155"/>
      <c r="E25" s="174">
        <v>8</v>
      </c>
      <c r="F25" s="159">
        <f t="shared" ref="F25:F31" si="3">B25*100/E25</f>
        <v>25</v>
      </c>
      <c r="G25" s="186"/>
      <c r="H25" s="186"/>
      <c r="I25" s="186"/>
      <c r="J25" s="186"/>
      <c r="K25" s="186"/>
      <c r="L25" s="186"/>
      <c r="M25" s="186"/>
      <c r="N25" s="186"/>
      <c r="O25" s="186"/>
      <c r="P25" s="186"/>
      <c r="Q25" s="186"/>
      <c r="R25" s="186"/>
      <c r="S25" s="186"/>
      <c r="T25" s="186"/>
      <c r="U25" s="149"/>
      <c r="V25" s="149"/>
      <c r="W25" s="149"/>
    </row>
    <row r="26" spans="1:28" ht="16.5" x14ac:dyDescent="0.3">
      <c r="A26" s="154" t="s">
        <v>23</v>
      </c>
      <c r="B26" s="155"/>
      <c r="C26" s="155">
        <v>1</v>
      </c>
      <c r="D26" s="155"/>
      <c r="E26" s="174">
        <v>1</v>
      </c>
      <c r="F26" s="159">
        <f t="shared" si="3"/>
        <v>0</v>
      </c>
      <c r="G26" s="186"/>
      <c r="H26" s="186"/>
      <c r="I26" s="186"/>
      <c r="J26" s="186"/>
      <c r="K26" s="186"/>
      <c r="L26" s="186"/>
      <c r="M26" s="186"/>
      <c r="N26" s="186"/>
      <c r="O26" s="186"/>
      <c r="P26" s="186"/>
      <c r="Q26" s="186"/>
      <c r="R26" s="186"/>
      <c r="S26" s="186"/>
      <c r="T26" s="186"/>
      <c r="U26" s="149"/>
      <c r="V26" s="149"/>
      <c r="W26" s="346" t="s">
        <v>1212</v>
      </c>
      <c r="X26" s="346"/>
      <c r="Y26" s="346"/>
      <c r="Z26" s="346"/>
      <c r="AA26" s="175"/>
      <c r="AB26" s="147"/>
    </row>
    <row r="27" spans="1:28" ht="14.25" x14ac:dyDescent="0.3">
      <c r="A27" s="192" t="s">
        <v>29</v>
      </c>
      <c r="B27" s="155"/>
      <c r="C27" s="155">
        <v>1</v>
      </c>
      <c r="D27" s="155"/>
      <c r="E27" s="174">
        <v>1</v>
      </c>
      <c r="F27" s="159">
        <f t="shared" si="3"/>
        <v>0</v>
      </c>
      <c r="G27" s="186"/>
      <c r="H27" s="186"/>
      <c r="I27" s="186"/>
      <c r="J27" s="186"/>
      <c r="K27" s="186"/>
      <c r="L27" s="186"/>
      <c r="M27" s="186"/>
      <c r="N27" s="186"/>
      <c r="O27" s="186"/>
      <c r="P27" s="186"/>
      <c r="Q27" s="186"/>
      <c r="R27" s="186"/>
      <c r="S27" s="186"/>
      <c r="T27" s="186"/>
      <c r="U27" s="149"/>
      <c r="V27" s="149"/>
      <c r="W27" s="176"/>
      <c r="X27" s="177"/>
      <c r="Y27" s="177"/>
      <c r="Z27" s="177"/>
      <c r="AA27" s="177"/>
      <c r="AB27" s="147"/>
    </row>
    <row r="28" spans="1:28" ht="14.25" x14ac:dyDescent="0.3">
      <c r="A28" s="192" t="s">
        <v>221</v>
      </c>
      <c r="B28" s="155">
        <v>1</v>
      </c>
      <c r="C28" s="155"/>
      <c r="D28" s="155"/>
      <c r="E28" s="174">
        <v>1</v>
      </c>
      <c r="F28" s="159">
        <f t="shared" si="3"/>
        <v>100</v>
      </c>
      <c r="G28" s="186"/>
      <c r="H28" s="186"/>
      <c r="I28" s="186"/>
      <c r="J28" s="186"/>
      <c r="K28" s="186"/>
      <c r="L28" s="186"/>
      <c r="M28" s="186"/>
      <c r="N28" s="186"/>
      <c r="O28" s="186"/>
      <c r="P28" s="186"/>
      <c r="Q28" s="186"/>
      <c r="R28" s="186"/>
      <c r="S28" s="186"/>
      <c r="T28" s="186"/>
      <c r="U28" s="149"/>
      <c r="V28" s="149"/>
      <c r="W28" s="151" t="s">
        <v>1101</v>
      </c>
      <c r="X28" s="152" t="s">
        <v>1096</v>
      </c>
      <c r="Y28" s="152" t="s">
        <v>520</v>
      </c>
      <c r="Z28" s="152" t="s">
        <v>521</v>
      </c>
      <c r="AA28" s="153" t="s">
        <v>1213</v>
      </c>
      <c r="AB28" s="178"/>
    </row>
    <row r="29" spans="1:28" ht="14.25" x14ac:dyDescent="0.3">
      <c r="A29" s="192" t="s">
        <v>220</v>
      </c>
      <c r="B29" s="155">
        <v>1</v>
      </c>
      <c r="C29" s="155">
        <v>2</v>
      </c>
      <c r="D29" s="155"/>
      <c r="E29" s="174">
        <v>3</v>
      </c>
      <c r="F29" s="159">
        <f t="shared" si="3"/>
        <v>33.333333333333336</v>
      </c>
      <c r="G29" s="186"/>
      <c r="H29" s="186"/>
      <c r="I29" s="186"/>
      <c r="J29" s="186"/>
      <c r="K29" s="186"/>
      <c r="L29" s="186"/>
      <c r="M29" s="186"/>
      <c r="N29" s="186"/>
      <c r="O29" s="186"/>
      <c r="P29" s="186"/>
      <c r="Q29" s="186"/>
      <c r="R29" s="186"/>
      <c r="S29" s="186"/>
      <c r="T29" s="186"/>
      <c r="U29" s="149"/>
      <c r="V29" s="149"/>
      <c r="W29" s="154" t="s">
        <v>26</v>
      </c>
      <c r="X29" s="155">
        <v>8</v>
      </c>
      <c r="Y29" s="155">
        <v>32</v>
      </c>
      <c r="Z29" s="155">
        <v>6</v>
      </c>
      <c r="AA29" s="156">
        <v>46</v>
      </c>
      <c r="AB29" s="147" t="s">
        <v>1177</v>
      </c>
    </row>
    <row r="30" spans="1:28" ht="14.25" x14ac:dyDescent="0.3">
      <c r="A30" s="154" t="s">
        <v>1207</v>
      </c>
      <c r="B30" s="155"/>
      <c r="C30" s="155">
        <v>2</v>
      </c>
      <c r="D30" s="155"/>
      <c r="E30" s="174">
        <v>2</v>
      </c>
      <c r="F30" s="159">
        <f t="shared" si="3"/>
        <v>0</v>
      </c>
      <c r="G30" s="186"/>
      <c r="H30" s="186"/>
      <c r="I30" s="186"/>
      <c r="J30" s="186"/>
      <c r="K30" s="186"/>
      <c r="L30" s="186"/>
      <c r="M30" s="186"/>
      <c r="N30" s="186"/>
      <c r="O30" s="186"/>
      <c r="P30" s="186"/>
      <c r="Q30" s="186"/>
      <c r="R30" s="186"/>
      <c r="S30" s="186"/>
      <c r="T30" s="186"/>
      <c r="U30" s="149"/>
      <c r="V30" s="149"/>
      <c r="W30" s="154" t="s">
        <v>29</v>
      </c>
      <c r="X30" s="155">
        <v>2</v>
      </c>
      <c r="Y30" s="155">
        <v>6</v>
      </c>
      <c r="Z30" s="155"/>
      <c r="AA30" s="156">
        <v>8</v>
      </c>
      <c r="AB30" s="147"/>
    </row>
    <row r="31" spans="1:28" ht="14.25" x14ac:dyDescent="0.3">
      <c r="A31" s="161" t="s">
        <v>1098</v>
      </c>
      <c r="B31" s="156">
        <v>4</v>
      </c>
      <c r="C31" s="156">
        <v>12</v>
      </c>
      <c r="D31" s="156"/>
      <c r="E31" s="174">
        <v>16</v>
      </c>
      <c r="F31" s="159">
        <f t="shared" si="3"/>
        <v>25</v>
      </c>
      <c r="G31" s="186"/>
      <c r="H31" s="186"/>
      <c r="I31" s="186"/>
      <c r="J31" s="186"/>
      <c r="K31" s="186"/>
      <c r="L31" s="186"/>
      <c r="M31" s="186"/>
      <c r="N31" s="186"/>
      <c r="O31" s="186"/>
      <c r="P31" s="186"/>
      <c r="Q31" s="186"/>
      <c r="R31" s="186"/>
      <c r="S31" s="186"/>
      <c r="T31" s="186"/>
      <c r="U31" s="149"/>
      <c r="V31" s="149"/>
      <c r="W31" s="154" t="s">
        <v>221</v>
      </c>
      <c r="X31" s="155">
        <v>2</v>
      </c>
      <c r="Y31" s="155">
        <v>3</v>
      </c>
      <c r="Z31" s="155">
        <v>2</v>
      </c>
      <c r="AA31" s="156">
        <v>7</v>
      </c>
      <c r="AB31" s="147"/>
    </row>
    <row r="32" spans="1:28" ht="14.25" x14ac:dyDescent="0.3">
      <c r="F32"/>
      <c r="G32"/>
      <c r="H32"/>
      <c r="I32"/>
      <c r="J32"/>
      <c r="K32"/>
      <c r="L32"/>
      <c r="M32"/>
      <c r="N32"/>
      <c r="O32"/>
      <c r="P32"/>
      <c r="Q32"/>
      <c r="R32"/>
      <c r="S32"/>
      <c r="T32"/>
      <c r="U32" s="149"/>
      <c r="V32" s="149"/>
      <c r="W32" s="154" t="s">
        <v>220</v>
      </c>
      <c r="X32" s="155"/>
      <c r="Y32" s="155">
        <v>6</v>
      </c>
      <c r="Z32" s="155"/>
      <c r="AA32" s="156">
        <v>6</v>
      </c>
      <c r="AB32" s="147"/>
    </row>
    <row r="33" spans="1:28" ht="14.25" x14ac:dyDescent="0.3">
      <c r="A33" s="149"/>
      <c r="B33" s="149"/>
      <c r="C33" s="149"/>
      <c r="D33" s="149"/>
      <c r="E33" s="149"/>
      <c r="F33" s="147"/>
      <c r="G33" s="147"/>
      <c r="H33" s="147"/>
      <c r="I33" s="147"/>
      <c r="J33" s="147"/>
      <c r="K33" s="147"/>
      <c r="L33" s="147"/>
      <c r="M33" s="147"/>
      <c r="N33" s="147"/>
      <c r="O33" s="147"/>
      <c r="P33" s="147"/>
      <c r="Q33" s="147"/>
      <c r="R33" s="147"/>
      <c r="S33" s="147"/>
      <c r="T33" s="147"/>
      <c r="U33" s="149"/>
      <c r="V33" s="149"/>
      <c r="W33" s="154" t="s">
        <v>1207</v>
      </c>
      <c r="X33" s="155">
        <v>2</v>
      </c>
      <c r="Y33" s="155">
        <v>5</v>
      </c>
      <c r="Z33" s="155">
        <v>3</v>
      </c>
      <c r="AA33" s="156">
        <v>10</v>
      </c>
      <c r="AB33" s="147"/>
    </row>
    <row r="34" spans="1:28" ht="14.25" x14ac:dyDescent="0.3">
      <c r="A34" s="340" t="s">
        <v>1214</v>
      </c>
      <c r="B34" s="340"/>
      <c r="C34" s="340"/>
      <c r="D34" s="179"/>
      <c r="E34" s="149"/>
      <c r="F34" s="147"/>
      <c r="G34" s="147"/>
      <c r="H34" s="147"/>
      <c r="I34" s="147"/>
      <c r="J34" s="147"/>
      <c r="K34" s="147"/>
      <c r="L34" s="147"/>
      <c r="M34" s="147"/>
      <c r="N34" s="147"/>
      <c r="O34" s="147"/>
      <c r="P34" s="147"/>
      <c r="Q34" s="147"/>
      <c r="R34" s="147"/>
      <c r="S34" s="147"/>
      <c r="T34" s="147"/>
      <c r="U34" s="149"/>
      <c r="V34" s="149"/>
      <c r="W34" s="154"/>
      <c r="X34" s="155"/>
      <c r="Y34" s="155"/>
      <c r="Z34" s="155"/>
      <c r="AA34" s="156"/>
      <c r="AB34" s="147"/>
    </row>
    <row r="35" spans="1:28" ht="14.25" x14ac:dyDescent="0.3">
      <c r="A35" s="180" t="s">
        <v>551</v>
      </c>
      <c r="B35" s="181" t="s">
        <v>520</v>
      </c>
      <c r="C35" s="182" t="s">
        <v>521</v>
      </c>
      <c r="D35" s="151" t="s">
        <v>1097</v>
      </c>
      <c r="E35" s="149"/>
      <c r="F35" s="147"/>
      <c r="G35" s="147"/>
      <c r="H35" s="147"/>
      <c r="I35" s="147"/>
      <c r="J35" s="147"/>
      <c r="K35" s="147"/>
      <c r="L35" s="147"/>
      <c r="M35" s="147"/>
      <c r="N35" s="147"/>
      <c r="O35" s="147"/>
      <c r="P35" s="147"/>
      <c r="Q35" s="147"/>
      <c r="R35" s="147"/>
      <c r="S35" s="147"/>
      <c r="T35" s="147"/>
      <c r="U35" s="149"/>
      <c r="V35" s="149"/>
      <c r="W35" s="161" t="s">
        <v>1098</v>
      </c>
      <c r="X35" s="156">
        <v>14</v>
      </c>
      <c r="Y35" s="156">
        <v>52</v>
      </c>
      <c r="Z35" s="156">
        <v>11</v>
      </c>
      <c r="AA35" s="156">
        <v>77</v>
      </c>
      <c r="AB35" s="147"/>
    </row>
    <row r="36" spans="1:28" ht="14.25" x14ac:dyDescent="0.3">
      <c r="A36" s="156">
        <v>4</v>
      </c>
      <c r="B36" s="156">
        <v>12</v>
      </c>
      <c r="C36" s="156">
        <v>0</v>
      </c>
      <c r="D36" s="156">
        <v>16</v>
      </c>
      <c r="E36" s="149"/>
      <c r="F36" s="147"/>
      <c r="G36" s="147"/>
      <c r="H36" s="147"/>
      <c r="I36" s="147"/>
      <c r="J36" s="147"/>
      <c r="K36" s="147"/>
      <c r="L36" s="147"/>
      <c r="M36" s="147"/>
      <c r="N36" s="147"/>
      <c r="O36" s="147"/>
      <c r="P36" s="147"/>
      <c r="Q36" s="147"/>
      <c r="R36" s="147"/>
      <c r="S36" s="147"/>
      <c r="T36" s="147"/>
      <c r="U36" s="149"/>
      <c r="V36" s="149"/>
      <c r="W36" s="145"/>
      <c r="X36" s="146" t="s">
        <v>1215</v>
      </c>
      <c r="Y36" s="146" t="s">
        <v>1216</v>
      </c>
      <c r="Z36" s="146" t="s">
        <v>1217</v>
      </c>
      <c r="AA36" s="146"/>
      <c r="AB36" s="147"/>
    </row>
    <row r="37" spans="1:28" ht="14.25" x14ac:dyDescent="0.3">
      <c r="A37" s="183">
        <v>0.25</v>
      </c>
      <c r="B37" s="184">
        <v>0.75</v>
      </c>
      <c r="C37" s="185"/>
      <c r="D37" s="172"/>
      <c r="E37" s="149"/>
      <c r="F37" s="147"/>
      <c r="G37" s="147"/>
      <c r="H37" s="147"/>
      <c r="I37" s="147"/>
      <c r="J37" s="147"/>
      <c r="K37" s="147"/>
      <c r="L37" s="147"/>
      <c r="M37" s="147"/>
      <c r="N37" s="147"/>
      <c r="O37" s="147"/>
      <c r="P37" s="147"/>
      <c r="Q37" s="147"/>
      <c r="R37" s="147"/>
      <c r="S37" s="147"/>
      <c r="T37" s="147"/>
      <c r="U37" s="149"/>
      <c r="V37" s="149"/>
      <c r="W37" s="145"/>
      <c r="X37" s="146"/>
      <c r="Y37" s="146"/>
      <c r="Z37" s="146"/>
      <c r="AA37" s="146"/>
      <c r="AB37" s="147"/>
    </row>
  </sheetData>
  <customSheetViews>
    <customSheetView guid="{54EFB8C3-265D-4C9E-893C-32ED8FEA802D}" scale="110" topLeftCell="I1">
      <selection activeCell="T20" sqref="T20"/>
      <pageMargins left="0.7" right="0.7" top="0.75" bottom="0.75" header="0.3" footer="0.3"/>
      <pageSetup orientation="portrait" r:id="rId1"/>
    </customSheetView>
    <customSheetView guid="{970761FC-B839-4051-9BFE-288E883AC739}" scale="110">
      <selection activeCell="E31" sqref="E31"/>
      <pageMargins left="0.7" right="0.7" top="0.75" bottom="0.75" header="0.3" footer="0.3"/>
      <pageSetup orientation="portrait" r:id="rId2"/>
    </customSheetView>
    <customSheetView guid="{8E005D92-B2D9-4C8E-996F-1ACBED780FA3}" scale="110" topLeftCell="A94">
      <selection activeCell="R91" sqref="R91"/>
      <pageMargins left="0.7" right="0.7" top="0.75" bottom="0.75" header="0.3" footer="0.3"/>
      <pageSetup orientation="portrait" r:id="rId3"/>
    </customSheetView>
    <customSheetView guid="{29E154DC-D313-4922-8078-9300A29507BA}" scale="110">
      <selection activeCell="D5" sqref="D5"/>
      <pageMargins left="0.7" right="0.7" top="0.75" bottom="0.75" header="0.3" footer="0.3"/>
      <pageSetup orientation="portrait" r:id="rId4"/>
    </customSheetView>
    <customSheetView guid="{CBC92C31-91E7-478D-A1EE-220CE1A24EB6}">
      <selection activeCell="B45" sqref="B45"/>
      <pageMargins left="0.7" right="0.7" top="0.75" bottom="0.75" header="0.3" footer="0.3"/>
    </customSheetView>
    <customSheetView guid="{9D385377-9148-45EF-AB74-EE7FE30645A3}" scale="110" topLeftCell="B25">
      <selection activeCell="W48" sqref="W48"/>
      <pageMargins left="0.7" right="0.7" top="0.75" bottom="0.75" header="0.3" footer="0.3"/>
      <pageSetup orientation="portrait" r:id="rId5"/>
    </customSheetView>
    <customSheetView guid="{18309440-DC4E-41BC-876B-6ECBC1ACD21A}" scale="110" topLeftCell="A94">
      <selection activeCell="R91" sqref="R91"/>
      <pageMargins left="0.7" right="0.7" top="0.75" bottom="0.75" header="0.3" footer="0.3"/>
      <pageSetup orientation="portrait" r:id="rId6"/>
    </customSheetView>
    <customSheetView guid="{2C789F72-2800-481B-B455-C76E979ACAF5}" scale="110">
      <selection activeCell="R91" sqref="R91"/>
      <pageMargins left="0.7" right="0.7" top="0.75" bottom="0.75" header="0.3" footer="0.3"/>
      <pageSetup orientation="portrait" r:id="rId7"/>
    </customSheetView>
    <customSheetView guid="{11344BAD-660A-4892-9A77-9D528F63666B}" scale="110">
      <selection activeCell="AD18" sqref="AD18"/>
      <pageMargins left="0.7" right="0.7" top="0.75" bottom="0.75" header="0.3" footer="0.3"/>
      <pageSetup orientation="portrait" r:id="rId8"/>
    </customSheetView>
    <customSheetView guid="{66E0B0A7-8FF2-4438-83FA-2A4E38AFD82B}" scale="110" topLeftCell="I1">
      <selection activeCell="R25" sqref="R25"/>
      <pageMargins left="0.7" right="0.7" top="0.75" bottom="0.75" header="0.3" footer="0.3"/>
      <pageSetup orientation="portrait" r:id="rId9"/>
    </customSheetView>
  </customSheetViews>
  <mergeCells count="7">
    <mergeCell ref="A34:C34"/>
    <mergeCell ref="A2:F2"/>
    <mergeCell ref="W2:AB2"/>
    <mergeCell ref="A15:D15"/>
    <mergeCell ref="W15:Z15"/>
    <mergeCell ref="A22:F22"/>
    <mergeCell ref="W26:Z26"/>
  </mergeCells>
  <pageMargins left="0.7" right="0.7" top="0.75" bottom="0.75" header="0.3" footer="0.3"/>
  <pageSetup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3"/>
  <sheetViews>
    <sheetView topLeftCell="A7" workbookViewId="0">
      <selection activeCell="A36" sqref="A36"/>
    </sheetView>
  </sheetViews>
  <sheetFormatPr baseColWidth="10" defaultRowHeight="12.75" x14ac:dyDescent="0.2"/>
  <cols>
    <col min="1" max="1" width="31.85546875" customWidth="1"/>
    <col min="2" max="2" width="14.5703125" customWidth="1"/>
    <col min="4" max="5" width="14.5703125" customWidth="1"/>
    <col min="6" max="6" width="16.85546875" customWidth="1"/>
  </cols>
  <sheetData>
    <row r="2" spans="1:6" ht="15" x14ac:dyDescent="0.25">
      <c r="A2" s="200" t="s">
        <v>1387</v>
      </c>
      <c r="B2" s="200"/>
      <c r="C2" s="200"/>
      <c r="D2" s="200"/>
      <c r="E2" s="200"/>
      <c r="F2" s="200"/>
    </row>
    <row r="4" spans="1:6" ht="27" x14ac:dyDescent="0.25">
      <c r="A4" s="151" t="s">
        <v>1220</v>
      </c>
      <c r="B4" s="194" t="s">
        <v>1096</v>
      </c>
      <c r="C4" s="194" t="s">
        <v>520</v>
      </c>
      <c r="D4" s="194" t="s">
        <v>521</v>
      </c>
      <c r="E4" s="196" t="s">
        <v>1205</v>
      </c>
      <c r="F4" s="194" t="s">
        <v>1206</v>
      </c>
    </row>
    <row r="5" spans="1:6" ht="14.25" x14ac:dyDescent="0.3">
      <c r="A5" s="154" t="s">
        <v>26</v>
      </c>
      <c r="B5" s="155">
        <v>17</v>
      </c>
      <c r="C5" s="155">
        <v>29</v>
      </c>
      <c r="D5" s="155">
        <v>4</v>
      </c>
      <c r="E5" s="156">
        <f t="shared" ref="E5:E10" si="0">SUM(B5:D5)</f>
        <v>50</v>
      </c>
      <c r="F5" s="156">
        <f>B5*100/E5</f>
        <v>34</v>
      </c>
    </row>
    <row r="6" spans="1:6" ht="14.25" x14ac:dyDescent="0.3">
      <c r="A6" s="154" t="s">
        <v>23</v>
      </c>
      <c r="B6" s="155">
        <v>3</v>
      </c>
      <c r="C6" s="155">
        <v>3</v>
      </c>
      <c r="D6" s="155"/>
      <c r="E6" s="156">
        <f t="shared" si="0"/>
        <v>6</v>
      </c>
      <c r="F6" s="159">
        <f>B6*100/E6</f>
        <v>50</v>
      </c>
    </row>
    <row r="7" spans="1:6" ht="14.25" x14ac:dyDescent="0.3">
      <c r="A7" s="192" t="s">
        <v>29</v>
      </c>
      <c r="B7" s="155">
        <v>5</v>
      </c>
      <c r="C7" s="155">
        <v>4</v>
      </c>
      <c r="D7" s="155"/>
      <c r="E7" s="156">
        <f t="shared" si="0"/>
        <v>9</v>
      </c>
      <c r="F7" s="159">
        <f t="shared" ref="F7:F11" si="1">B7*100/E7</f>
        <v>55.555555555555557</v>
      </c>
    </row>
    <row r="8" spans="1:6" ht="14.25" x14ac:dyDescent="0.3">
      <c r="A8" s="192" t="s">
        <v>221</v>
      </c>
      <c r="B8" s="204">
        <v>3</v>
      </c>
      <c r="C8" s="155">
        <v>4</v>
      </c>
      <c r="D8" s="155"/>
      <c r="E8" s="156">
        <f t="shared" si="0"/>
        <v>7</v>
      </c>
      <c r="F8" s="159">
        <f t="shared" si="1"/>
        <v>42.857142857142854</v>
      </c>
    </row>
    <row r="9" spans="1:6" ht="14.25" x14ac:dyDescent="0.3">
      <c r="A9" s="192" t="s">
        <v>220</v>
      </c>
      <c r="B9" s="204">
        <v>3</v>
      </c>
      <c r="C9" s="155">
        <v>3</v>
      </c>
      <c r="D9" s="155"/>
      <c r="E9" s="156">
        <f t="shared" si="0"/>
        <v>6</v>
      </c>
      <c r="F9" s="159">
        <f t="shared" si="1"/>
        <v>50</v>
      </c>
    </row>
    <row r="10" spans="1:6" ht="14.25" x14ac:dyDescent="0.3">
      <c r="A10" s="154" t="s">
        <v>1207</v>
      </c>
      <c r="B10" s="204">
        <v>5</v>
      </c>
      <c r="C10" s="155">
        <v>6</v>
      </c>
      <c r="D10" s="155"/>
      <c r="E10" s="156">
        <f t="shared" si="0"/>
        <v>11</v>
      </c>
      <c r="F10" s="159">
        <f t="shared" si="1"/>
        <v>45.454545454545453</v>
      </c>
    </row>
    <row r="11" spans="1:6" ht="13.5" x14ac:dyDescent="0.25">
      <c r="A11" s="161" t="s">
        <v>1098</v>
      </c>
      <c r="B11" s="156">
        <f>SUM(B5:B10)</f>
        <v>36</v>
      </c>
      <c r="C11" s="156">
        <f t="shared" ref="C11:E11" si="2">SUM(C5:C10)</f>
        <v>49</v>
      </c>
      <c r="D11" s="156">
        <f t="shared" si="2"/>
        <v>4</v>
      </c>
      <c r="E11" s="156">
        <f t="shared" si="2"/>
        <v>89</v>
      </c>
      <c r="F11" s="159">
        <f t="shared" si="1"/>
        <v>40.449438202247194</v>
      </c>
    </row>
    <row r="12" spans="1:6" ht="13.5" x14ac:dyDescent="0.25">
      <c r="A12" s="145"/>
      <c r="B12" s="146"/>
      <c r="C12" s="146"/>
      <c r="D12" s="146"/>
      <c r="E12" s="146"/>
      <c r="F12" s="164"/>
    </row>
    <row r="13" spans="1:6" ht="14.25" x14ac:dyDescent="0.3">
      <c r="A13" s="149"/>
      <c r="B13" s="149"/>
      <c r="C13" s="149"/>
      <c r="D13" s="149"/>
      <c r="E13" s="149"/>
      <c r="F13" s="147"/>
    </row>
    <row r="14" spans="1:6" ht="14.25" x14ac:dyDescent="0.3">
      <c r="A14" s="149"/>
      <c r="B14" s="149"/>
      <c r="C14" s="149"/>
      <c r="D14" s="149"/>
      <c r="E14" s="149"/>
      <c r="F14" s="147"/>
    </row>
    <row r="15" spans="1:6" ht="19.5" customHeight="1" x14ac:dyDescent="0.3">
      <c r="A15" s="343" t="s">
        <v>1378</v>
      </c>
      <c r="B15" s="343"/>
      <c r="C15" s="343"/>
      <c r="D15" s="343"/>
      <c r="E15" s="149"/>
      <c r="F15" s="147"/>
    </row>
    <row r="16" spans="1:6" ht="14.25" x14ac:dyDescent="0.3">
      <c r="A16" s="166" t="s">
        <v>1096</v>
      </c>
      <c r="B16" s="152" t="s">
        <v>520</v>
      </c>
      <c r="C16" s="167" t="s">
        <v>521</v>
      </c>
      <c r="D16" s="152" t="s">
        <v>1097</v>
      </c>
      <c r="E16" s="149"/>
      <c r="F16" s="147"/>
    </row>
    <row r="17" spans="1:6" ht="14.25" x14ac:dyDescent="0.3">
      <c r="A17" s="191">
        <v>36</v>
      </c>
      <c r="B17" s="156">
        <v>49</v>
      </c>
      <c r="C17" s="156">
        <v>4</v>
      </c>
      <c r="D17" s="156">
        <v>89</v>
      </c>
      <c r="E17" s="149"/>
      <c r="F17" s="147"/>
    </row>
    <row r="18" spans="1:6" ht="14.25" x14ac:dyDescent="0.3">
      <c r="A18" s="158" t="s">
        <v>1384</v>
      </c>
      <c r="B18" s="171">
        <v>0.55000000000000004</v>
      </c>
      <c r="C18" s="171" t="s">
        <v>1385</v>
      </c>
      <c r="D18" s="172"/>
      <c r="E18" s="149"/>
      <c r="F18" s="147"/>
    </row>
    <row r="19" spans="1:6" ht="14.25" x14ac:dyDescent="0.3">
      <c r="A19" s="149"/>
      <c r="B19" s="149"/>
      <c r="C19" s="149"/>
      <c r="D19" s="149"/>
      <c r="E19" s="149"/>
      <c r="F19" s="147"/>
    </row>
    <row r="20" spans="1:6" ht="14.25" x14ac:dyDescent="0.3">
      <c r="A20" s="149"/>
      <c r="B20" s="149"/>
      <c r="C20" s="149"/>
      <c r="D20" s="149"/>
      <c r="E20" s="149"/>
      <c r="F20" s="147"/>
    </row>
    <row r="21" spans="1:6" ht="14.25" x14ac:dyDescent="0.3">
      <c r="A21" s="173"/>
      <c r="B21" s="149"/>
      <c r="C21" s="149"/>
      <c r="D21" s="149"/>
      <c r="E21" s="149"/>
      <c r="F21" s="147"/>
    </row>
    <row r="22" spans="1:6" ht="15" x14ac:dyDescent="0.25">
      <c r="A22" s="347" t="s">
        <v>1379</v>
      </c>
      <c r="B22" s="347"/>
      <c r="C22" s="347"/>
      <c r="D22" s="347"/>
      <c r="E22" s="347"/>
      <c r="F22" s="347"/>
    </row>
    <row r="24" spans="1:6" ht="27" x14ac:dyDescent="0.25">
      <c r="A24" s="151" t="s">
        <v>1101</v>
      </c>
      <c r="B24" s="194" t="s">
        <v>1096</v>
      </c>
      <c r="C24" s="194" t="s">
        <v>520</v>
      </c>
      <c r="D24" s="194" t="s">
        <v>521</v>
      </c>
      <c r="E24" s="195" t="s">
        <v>1205</v>
      </c>
      <c r="F24" s="194" t="s">
        <v>1211</v>
      </c>
    </row>
    <row r="25" spans="1:6" ht="14.25" x14ac:dyDescent="0.3">
      <c r="A25" s="154" t="s">
        <v>26</v>
      </c>
      <c r="B25" s="155">
        <v>4</v>
      </c>
      <c r="C25" s="155">
        <v>4</v>
      </c>
      <c r="D25" s="155"/>
      <c r="E25" s="174">
        <v>8</v>
      </c>
      <c r="F25" s="159">
        <f t="shared" ref="F25:F31" si="3">B25*100/E25</f>
        <v>50</v>
      </c>
    </row>
    <row r="26" spans="1:6" ht="14.25" x14ac:dyDescent="0.3">
      <c r="A26" s="154" t="s">
        <v>23</v>
      </c>
      <c r="B26" s="203"/>
      <c r="C26" s="155">
        <v>1</v>
      </c>
      <c r="D26" s="203"/>
      <c r="E26" s="174">
        <v>1</v>
      </c>
      <c r="F26" s="159">
        <f t="shared" si="3"/>
        <v>0</v>
      </c>
    </row>
    <row r="27" spans="1:6" ht="14.25" x14ac:dyDescent="0.3">
      <c r="A27" s="192" t="s">
        <v>29</v>
      </c>
      <c r="B27" s="155">
        <v>1</v>
      </c>
      <c r="C27" s="203"/>
      <c r="D27" s="203"/>
      <c r="E27" s="174">
        <v>1</v>
      </c>
      <c r="F27" s="159">
        <f t="shared" si="3"/>
        <v>100</v>
      </c>
    </row>
    <row r="28" spans="1:6" ht="14.25" x14ac:dyDescent="0.3">
      <c r="A28" s="192" t="s">
        <v>221</v>
      </c>
      <c r="B28" s="155">
        <v>1</v>
      </c>
      <c r="C28" s="203"/>
      <c r="D28" s="203"/>
      <c r="E28" s="174">
        <v>1</v>
      </c>
      <c r="F28" s="159">
        <f t="shared" si="3"/>
        <v>100</v>
      </c>
    </row>
    <row r="29" spans="1:6" ht="14.25" x14ac:dyDescent="0.3">
      <c r="A29" s="192" t="s">
        <v>220</v>
      </c>
      <c r="B29" s="204">
        <v>1</v>
      </c>
      <c r="C29" s="204">
        <v>2</v>
      </c>
      <c r="D29" s="203"/>
      <c r="E29" s="205">
        <v>3</v>
      </c>
      <c r="F29" s="159">
        <f t="shared" si="3"/>
        <v>33.333333333333336</v>
      </c>
    </row>
    <row r="30" spans="1:6" ht="14.25" x14ac:dyDescent="0.3">
      <c r="A30" s="154" t="s">
        <v>1207</v>
      </c>
      <c r="B30" s="203"/>
      <c r="C30" s="204">
        <v>2</v>
      </c>
      <c r="D30" s="203"/>
      <c r="E30" s="174">
        <v>2</v>
      </c>
      <c r="F30" s="159">
        <f t="shared" si="3"/>
        <v>0</v>
      </c>
    </row>
    <row r="31" spans="1:6" ht="13.5" x14ac:dyDescent="0.25">
      <c r="A31" s="161" t="s">
        <v>1098</v>
      </c>
      <c r="B31" s="156">
        <v>7</v>
      </c>
      <c r="C31" s="156">
        <v>9</v>
      </c>
      <c r="D31" s="156"/>
      <c r="E31" s="174">
        <v>16</v>
      </c>
      <c r="F31" s="159">
        <f t="shared" si="3"/>
        <v>43.75</v>
      </c>
    </row>
    <row r="33" spans="1:6" ht="14.25" x14ac:dyDescent="0.3">
      <c r="A33" s="149"/>
      <c r="B33" s="149"/>
      <c r="C33" s="149"/>
      <c r="D33" s="149"/>
      <c r="E33" s="149"/>
      <c r="F33" s="147"/>
    </row>
    <row r="34" spans="1:6" ht="14.25" x14ac:dyDescent="0.3">
      <c r="A34" s="340" t="s">
        <v>1380</v>
      </c>
      <c r="B34" s="340"/>
      <c r="C34" s="340"/>
      <c r="D34" s="340"/>
      <c r="E34" s="149"/>
      <c r="F34" s="147"/>
    </row>
    <row r="35" spans="1:6" ht="14.25" x14ac:dyDescent="0.3">
      <c r="A35" s="180" t="s">
        <v>551</v>
      </c>
      <c r="B35" s="181" t="s">
        <v>520</v>
      </c>
      <c r="C35" s="182" t="s">
        <v>521</v>
      </c>
      <c r="D35" s="151" t="s">
        <v>1097</v>
      </c>
      <c r="E35" s="149"/>
      <c r="F35" s="147"/>
    </row>
    <row r="36" spans="1:6" ht="14.25" x14ac:dyDescent="0.3">
      <c r="A36" s="156">
        <v>7</v>
      </c>
      <c r="B36" s="156">
        <v>9</v>
      </c>
      <c r="C36" s="156">
        <v>0</v>
      </c>
      <c r="D36" s="156">
        <v>16</v>
      </c>
      <c r="E36" s="149"/>
      <c r="F36" s="147"/>
    </row>
    <row r="37" spans="1:6" ht="14.25" x14ac:dyDescent="0.3">
      <c r="A37" s="183">
        <v>0.44</v>
      </c>
      <c r="B37" s="184" t="s">
        <v>1386</v>
      </c>
      <c r="C37" s="185"/>
      <c r="D37" s="172"/>
      <c r="E37" s="149"/>
      <c r="F37" s="147"/>
    </row>
    <row r="61" spans="1:6" ht="15.75" x14ac:dyDescent="0.25">
      <c r="A61" s="348" t="s">
        <v>1388</v>
      </c>
      <c r="B61" s="348"/>
      <c r="C61" s="348"/>
      <c r="D61" s="348"/>
      <c r="E61" s="348"/>
      <c r="F61" s="348"/>
    </row>
    <row r="62" spans="1:6" ht="14.25" x14ac:dyDescent="0.3">
      <c r="A62" s="149"/>
      <c r="C62" s="145"/>
      <c r="D62" s="146"/>
      <c r="E62" s="146"/>
      <c r="F62" s="146"/>
    </row>
    <row r="63" spans="1:6" ht="13.5" x14ac:dyDescent="0.25">
      <c r="A63" s="151" t="s">
        <v>1101</v>
      </c>
      <c r="B63" s="166" t="s">
        <v>1096</v>
      </c>
      <c r="C63" s="152" t="s">
        <v>520</v>
      </c>
      <c r="D63" s="167" t="s">
        <v>521</v>
      </c>
      <c r="E63" s="206" t="s">
        <v>1213</v>
      </c>
      <c r="F63" s="191" t="s">
        <v>1206</v>
      </c>
    </row>
    <row r="64" spans="1:6" ht="14.25" x14ac:dyDescent="0.3">
      <c r="A64" s="154" t="s">
        <v>26</v>
      </c>
      <c r="B64" s="157">
        <v>3</v>
      </c>
      <c r="C64" s="155">
        <v>8</v>
      </c>
      <c r="D64" s="155"/>
      <c r="E64" s="156">
        <v>11</v>
      </c>
      <c r="F64" s="159">
        <f t="shared" ref="F64:F67" si="4">B64*100/E64</f>
        <v>27.272727272727273</v>
      </c>
    </row>
    <row r="65" spans="1:6" ht="14.25" x14ac:dyDescent="0.3">
      <c r="A65" s="154" t="s">
        <v>23</v>
      </c>
      <c r="B65" s="157">
        <v>2</v>
      </c>
      <c r="C65" s="155">
        <v>2</v>
      </c>
      <c r="D65" s="155"/>
      <c r="E65" s="156">
        <v>4</v>
      </c>
      <c r="F65" s="159">
        <f t="shared" si="4"/>
        <v>50</v>
      </c>
    </row>
    <row r="66" spans="1:6" ht="15.75" x14ac:dyDescent="0.3">
      <c r="A66" s="154" t="s">
        <v>25</v>
      </c>
      <c r="B66" s="157">
        <v>1</v>
      </c>
      <c r="C66" s="155"/>
      <c r="D66" s="155"/>
      <c r="E66" s="160">
        <v>1</v>
      </c>
      <c r="F66" s="159">
        <f t="shared" si="4"/>
        <v>100</v>
      </c>
    </row>
    <row r="67" spans="1:6" ht="15" x14ac:dyDescent="0.25">
      <c r="A67" s="161" t="s">
        <v>1098</v>
      </c>
      <c r="B67" s="160">
        <v>6</v>
      </c>
      <c r="C67" s="156">
        <v>10</v>
      </c>
      <c r="D67" s="156"/>
      <c r="E67" s="160">
        <v>16</v>
      </c>
      <c r="F67" s="159">
        <f t="shared" si="4"/>
        <v>37.5</v>
      </c>
    </row>
    <row r="70" spans="1:6" ht="26.25" customHeight="1" x14ac:dyDescent="0.25">
      <c r="A70" s="349" t="s">
        <v>1399</v>
      </c>
      <c r="B70" s="340"/>
      <c r="C70" s="340"/>
      <c r="D70" s="340"/>
    </row>
    <row r="71" spans="1:6" ht="13.5" x14ac:dyDescent="0.25">
      <c r="A71" s="180" t="s">
        <v>551</v>
      </c>
      <c r="B71" s="181" t="s">
        <v>520</v>
      </c>
      <c r="C71" s="182" t="s">
        <v>521</v>
      </c>
      <c r="D71" s="151" t="s">
        <v>1097</v>
      </c>
    </row>
    <row r="72" spans="1:6" ht="13.5" x14ac:dyDescent="0.25">
      <c r="A72" s="156">
        <v>7</v>
      </c>
      <c r="B72" s="156">
        <v>9</v>
      </c>
      <c r="C72" s="156">
        <v>0</v>
      </c>
      <c r="D72" s="156">
        <v>16</v>
      </c>
    </row>
    <row r="73" spans="1:6" ht="14.25" x14ac:dyDescent="0.3">
      <c r="A73" s="183">
        <v>0.44</v>
      </c>
      <c r="B73" s="184" t="s">
        <v>1386</v>
      </c>
      <c r="C73" s="185"/>
      <c r="D73" s="172"/>
    </row>
  </sheetData>
  <customSheetViews>
    <customSheetView guid="{54EFB8C3-265D-4C9E-893C-32ED8FEA802D}" topLeftCell="A49">
      <selection activeCell="A17" sqref="A17"/>
      <pageMargins left="0.7" right="0.7" top="0.75" bottom="0.75" header="0.3" footer="0.3"/>
    </customSheetView>
    <customSheetView guid="{970761FC-B839-4051-9BFE-288E883AC739}">
      <selection activeCell="H7" sqref="H7"/>
      <pageMargins left="0.7" right="0.7" top="0.75" bottom="0.75" header="0.3" footer="0.3"/>
    </customSheetView>
    <customSheetView guid="{2C789F72-2800-481B-B455-C76E979ACAF5}">
      <selection activeCell="H7" sqref="H7"/>
      <pageMargins left="0.7" right="0.7" top="0.75" bottom="0.75" header="0.3" footer="0.3"/>
    </customSheetView>
    <customSheetView guid="{11344BAD-660A-4892-9A77-9D528F63666B}" topLeftCell="A4">
      <selection activeCell="F47" sqref="F47"/>
      <pageMargins left="0.7" right="0.7" top="0.75" bottom="0.75" header="0.3" footer="0.3"/>
    </customSheetView>
    <customSheetView guid="{66E0B0A7-8FF2-4438-83FA-2A4E38AFD82B}" topLeftCell="A49">
      <selection activeCell="A17" sqref="A17"/>
      <pageMargins left="0.7" right="0.7" top="0.75" bottom="0.75" header="0.3" footer="0.3"/>
    </customSheetView>
  </customSheetViews>
  <mergeCells count="5">
    <mergeCell ref="A15:D15"/>
    <mergeCell ref="A22:F22"/>
    <mergeCell ref="A34:D34"/>
    <mergeCell ref="A61:F61"/>
    <mergeCell ref="A70:D7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workbookViewId="0">
      <selection activeCell="A36" sqref="A36"/>
    </sheetView>
  </sheetViews>
  <sheetFormatPr baseColWidth="10" defaultRowHeight="12.75" x14ac:dyDescent="0.2"/>
  <cols>
    <col min="1" max="1" width="29.85546875" customWidth="1"/>
    <col min="2" max="2" width="15" customWidth="1"/>
    <col min="3" max="3" width="17.5703125" customWidth="1"/>
    <col min="4" max="4" width="13.28515625" customWidth="1"/>
    <col min="5" max="5" width="14.7109375" customWidth="1"/>
    <col min="6" max="6" width="19.28515625" customWidth="1"/>
  </cols>
  <sheetData>
    <row r="2" spans="1:6" ht="15" x14ac:dyDescent="0.25">
      <c r="A2" s="215" t="s">
        <v>1472</v>
      </c>
      <c r="B2" s="215"/>
      <c r="C2" s="215"/>
      <c r="D2" s="215"/>
      <c r="E2" s="215"/>
      <c r="F2" s="215"/>
    </row>
    <row r="4" spans="1:6" ht="27" x14ac:dyDescent="0.25">
      <c r="A4" s="151" t="s">
        <v>1220</v>
      </c>
      <c r="B4" s="194" t="s">
        <v>1096</v>
      </c>
      <c r="C4" s="194" t="s">
        <v>520</v>
      </c>
      <c r="D4" s="194" t="s">
        <v>521</v>
      </c>
      <c r="E4" s="196" t="s">
        <v>1205</v>
      </c>
      <c r="F4" s="194" t="s">
        <v>1206</v>
      </c>
    </row>
    <row r="5" spans="1:6" ht="14.25" x14ac:dyDescent="0.3">
      <c r="A5" s="154" t="s">
        <v>26</v>
      </c>
      <c r="B5" s="155">
        <v>24</v>
      </c>
      <c r="C5" s="155">
        <v>24</v>
      </c>
      <c r="D5" s="155">
        <v>2</v>
      </c>
      <c r="E5" s="156">
        <f t="shared" ref="E5:E10" si="0">SUM(B5:D5)</f>
        <v>50</v>
      </c>
      <c r="F5" s="219">
        <f>B5*100/E5</f>
        <v>48</v>
      </c>
    </row>
    <row r="6" spans="1:6" ht="14.25" x14ac:dyDescent="0.3">
      <c r="A6" s="154" t="s">
        <v>23</v>
      </c>
      <c r="B6" s="155">
        <v>5</v>
      </c>
      <c r="C6" s="155">
        <v>1</v>
      </c>
      <c r="D6" s="155"/>
      <c r="E6" s="156">
        <f t="shared" si="0"/>
        <v>6</v>
      </c>
      <c r="F6" s="159">
        <f>B6*100/E6</f>
        <v>83.333333333333329</v>
      </c>
    </row>
    <row r="7" spans="1:6" ht="14.25" x14ac:dyDescent="0.3">
      <c r="A7" s="192" t="s">
        <v>29</v>
      </c>
      <c r="B7" s="155">
        <v>8</v>
      </c>
      <c r="C7" s="155">
        <v>1</v>
      </c>
      <c r="D7" s="155"/>
      <c r="E7" s="156">
        <f t="shared" si="0"/>
        <v>9</v>
      </c>
      <c r="F7" s="159">
        <f t="shared" ref="F7:F11" si="1">B7*100/E7</f>
        <v>88.888888888888886</v>
      </c>
    </row>
    <row r="8" spans="1:6" ht="14.25" x14ac:dyDescent="0.3">
      <c r="A8" s="192" t="s">
        <v>221</v>
      </c>
      <c r="B8" s="204">
        <v>5</v>
      </c>
      <c r="C8" s="155">
        <v>2</v>
      </c>
      <c r="D8" s="155"/>
      <c r="E8" s="156">
        <f t="shared" si="0"/>
        <v>7</v>
      </c>
      <c r="F8" s="159">
        <f t="shared" si="1"/>
        <v>71.428571428571431</v>
      </c>
    </row>
    <row r="9" spans="1:6" ht="14.25" x14ac:dyDescent="0.3">
      <c r="A9" s="192" t="s">
        <v>220</v>
      </c>
      <c r="B9" s="204">
        <v>6</v>
      </c>
      <c r="C9" s="155"/>
      <c r="D9" s="155"/>
      <c r="E9" s="156">
        <f t="shared" si="0"/>
        <v>6</v>
      </c>
      <c r="F9" s="159">
        <f t="shared" si="1"/>
        <v>100</v>
      </c>
    </row>
    <row r="10" spans="1:6" ht="14.25" x14ac:dyDescent="0.3">
      <c r="A10" s="154" t="s">
        <v>1207</v>
      </c>
      <c r="B10" s="204">
        <v>9</v>
      </c>
      <c r="C10" s="155">
        <v>2</v>
      </c>
      <c r="D10" s="155"/>
      <c r="E10" s="156">
        <f t="shared" si="0"/>
        <v>11</v>
      </c>
      <c r="F10" s="159">
        <f t="shared" si="1"/>
        <v>81.818181818181813</v>
      </c>
    </row>
    <row r="11" spans="1:6" ht="13.5" x14ac:dyDescent="0.25">
      <c r="A11" s="161" t="s">
        <v>1098</v>
      </c>
      <c r="B11" s="156">
        <f>SUM(B5:B10)</f>
        <v>57</v>
      </c>
      <c r="C11" s="156">
        <f t="shared" ref="C11:E11" si="2">SUM(C5:C10)</f>
        <v>30</v>
      </c>
      <c r="D11" s="156">
        <f t="shared" si="2"/>
        <v>2</v>
      </c>
      <c r="E11" s="156">
        <f t="shared" si="2"/>
        <v>89</v>
      </c>
      <c r="F11" s="159">
        <f t="shared" si="1"/>
        <v>64.044943820224717</v>
      </c>
    </row>
    <row r="12" spans="1:6" ht="13.5" x14ac:dyDescent="0.25">
      <c r="A12" s="145"/>
      <c r="B12" s="146"/>
      <c r="C12" s="146"/>
      <c r="D12" s="146"/>
      <c r="E12" s="146"/>
      <c r="F12" s="164"/>
    </row>
    <row r="13" spans="1:6" ht="14.25" x14ac:dyDescent="0.3">
      <c r="A13" s="149"/>
      <c r="B13" s="149"/>
      <c r="C13" s="149"/>
      <c r="D13" s="149"/>
      <c r="E13" s="149"/>
      <c r="F13" s="147"/>
    </row>
    <row r="14" spans="1:6" ht="14.25" x14ac:dyDescent="0.3">
      <c r="A14" s="149"/>
      <c r="B14" s="149"/>
      <c r="C14" s="149"/>
      <c r="D14" s="149"/>
      <c r="E14" s="149"/>
      <c r="F14" s="147"/>
    </row>
    <row r="15" spans="1:6" ht="22.5" customHeight="1" x14ac:dyDescent="0.3">
      <c r="A15" s="343" t="s">
        <v>1473</v>
      </c>
      <c r="B15" s="343"/>
      <c r="C15" s="343"/>
      <c r="D15" s="343"/>
      <c r="E15" s="149"/>
      <c r="F15" s="147"/>
    </row>
    <row r="16" spans="1:6" ht="14.25" x14ac:dyDescent="0.3">
      <c r="A16" s="166" t="s">
        <v>1096</v>
      </c>
      <c r="B16" s="152" t="s">
        <v>520</v>
      </c>
      <c r="C16" s="167" t="s">
        <v>521</v>
      </c>
      <c r="D16" s="152" t="s">
        <v>1097</v>
      </c>
      <c r="E16" s="149"/>
      <c r="F16" s="147"/>
    </row>
    <row r="17" spans="1:6" ht="14.25" x14ac:dyDescent="0.3">
      <c r="A17" s="191">
        <v>57</v>
      </c>
      <c r="B17" s="156">
        <v>30</v>
      </c>
      <c r="C17" s="156">
        <v>2</v>
      </c>
      <c r="D17" s="156">
        <v>89</v>
      </c>
      <c r="E17" s="149"/>
      <c r="F17" s="147"/>
    </row>
    <row r="18" spans="1:6" ht="14.25" x14ac:dyDescent="0.3">
      <c r="A18" s="217">
        <v>0.64</v>
      </c>
      <c r="B18" s="218">
        <v>0.34</v>
      </c>
      <c r="C18" s="171">
        <v>2.1999999999999999E-2</v>
      </c>
      <c r="D18" s="172"/>
      <c r="E18" s="149"/>
      <c r="F18" s="147"/>
    </row>
    <row r="19" spans="1:6" ht="14.25" x14ac:dyDescent="0.3">
      <c r="A19" s="149"/>
      <c r="B19" s="149"/>
      <c r="C19" s="149"/>
      <c r="D19" s="149"/>
      <c r="E19" s="149"/>
      <c r="F19" s="147"/>
    </row>
    <row r="20" spans="1:6" ht="14.25" x14ac:dyDescent="0.3">
      <c r="A20" s="149"/>
      <c r="B20" s="149"/>
      <c r="C20" s="147"/>
      <c r="D20" s="149"/>
      <c r="E20" s="149"/>
      <c r="F20" s="147"/>
    </row>
    <row r="21" spans="1:6" ht="14.25" x14ac:dyDescent="0.3">
      <c r="A21" s="173"/>
      <c r="B21" s="149"/>
      <c r="C21" s="149"/>
      <c r="D21" s="149"/>
      <c r="E21" s="149"/>
      <c r="F21" s="147"/>
    </row>
    <row r="22" spans="1:6" ht="15" x14ac:dyDescent="0.25">
      <c r="A22" s="347" t="s">
        <v>1474</v>
      </c>
      <c r="B22" s="347"/>
      <c r="C22" s="347"/>
      <c r="D22" s="347"/>
      <c r="E22" s="347"/>
      <c r="F22" s="347"/>
    </row>
    <row r="24" spans="1:6" ht="27" x14ac:dyDescent="0.25">
      <c r="A24" s="151" t="s">
        <v>1101</v>
      </c>
      <c r="B24" s="194" t="s">
        <v>1096</v>
      </c>
      <c r="C24" s="194" t="s">
        <v>520</v>
      </c>
      <c r="D24" s="194" t="s">
        <v>521</v>
      </c>
      <c r="E24" s="195" t="s">
        <v>1205</v>
      </c>
      <c r="F24" s="194" t="s">
        <v>1211</v>
      </c>
    </row>
    <row r="25" spans="1:6" ht="14.25" x14ac:dyDescent="0.3">
      <c r="A25" s="154" t="s">
        <v>26</v>
      </c>
      <c r="B25" s="155">
        <v>4</v>
      </c>
      <c r="C25" s="155">
        <v>4</v>
      </c>
      <c r="D25" s="155"/>
      <c r="E25" s="174">
        <v>8</v>
      </c>
      <c r="F25" s="159">
        <f t="shared" ref="F25:F31" si="3">B25*100/E25</f>
        <v>50</v>
      </c>
    </row>
    <row r="26" spans="1:6" ht="14.25" x14ac:dyDescent="0.3">
      <c r="A26" s="154" t="s">
        <v>23</v>
      </c>
      <c r="B26" s="155">
        <v>1</v>
      </c>
      <c r="C26" s="155"/>
      <c r="D26" s="203"/>
      <c r="E26" s="174">
        <v>1</v>
      </c>
      <c r="F26" s="159">
        <f t="shared" si="3"/>
        <v>100</v>
      </c>
    </row>
    <row r="27" spans="1:6" ht="14.25" x14ac:dyDescent="0.3">
      <c r="A27" s="192" t="s">
        <v>29</v>
      </c>
      <c r="B27" s="155">
        <v>1</v>
      </c>
      <c r="C27" s="203"/>
      <c r="D27" s="203"/>
      <c r="E27" s="174">
        <v>1</v>
      </c>
      <c r="F27" s="159">
        <f t="shared" si="3"/>
        <v>100</v>
      </c>
    </row>
    <row r="28" spans="1:6" ht="14.25" x14ac:dyDescent="0.3">
      <c r="A28" s="192" t="s">
        <v>221</v>
      </c>
      <c r="B28" s="155">
        <v>1</v>
      </c>
      <c r="C28" s="203"/>
      <c r="D28" s="203"/>
      <c r="E28" s="174">
        <v>1</v>
      </c>
      <c r="F28" s="159">
        <f t="shared" si="3"/>
        <v>100</v>
      </c>
    </row>
    <row r="29" spans="1:6" ht="14.25" x14ac:dyDescent="0.3">
      <c r="A29" s="192" t="s">
        <v>220</v>
      </c>
      <c r="B29" s="204">
        <v>3</v>
      </c>
      <c r="C29" s="204"/>
      <c r="D29" s="203"/>
      <c r="E29" s="205">
        <v>3</v>
      </c>
      <c r="F29" s="159">
        <f t="shared" si="3"/>
        <v>100</v>
      </c>
    </row>
    <row r="30" spans="1:6" ht="14.25" x14ac:dyDescent="0.3">
      <c r="A30" s="154" t="s">
        <v>1207</v>
      </c>
      <c r="B30" s="155">
        <v>2</v>
      </c>
      <c r="C30" s="204"/>
      <c r="D30" s="203"/>
      <c r="E30" s="174">
        <v>2</v>
      </c>
      <c r="F30" s="159">
        <f t="shared" si="3"/>
        <v>100</v>
      </c>
    </row>
    <row r="31" spans="1:6" ht="13.5" x14ac:dyDescent="0.25">
      <c r="A31" s="161" t="s">
        <v>1098</v>
      </c>
      <c r="B31" s="156">
        <v>12</v>
      </c>
      <c r="C31" s="156">
        <v>4</v>
      </c>
      <c r="D31" s="156"/>
      <c r="E31" s="174">
        <v>16</v>
      </c>
      <c r="F31" s="159">
        <f t="shared" si="3"/>
        <v>75</v>
      </c>
    </row>
    <row r="33" spans="1:6" ht="14.25" x14ac:dyDescent="0.3">
      <c r="A33" s="149"/>
      <c r="B33" s="149"/>
      <c r="C33" s="149"/>
      <c r="D33" s="149"/>
      <c r="E33" s="149"/>
      <c r="F33" s="147"/>
    </row>
    <row r="34" spans="1:6" ht="14.25" x14ac:dyDescent="0.3">
      <c r="A34" s="340" t="s">
        <v>1475</v>
      </c>
      <c r="B34" s="340"/>
      <c r="C34" s="340"/>
      <c r="D34" s="340"/>
      <c r="E34" s="149"/>
      <c r="F34" s="147"/>
    </row>
    <row r="35" spans="1:6" ht="14.25" x14ac:dyDescent="0.3">
      <c r="A35" s="180" t="s">
        <v>551</v>
      </c>
      <c r="B35" s="181" t="s">
        <v>520</v>
      </c>
      <c r="C35" s="182" t="s">
        <v>521</v>
      </c>
      <c r="D35" s="151" t="s">
        <v>1097</v>
      </c>
      <c r="E35" s="149"/>
      <c r="F35" s="147"/>
    </row>
    <row r="36" spans="1:6" ht="14.25" x14ac:dyDescent="0.3">
      <c r="A36" s="156">
        <v>12</v>
      </c>
      <c r="B36" s="156">
        <v>4</v>
      </c>
      <c r="C36" s="156">
        <v>0</v>
      </c>
      <c r="D36" s="156">
        <v>16</v>
      </c>
      <c r="E36" s="149"/>
      <c r="F36" s="147"/>
    </row>
    <row r="37" spans="1:6" ht="14.25" x14ac:dyDescent="0.3">
      <c r="A37" s="183">
        <v>0.75</v>
      </c>
      <c r="B37" s="184">
        <v>0.25</v>
      </c>
      <c r="C37" s="185"/>
      <c r="D37" s="172"/>
      <c r="E37" s="149"/>
      <c r="F37" s="147"/>
    </row>
  </sheetData>
  <customSheetViews>
    <customSheetView guid="{54EFB8C3-265D-4C9E-893C-32ED8FEA802D}">
      <selection activeCell="M96" sqref="M96"/>
      <pageMargins left="0.7" right="0.7" top="0.75" bottom="0.75" header="0.3" footer="0.3"/>
      <pageSetup orientation="portrait" r:id="rId1"/>
    </customSheetView>
    <customSheetView guid="{970761FC-B839-4051-9BFE-288E883AC739}">
      <selection activeCell="A18" sqref="A18"/>
      <pageMargins left="0.7" right="0.7" top="0.75" bottom="0.75" header="0.3" footer="0.3"/>
      <pageSetup orientation="portrait" r:id="rId2"/>
    </customSheetView>
    <customSheetView guid="{11344BAD-660A-4892-9A77-9D528F63666B}">
      <selection activeCell="P34" sqref="P34"/>
      <pageMargins left="0.7" right="0.7" top="0.75" bottom="0.75" header="0.3" footer="0.3"/>
      <pageSetup orientation="portrait" r:id="rId3"/>
    </customSheetView>
    <customSheetView guid="{66E0B0A7-8FF2-4438-83FA-2A4E38AFD82B}">
      <selection activeCell="M96" sqref="M96"/>
      <pageMargins left="0.7" right="0.7" top="0.75" bottom="0.75" header="0.3" footer="0.3"/>
      <pageSetup orientation="portrait" r:id="rId4"/>
    </customSheetView>
  </customSheetViews>
  <mergeCells count="3">
    <mergeCell ref="A15:D15"/>
    <mergeCell ref="A22:F22"/>
    <mergeCell ref="A34:D34"/>
  </mergeCells>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8"/>
  <sheetViews>
    <sheetView zoomScale="90" zoomScaleNormal="90" workbookViewId="0">
      <selection activeCell="I105" sqref="I105"/>
    </sheetView>
  </sheetViews>
  <sheetFormatPr baseColWidth="10" defaultRowHeight="12.75" x14ac:dyDescent="0.2"/>
  <cols>
    <col min="2" max="2" width="29.140625" customWidth="1"/>
    <col min="3" max="3" width="12.42578125" customWidth="1"/>
    <col min="4" max="4" width="13.140625" customWidth="1"/>
    <col min="5" max="5" width="14.28515625" customWidth="1"/>
    <col min="6" max="6" width="15" customWidth="1"/>
    <col min="7" max="7" width="16.140625" customWidth="1"/>
    <col min="8" max="8" width="9" customWidth="1"/>
  </cols>
  <sheetData>
    <row r="2" spans="2:7" ht="15" x14ac:dyDescent="0.25">
      <c r="B2" s="350" t="s">
        <v>1535</v>
      </c>
      <c r="C2" s="350"/>
      <c r="D2" s="350"/>
      <c r="E2" s="350"/>
      <c r="F2" s="350"/>
      <c r="G2" s="350"/>
    </row>
    <row r="4" spans="2:7" ht="27" x14ac:dyDescent="0.25">
      <c r="B4" s="151" t="s">
        <v>1220</v>
      </c>
      <c r="C4" s="224" t="s">
        <v>1096</v>
      </c>
      <c r="D4" s="224" t="s">
        <v>520</v>
      </c>
      <c r="E4" s="224" t="s">
        <v>521</v>
      </c>
      <c r="F4" s="225" t="s">
        <v>1205</v>
      </c>
      <c r="G4" s="224" t="s">
        <v>1206</v>
      </c>
    </row>
    <row r="5" spans="2:7" ht="14.25" x14ac:dyDescent="0.3">
      <c r="B5" s="154" t="s">
        <v>26</v>
      </c>
      <c r="C5" s="155">
        <v>30</v>
      </c>
      <c r="D5" s="155">
        <v>18</v>
      </c>
      <c r="E5" s="155">
        <v>2</v>
      </c>
      <c r="F5" s="156">
        <f t="shared" ref="F5:F10" si="0">SUM(C5:E5)</f>
        <v>50</v>
      </c>
      <c r="G5" s="219">
        <f>C5*100/F5</f>
        <v>60</v>
      </c>
    </row>
    <row r="6" spans="2:7" ht="14.25" x14ac:dyDescent="0.3">
      <c r="B6" s="154" t="s">
        <v>23</v>
      </c>
      <c r="C6" s="155">
        <v>5</v>
      </c>
      <c r="D6" s="155">
        <v>1</v>
      </c>
      <c r="E6" s="155"/>
      <c r="F6" s="156">
        <f t="shared" si="0"/>
        <v>6</v>
      </c>
      <c r="G6" s="159">
        <f>C6*100/F6</f>
        <v>83.333333333333329</v>
      </c>
    </row>
    <row r="7" spans="2:7" ht="14.25" x14ac:dyDescent="0.3">
      <c r="B7" s="192" t="s">
        <v>29</v>
      </c>
      <c r="C7" s="155">
        <v>8</v>
      </c>
      <c r="D7" s="155">
        <v>1</v>
      </c>
      <c r="E7" s="155"/>
      <c r="F7" s="156">
        <f t="shared" si="0"/>
        <v>9</v>
      </c>
      <c r="G7" s="159">
        <f t="shared" ref="G7:G11" si="1">C7*100/F7</f>
        <v>88.888888888888886</v>
      </c>
    </row>
    <row r="8" spans="2:7" ht="14.25" x14ac:dyDescent="0.3">
      <c r="B8" s="192" t="s">
        <v>221</v>
      </c>
      <c r="C8" s="204">
        <v>6</v>
      </c>
      <c r="D8" s="155">
        <v>1</v>
      </c>
      <c r="E8" s="155"/>
      <c r="F8" s="156">
        <f t="shared" si="0"/>
        <v>7</v>
      </c>
      <c r="G8" s="159">
        <f t="shared" si="1"/>
        <v>85.714285714285708</v>
      </c>
    </row>
    <row r="9" spans="2:7" ht="14.25" x14ac:dyDescent="0.3">
      <c r="B9" s="192" t="s">
        <v>220</v>
      </c>
      <c r="C9" s="204">
        <v>6</v>
      </c>
      <c r="D9" s="155"/>
      <c r="E9" s="155"/>
      <c r="F9" s="156">
        <f t="shared" si="0"/>
        <v>6</v>
      </c>
      <c r="G9" s="159">
        <f t="shared" si="1"/>
        <v>100</v>
      </c>
    </row>
    <row r="10" spans="2:7" ht="14.25" x14ac:dyDescent="0.3">
      <c r="B10" s="154" t="s">
        <v>1207</v>
      </c>
      <c r="C10" s="204">
        <v>8</v>
      </c>
      <c r="D10" s="155">
        <v>3</v>
      </c>
      <c r="E10" s="155"/>
      <c r="F10" s="156">
        <f t="shared" si="0"/>
        <v>11</v>
      </c>
      <c r="G10" s="159">
        <f t="shared" si="1"/>
        <v>72.727272727272734</v>
      </c>
    </row>
    <row r="11" spans="2:7" ht="13.5" x14ac:dyDescent="0.25">
      <c r="B11" s="161" t="s">
        <v>1098</v>
      </c>
      <c r="C11" s="156">
        <f>SUM(C5:C10)</f>
        <v>63</v>
      </c>
      <c r="D11" s="156">
        <f t="shared" ref="D11:F11" si="2">SUM(D5:D10)</f>
        <v>24</v>
      </c>
      <c r="E11" s="156">
        <f t="shared" si="2"/>
        <v>2</v>
      </c>
      <c r="F11" s="156">
        <f t="shared" si="2"/>
        <v>89</v>
      </c>
      <c r="G11" s="159">
        <f t="shared" si="1"/>
        <v>70.786516853932582</v>
      </c>
    </row>
    <row r="16" spans="2:7" ht="18.75" customHeight="1" x14ac:dyDescent="0.2">
      <c r="B16" s="343" t="s">
        <v>1536</v>
      </c>
      <c r="C16" s="343"/>
      <c r="D16" s="343"/>
      <c r="E16" s="343"/>
    </row>
    <row r="17" spans="2:7" ht="13.5" x14ac:dyDescent="0.25">
      <c r="B17" s="166" t="s">
        <v>1096</v>
      </c>
      <c r="C17" s="152" t="s">
        <v>520</v>
      </c>
      <c r="D17" s="167" t="s">
        <v>521</v>
      </c>
      <c r="E17" s="152" t="s">
        <v>1097</v>
      </c>
    </row>
    <row r="18" spans="2:7" ht="13.5" x14ac:dyDescent="0.25">
      <c r="B18" s="191">
        <v>63</v>
      </c>
      <c r="C18" s="156">
        <v>24</v>
      </c>
      <c r="D18" s="156">
        <v>2</v>
      </c>
      <c r="E18" s="156">
        <v>89</v>
      </c>
    </row>
    <row r="19" spans="2:7" ht="14.25" x14ac:dyDescent="0.3">
      <c r="B19" s="217">
        <v>0.70799999999999996</v>
      </c>
      <c r="C19" s="218">
        <v>0.26900000000000002</v>
      </c>
      <c r="D19" s="171">
        <v>2.1999999999999999E-2</v>
      </c>
      <c r="E19" s="172"/>
    </row>
    <row r="23" spans="2:7" ht="15.75" customHeight="1" x14ac:dyDescent="0.25">
      <c r="B23" s="347" t="s">
        <v>1520</v>
      </c>
      <c r="C23" s="347"/>
      <c r="D23" s="347"/>
      <c r="E23" s="347"/>
      <c r="F23" s="347"/>
      <c r="G23" s="347"/>
    </row>
    <row r="25" spans="2:7" ht="27" x14ac:dyDescent="0.25">
      <c r="B25" s="151" t="s">
        <v>1101</v>
      </c>
      <c r="C25" s="194" t="s">
        <v>1096</v>
      </c>
      <c r="D25" s="194" t="s">
        <v>520</v>
      </c>
      <c r="E25" s="194" t="s">
        <v>521</v>
      </c>
      <c r="F25" s="195" t="s">
        <v>1205</v>
      </c>
      <c r="G25" s="194" t="s">
        <v>1554</v>
      </c>
    </row>
    <row r="26" spans="2:7" ht="14.25" x14ac:dyDescent="0.3">
      <c r="B26" s="154" t="s">
        <v>26</v>
      </c>
      <c r="C26" s="155">
        <v>6</v>
      </c>
      <c r="D26" s="155">
        <v>2</v>
      </c>
      <c r="E26" s="155"/>
      <c r="F26" s="174">
        <v>8</v>
      </c>
      <c r="G26" s="159">
        <f t="shared" ref="G26:G32" si="3">C26*100/F26</f>
        <v>75</v>
      </c>
    </row>
    <row r="27" spans="2:7" ht="14.25" x14ac:dyDescent="0.3">
      <c r="B27" s="154" t="s">
        <v>23</v>
      </c>
      <c r="C27" s="155">
        <v>1</v>
      </c>
      <c r="D27" s="155"/>
      <c r="E27" s="203"/>
      <c r="F27" s="174">
        <v>1</v>
      </c>
      <c r="G27" s="159">
        <f t="shared" si="3"/>
        <v>100</v>
      </c>
    </row>
    <row r="28" spans="2:7" ht="14.25" x14ac:dyDescent="0.3">
      <c r="B28" s="192" t="s">
        <v>29</v>
      </c>
      <c r="C28" s="155">
        <v>1</v>
      </c>
      <c r="D28" s="203"/>
      <c r="E28" s="203"/>
      <c r="F28" s="174">
        <v>1</v>
      </c>
      <c r="G28" s="159">
        <f t="shared" si="3"/>
        <v>100</v>
      </c>
    </row>
    <row r="29" spans="2:7" ht="14.25" x14ac:dyDescent="0.3">
      <c r="B29" s="192" t="s">
        <v>221</v>
      </c>
      <c r="C29" s="155">
        <v>1</v>
      </c>
      <c r="D29" s="203"/>
      <c r="E29" s="203"/>
      <c r="F29" s="174">
        <v>1</v>
      </c>
      <c r="G29" s="159">
        <f t="shared" si="3"/>
        <v>100</v>
      </c>
    </row>
    <row r="30" spans="2:7" ht="14.25" x14ac:dyDescent="0.3">
      <c r="B30" s="192" t="s">
        <v>220</v>
      </c>
      <c r="C30" s="204">
        <v>3</v>
      </c>
      <c r="D30" s="204"/>
      <c r="E30" s="203"/>
      <c r="F30" s="205">
        <v>3</v>
      </c>
      <c r="G30" s="159">
        <f t="shared" si="3"/>
        <v>100</v>
      </c>
    </row>
    <row r="31" spans="2:7" ht="14.25" x14ac:dyDescent="0.3">
      <c r="B31" s="154" t="s">
        <v>1207</v>
      </c>
      <c r="C31" s="155">
        <v>2</v>
      </c>
      <c r="D31" s="204"/>
      <c r="E31" s="203"/>
      <c r="F31" s="174">
        <v>2</v>
      </c>
      <c r="G31" s="159">
        <f t="shared" si="3"/>
        <v>100</v>
      </c>
    </row>
    <row r="32" spans="2:7" ht="13.5" x14ac:dyDescent="0.25">
      <c r="B32" s="161" t="s">
        <v>1098</v>
      </c>
      <c r="C32" s="156">
        <v>14</v>
      </c>
      <c r="D32" s="156">
        <v>2</v>
      </c>
      <c r="E32" s="156"/>
      <c r="F32" s="174">
        <v>16</v>
      </c>
      <c r="G32" s="159">
        <f t="shared" si="3"/>
        <v>87.5</v>
      </c>
    </row>
    <row r="35" spans="2:5" ht="13.5" x14ac:dyDescent="0.25">
      <c r="B35" s="352" t="s">
        <v>1521</v>
      </c>
      <c r="C35" s="352"/>
      <c r="D35" s="352"/>
      <c r="E35" s="352"/>
    </row>
    <row r="36" spans="2:5" ht="13.5" x14ac:dyDescent="0.25">
      <c r="B36" s="180" t="s">
        <v>551</v>
      </c>
      <c r="C36" s="181" t="s">
        <v>520</v>
      </c>
      <c r="D36" s="182" t="s">
        <v>521</v>
      </c>
      <c r="E36" s="151" t="s">
        <v>1097</v>
      </c>
    </row>
    <row r="37" spans="2:5" ht="13.5" x14ac:dyDescent="0.25">
      <c r="B37" s="156">
        <v>14</v>
      </c>
      <c r="C37" s="156">
        <v>2</v>
      </c>
      <c r="D37" s="156">
        <v>0</v>
      </c>
      <c r="E37" s="156">
        <v>16</v>
      </c>
    </row>
    <row r="38" spans="2:5" ht="14.25" x14ac:dyDescent="0.3">
      <c r="B38" s="220">
        <v>0.875</v>
      </c>
      <c r="C38" s="221">
        <v>0.125</v>
      </c>
      <c r="D38" s="185"/>
      <c r="E38" s="172"/>
    </row>
    <row r="60" spans="2:7" ht="15.75" x14ac:dyDescent="0.25">
      <c r="B60" s="353" t="s">
        <v>1537</v>
      </c>
      <c r="C60" s="353"/>
      <c r="D60" s="353"/>
      <c r="E60" s="353"/>
      <c r="F60" s="353"/>
      <c r="G60" s="353"/>
    </row>
    <row r="61" spans="2:7" ht="13.5" x14ac:dyDescent="0.25">
      <c r="B61" s="151" t="s">
        <v>1101</v>
      </c>
      <c r="C61" s="191" t="s">
        <v>1096</v>
      </c>
      <c r="D61" s="191" t="s">
        <v>520</v>
      </c>
      <c r="E61" s="191" t="s">
        <v>521</v>
      </c>
      <c r="F61" s="206" t="s">
        <v>1213</v>
      </c>
      <c r="G61" s="191" t="s">
        <v>1206</v>
      </c>
    </row>
    <row r="62" spans="2:7" ht="14.25" x14ac:dyDescent="0.3">
      <c r="B62" s="154" t="s">
        <v>26</v>
      </c>
      <c r="C62" s="157">
        <v>11</v>
      </c>
      <c r="D62" s="155">
        <v>3</v>
      </c>
      <c r="E62" s="155"/>
      <c r="F62" s="156">
        <v>14</v>
      </c>
      <c r="G62" s="159">
        <f t="shared" ref="G62:G65" si="4">C62*100/F62</f>
        <v>78.571428571428569</v>
      </c>
    </row>
    <row r="63" spans="2:7" ht="14.25" x14ac:dyDescent="0.3">
      <c r="B63" s="154" t="s">
        <v>23</v>
      </c>
      <c r="C63" s="157">
        <v>7</v>
      </c>
      <c r="D63" s="155">
        <v>2</v>
      </c>
      <c r="E63" s="155"/>
      <c r="F63" s="156">
        <v>9</v>
      </c>
      <c r="G63" s="159">
        <f t="shared" si="4"/>
        <v>77.777777777777771</v>
      </c>
    </row>
    <row r="64" spans="2:7" ht="15.75" x14ac:dyDescent="0.3">
      <c r="B64" s="154" t="s">
        <v>25</v>
      </c>
      <c r="C64" s="157">
        <v>1</v>
      </c>
      <c r="D64" s="155"/>
      <c r="E64" s="155"/>
      <c r="F64" s="160">
        <v>1</v>
      </c>
      <c r="G64" s="159">
        <f t="shared" si="4"/>
        <v>100</v>
      </c>
    </row>
    <row r="65" spans="2:7" ht="15" x14ac:dyDescent="0.25">
      <c r="B65" s="161" t="s">
        <v>1098</v>
      </c>
      <c r="C65" s="160">
        <v>19</v>
      </c>
      <c r="D65" s="156">
        <v>5</v>
      </c>
      <c r="E65" s="156"/>
      <c r="F65" s="160">
        <v>24</v>
      </c>
      <c r="G65" s="223">
        <f t="shared" si="4"/>
        <v>79.166666666666671</v>
      </c>
    </row>
    <row r="68" spans="2:7" ht="28.5" customHeight="1" x14ac:dyDescent="0.2">
      <c r="B68" s="351" t="s">
        <v>1538</v>
      </c>
      <c r="C68" s="351"/>
      <c r="D68" s="351"/>
      <c r="E68" s="351"/>
    </row>
    <row r="69" spans="2:7" ht="13.5" x14ac:dyDescent="0.25">
      <c r="B69" s="180" t="s">
        <v>551</v>
      </c>
      <c r="C69" s="181" t="s">
        <v>520</v>
      </c>
      <c r="D69" s="182" t="s">
        <v>521</v>
      </c>
      <c r="E69" s="151" t="s">
        <v>1097</v>
      </c>
    </row>
    <row r="70" spans="2:7" ht="13.5" x14ac:dyDescent="0.25">
      <c r="B70" s="156">
        <v>19</v>
      </c>
      <c r="C70" s="156">
        <v>5</v>
      </c>
      <c r="D70" s="156">
        <v>0</v>
      </c>
      <c r="E70" s="156">
        <v>24</v>
      </c>
    </row>
    <row r="71" spans="2:7" ht="14.25" x14ac:dyDescent="0.3">
      <c r="B71" s="220">
        <v>0.79200000000000004</v>
      </c>
      <c r="C71" s="184">
        <v>0.20799999999999999</v>
      </c>
      <c r="D71" s="185"/>
      <c r="E71" s="172"/>
    </row>
    <row r="101" spans="2:7" ht="15" x14ac:dyDescent="0.25">
      <c r="B101" s="350" t="s">
        <v>1556</v>
      </c>
      <c r="C101" s="350"/>
      <c r="D101" s="350"/>
      <c r="E101" s="350"/>
      <c r="F101" s="350"/>
      <c r="G101" s="350"/>
    </row>
    <row r="103" spans="2:7" ht="27" x14ac:dyDescent="0.25">
      <c r="B103" s="151" t="s">
        <v>1220</v>
      </c>
      <c r="C103" s="224" t="s">
        <v>1096</v>
      </c>
      <c r="D103" s="224" t="s">
        <v>520</v>
      </c>
      <c r="E103" s="224" t="s">
        <v>521</v>
      </c>
      <c r="F103" s="225" t="s">
        <v>1205</v>
      </c>
      <c r="G103" s="224" t="s">
        <v>1206</v>
      </c>
    </row>
    <row r="104" spans="2:7" ht="14.25" x14ac:dyDescent="0.3">
      <c r="B104" s="154" t="s">
        <v>26</v>
      </c>
      <c r="C104" s="155">
        <v>41</v>
      </c>
      <c r="D104" s="155">
        <v>21</v>
      </c>
      <c r="E104" s="155">
        <v>2</v>
      </c>
      <c r="F104" s="156">
        <f t="shared" ref="F104:F111" si="5">SUM(C104:E104)</f>
        <v>64</v>
      </c>
      <c r="G104" s="219">
        <f>C104*100/F104</f>
        <v>64.0625</v>
      </c>
    </row>
    <row r="105" spans="2:7" ht="14.25" x14ac:dyDescent="0.3">
      <c r="B105" s="154" t="s">
        <v>23</v>
      </c>
      <c r="C105" s="155">
        <v>12</v>
      </c>
      <c r="D105" s="155">
        <v>3</v>
      </c>
      <c r="E105" s="155"/>
      <c r="F105" s="156">
        <f t="shared" si="5"/>
        <v>15</v>
      </c>
      <c r="G105" s="159">
        <f>C105*100/F105</f>
        <v>80</v>
      </c>
    </row>
    <row r="106" spans="2:7" ht="14.25" x14ac:dyDescent="0.3">
      <c r="B106" s="192" t="s">
        <v>29</v>
      </c>
      <c r="C106" s="155">
        <v>8</v>
      </c>
      <c r="D106" s="155">
        <v>1</v>
      </c>
      <c r="E106" s="155"/>
      <c r="F106" s="156">
        <f t="shared" si="5"/>
        <v>9</v>
      </c>
      <c r="G106" s="159">
        <f t="shared" ref="G106:G111" si="6">C106*100/F106</f>
        <v>88.888888888888886</v>
      </c>
    </row>
    <row r="107" spans="2:7" ht="14.25" x14ac:dyDescent="0.3">
      <c r="B107" s="192" t="s">
        <v>221</v>
      </c>
      <c r="C107" s="204">
        <v>6</v>
      </c>
      <c r="D107" s="155">
        <v>1</v>
      </c>
      <c r="E107" s="155"/>
      <c r="F107" s="156">
        <f t="shared" si="5"/>
        <v>7</v>
      </c>
      <c r="G107" s="159">
        <f t="shared" si="6"/>
        <v>85.714285714285708</v>
      </c>
    </row>
    <row r="108" spans="2:7" ht="14.25" x14ac:dyDescent="0.3">
      <c r="B108" s="192" t="s">
        <v>220</v>
      </c>
      <c r="C108" s="204">
        <v>6</v>
      </c>
      <c r="D108" s="155"/>
      <c r="E108" s="155"/>
      <c r="F108" s="156">
        <f t="shared" si="5"/>
        <v>6</v>
      </c>
      <c r="G108" s="159">
        <f t="shared" si="6"/>
        <v>100</v>
      </c>
    </row>
    <row r="109" spans="2:7" ht="14.25" x14ac:dyDescent="0.3">
      <c r="B109" s="154" t="s">
        <v>1207</v>
      </c>
      <c r="C109" s="204">
        <v>8</v>
      </c>
      <c r="D109" s="155">
        <v>3</v>
      </c>
      <c r="E109" s="155"/>
      <c r="F109" s="156">
        <f t="shared" si="5"/>
        <v>11</v>
      </c>
      <c r="G109" s="159">
        <f t="shared" si="6"/>
        <v>72.727272727272734</v>
      </c>
    </row>
    <row r="110" spans="2:7" ht="14.25" x14ac:dyDescent="0.3">
      <c r="B110" s="154" t="s">
        <v>25</v>
      </c>
      <c r="C110" s="204">
        <v>1</v>
      </c>
      <c r="D110" s="155"/>
      <c r="E110" s="155"/>
      <c r="F110" s="156">
        <f t="shared" si="5"/>
        <v>1</v>
      </c>
      <c r="G110" s="159">
        <f t="shared" si="6"/>
        <v>100</v>
      </c>
    </row>
    <row r="111" spans="2:7" ht="13.5" x14ac:dyDescent="0.25">
      <c r="B111" s="161" t="s">
        <v>1098</v>
      </c>
      <c r="C111" s="156">
        <f>SUM(C104:C110)</f>
        <v>82</v>
      </c>
      <c r="D111" s="156">
        <f t="shared" ref="D111:E111" si="7">SUM(D104:D109)</f>
        <v>29</v>
      </c>
      <c r="E111" s="156">
        <f t="shared" si="7"/>
        <v>2</v>
      </c>
      <c r="F111" s="156">
        <f t="shared" si="5"/>
        <v>113</v>
      </c>
      <c r="G111" s="159">
        <f t="shared" si="6"/>
        <v>72.56637168141593</v>
      </c>
    </row>
    <row r="115" spans="2:5" ht="30" customHeight="1" x14ac:dyDescent="0.2">
      <c r="B115" s="351" t="s">
        <v>1557</v>
      </c>
      <c r="C115" s="351"/>
      <c r="D115" s="351"/>
      <c r="E115" s="351"/>
    </row>
    <row r="116" spans="2:5" ht="13.5" x14ac:dyDescent="0.25">
      <c r="B116" s="180" t="s">
        <v>551</v>
      </c>
      <c r="C116" s="181" t="s">
        <v>520</v>
      </c>
      <c r="D116" s="182" t="s">
        <v>521</v>
      </c>
      <c r="E116" s="151" t="s">
        <v>1097</v>
      </c>
    </row>
    <row r="117" spans="2:5" ht="13.5" x14ac:dyDescent="0.25">
      <c r="B117" s="156">
        <v>82</v>
      </c>
      <c r="C117" s="156">
        <v>29</v>
      </c>
      <c r="D117" s="156">
        <v>2</v>
      </c>
      <c r="E117" s="156">
        <v>113</v>
      </c>
    </row>
    <row r="118" spans="2:5" ht="14.25" x14ac:dyDescent="0.3">
      <c r="B118" s="220">
        <v>0.72599999999999998</v>
      </c>
      <c r="C118" s="184">
        <v>0.25600000000000001</v>
      </c>
      <c r="D118" s="185">
        <v>1.7600000000000001E-2</v>
      </c>
      <c r="E118" s="172"/>
    </row>
  </sheetData>
  <customSheetViews>
    <customSheetView guid="{54EFB8C3-265D-4C9E-893C-32ED8FEA802D}" scale="90" topLeftCell="A76">
      <selection activeCell="C118" sqref="C118"/>
      <pageMargins left="0.7" right="0.7" top="0.75" bottom="0.75" header="0.3" footer="0.3"/>
      <pageSetup orientation="portrait" r:id="rId1"/>
    </customSheetView>
    <customSheetView guid="{66E0B0A7-8FF2-4438-83FA-2A4E38AFD82B}" scale="90" topLeftCell="A76">
      <selection activeCell="I105" sqref="I105"/>
      <pageMargins left="0.7" right="0.7" top="0.75" bottom="0.75" header="0.3" footer="0.3"/>
      <pageSetup orientation="portrait" r:id="rId2"/>
    </customSheetView>
  </customSheetViews>
  <mergeCells count="8">
    <mergeCell ref="B101:G101"/>
    <mergeCell ref="B115:E115"/>
    <mergeCell ref="B68:E68"/>
    <mergeCell ref="B2:G2"/>
    <mergeCell ref="B23:G23"/>
    <mergeCell ref="B35:E35"/>
    <mergeCell ref="B16:E16"/>
    <mergeCell ref="B60:G60"/>
  </mergeCell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B1:BY159"/>
  <sheetViews>
    <sheetView tabSelected="1" view="pageBreakPreview" zoomScale="70" zoomScaleNormal="80" zoomScaleSheetLayoutView="70" workbookViewId="0">
      <pane xSplit="14" topLeftCell="O1" activePane="topRight" state="frozen"/>
      <selection pane="topRight" activeCell="F14" sqref="F14"/>
    </sheetView>
  </sheetViews>
  <sheetFormatPr baseColWidth="10" defaultColWidth="11.42578125" defaultRowHeight="15.75" outlineLevelCol="1" x14ac:dyDescent="0.25"/>
  <cols>
    <col min="1" max="1" width="1.28515625" style="227" customWidth="1"/>
    <col min="2" max="2" width="23.5703125" style="227" customWidth="1" outlineLevel="1"/>
    <col min="3" max="3" width="13.42578125" style="3" hidden="1" customWidth="1" outlineLevel="1"/>
    <col min="4" max="4" width="12.5703125" style="3" hidden="1" customWidth="1" outlineLevel="1"/>
    <col min="5" max="5" width="2" style="3" hidden="1" customWidth="1" outlineLevel="1"/>
    <col min="6" max="6" width="38.85546875" style="227" customWidth="1" collapsed="1"/>
    <col min="7" max="7" width="13.85546875" style="227" customWidth="1" outlineLevel="1"/>
    <col min="8" max="8" width="15.42578125" style="227" customWidth="1" outlineLevel="1"/>
    <col min="9" max="9" width="23.7109375" style="227" customWidth="1"/>
    <col min="10" max="10" width="8" style="227" customWidth="1"/>
    <col min="11" max="11" width="6.42578125" style="227" customWidth="1"/>
    <col min="12" max="12" width="42" style="229" customWidth="1"/>
    <col min="13" max="13" width="36.5703125" style="229" customWidth="1"/>
    <col min="14" max="14" width="16.85546875" style="227" customWidth="1"/>
    <col min="15" max="15" width="25.85546875" style="230" customWidth="1"/>
    <col min="16" max="16" width="15.7109375" style="227" customWidth="1"/>
    <col min="17" max="17" width="11.85546875" style="227" customWidth="1"/>
    <col min="18" max="18" width="12.7109375" style="227" customWidth="1"/>
    <col min="19" max="20" width="32.5703125" style="229" customWidth="1" outlineLevel="1"/>
    <col min="21" max="21" width="12.7109375" style="227" customWidth="1"/>
    <col min="22" max="22" width="12.5703125" style="227" customWidth="1"/>
    <col min="23" max="23" width="12.7109375" style="227" customWidth="1"/>
    <col min="24" max="24" width="45.7109375" style="227" customWidth="1"/>
    <col min="25" max="25" width="44" style="231" customWidth="1"/>
    <col min="26" max="27" width="26.140625" style="227" customWidth="1"/>
    <col min="28" max="28" width="16.7109375" style="227" customWidth="1"/>
    <col min="29" max="29" width="13.5703125" style="227" customWidth="1"/>
    <col min="30" max="30" width="53.85546875" style="227" customWidth="1"/>
    <col min="31" max="31" width="15.5703125" style="227" customWidth="1"/>
    <col min="32" max="32" width="15.7109375" style="227" customWidth="1"/>
    <col min="33" max="34" width="16.7109375" style="227" customWidth="1"/>
    <col min="35" max="35" width="42.7109375" style="227" customWidth="1"/>
    <col min="36" max="36" width="15.5703125" style="232" customWidth="1"/>
    <col min="37" max="37" width="15.7109375" style="227" customWidth="1"/>
    <col min="38" max="38" width="13.42578125" style="227" customWidth="1"/>
    <col min="39" max="39" width="13.7109375" style="227" customWidth="1"/>
    <col min="40" max="40" width="57.140625" style="227" customWidth="1"/>
    <col min="41" max="42" width="13.5703125" style="227" customWidth="1"/>
    <col min="43" max="43" width="13.7109375" style="227" customWidth="1"/>
    <col min="44" max="44" width="16.7109375" style="227" customWidth="1"/>
    <col min="45" max="45" width="37.5703125" style="227" customWidth="1"/>
    <col min="46" max="46" width="15.5703125" style="227" customWidth="1"/>
    <col min="47" max="47" width="15.7109375" style="227" customWidth="1"/>
    <col min="48" max="49" width="16.7109375" style="227" customWidth="1"/>
    <col min="50" max="50" width="57.140625" style="227" customWidth="1"/>
    <col min="51" max="51" width="15.5703125" style="227" customWidth="1"/>
    <col min="52" max="52" width="15.7109375" style="227" customWidth="1"/>
    <col min="53" max="53" width="16.7109375" style="227" customWidth="1"/>
    <col min="54" max="54" width="16.7109375" style="3" hidden="1" customWidth="1"/>
    <col min="55" max="55" width="47.28515625" style="227" customWidth="1"/>
    <col min="56" max="56" width="15.5703125" style="227" customWidth="1"/>
    <col min="57" max="57" width="15.7109375" style="227" customWidth="1"/>
    <col min="58" max="58" width="16.7109375" style="227" customWidth="1"/>
    <col min="59" max="59" width="16.7109375" style="3" hidden="1" customWidth="1"/>
    <col min="60" max="60" width="84.7109375" style="227" customWidth="1"/>
    <col min="61" max="61" width="15.5703125" style="227" customWidth="1"/>
    <col min="62" max="62" width="15.7109375" style="227" customWidth="1"/>
    <col min="63" max="63" width="16.7109375" style="227" customWidth="1"/>
    <col min="64" max="64" width="16.7109375" style="3" hidden="1" customWidth="1"/>
    <col min="65" max="65" width="54.7109375" style="227" customWidth="1"/>
    <col min="66" max="66" width="15.5703125" style="227" customWidth="1"/>
    <col min="67" max="67" width="15.7109375" style="227" customWidth="1"/>
    <col min="68" max="68" width="16.7109375" style="227" customWidth="1"/>
    <col min="69" max="69" width="16.7109375" style="3" hidden="1" customWidth="1"/>
    <col min="70" max="70" width="45.7109375" style="227" customWidth="1"/>
    <col min="71" max="71" width="15.5703125" style="227" customWidth="1"/>
    <col min="72" max="72" width="15.7109375" style="227" customWidth="1"/>
    <col min="73" max="73" width="16.7109375" style="227" customWidth="1"/>
    <col min="74" max="74" width="16.7109375" style="3" hidden="1" customWidth="1"/>
    <col min="75" max="75" width="45.7109375" style="227" customWidth="1"/>
    <col min="76" max="76" width="15.5703125" style="227" customWidth="1"/>
    <col min="77" max="77" width="25.7109375" style="227" customWidth="1"/>
    <col min="78" max="16384" width="11.42578125" style="227"/>
  </cols>
  <sheetData>
    <row r="1" spans="2:77" ht="16.5" thickBot="1" x14ac:dyDescent="0.3"/>
    <row r="2" spans="2:77" ht="18.75" x14ac:dyDescent="0.25">
      <c r="B2" s="228" t="s">
        <v>0</v>
      </c>
      <c r="C2" s="4" t="s">
        <v>21</v>
      </c>
      <c r="D2" s="364" t="s">
        <v>1</v>
      </c>
      <c r="E2" s="365"/>
      <c r="F2" s="366"/>
      <c r="G2" s="366"/>
      <c r="H2" s="366"/>
      <c r="I2" s="366"/>
      <c r="J2" s="366"/>
      <c r="K2" s="366"/>
      <c r="L2" s="366"/>
      <c r="M2" s="366"/>
      <c r="N2" s="366"/>
      <c r="O2" s="366"/>
      <c r="P2" s="366"/>
      <c r="Q2" s="366"/>
      <c r="R2" s="366"/>
      <c r="S2" s="366"/>
      <c r="T2" s="367"/>
      <c r="U2" s="375" t="s">
        <v>1558</v>
      </c>
      <c r="V2" s="366"/>
      <c r="W2" s="366"/>
      <c r="X2" s="366"/>
      <c r="Y2" s="376"/>
      <c r="Z2" s="366"/>
      <c r="AA2" s="366"/>
      <c r="AB2" s="366"/>
      <c r="AC2" s="366"/>
      <c r="AD2" s="366"/>
      <c r="AE2" s="366"/>
      <c r="AF2" s="366"/>
      <c r="AG2" s="366"/>
      <c r="AH2" s="366"/>
      <c r="AI2" s="366"/>
      <c r="AJ2" s="366"/>
      <c r="AK2" s="366"/>
      <c r="AL2" s="366"/>
      <c r="AM2" s="366"/>
      <c r="AN2" s="366"/>
      <c r="AO2" s="366"/>
      <c r="AP2" s="366"/>
      <c r="AQ2" s="366"/>
      <c r="AR2" s="366"/>
      <c r="AS2" s="366"/>
      <c r="AT2" s="366"/>
      <c r="AU2" s="233"/>
      <c r="AV2" s="233"/>
      <c r="AW2" s="233"/>
      <c r="AX2" s="233"/>
      <c r="AY2" s="233"/>
      <c r="AZ2" s="233"/>
      <c r="BA2" s="233"/>
      <c r="BB2" s="5"/>
      <c r="BC2" s="233"/>
      <c r="BD2" s="233"/>
      <c r="BE2" s="233"/>
      <c r="BF2" s="233"/>
      <c r="BG2" s="5"/>
      <c r="BH2" s="233"/>
      <c r="BI2" s="233"/>
      <c r="BJ2" s="233"/>
      <c r="BK2" s="233"/>
      <c r="BL2" s="5"/>
      <c r="BM2" s="233"/>
      <c r="BN2" s="233"/>
      <c r="BO2" s="233"/>
      <c r="BP2" s="233"/>
      <c r="BQ2" s="5"/>
      <c r="BR2" s="233"/>
      <c r="BS2" s="233"/>
      <c r="BT2" s="233"/>
      <c r="BU2" s="233"/>
      <c r="BV2" s="5"/>
      <c r="BW2" s="233"/>
      <c r="BX2" s="233"/>
      <c r="BY2" s="380" t="s">
        <v>1559</v>
      </c>
    </row>
    <row r="3" spans="2:77" s="3" customFormat="1" ht="18.75" hidden="1" x14ac:dyDescent="0.2">
      <c r="B3" s="6" t="s">
        <v>2</v>
      </c>
      <c r="C3" s="7">
        <v>1</v>
      </c>
      <c r="D3" s="368"/>
      <c r="E3" s="369"/>
      <c r="F3" s="369"/>
      <c r="G3" s="369"/>
      <c r="H3" s="369"/>
      <c r="I3" s="369"/>
      <c r="J3" s="369"/>
      <c r="K3" s="369"/>
      <c r="L3" s="369"/>
      <c r="M3" s="369"/>
      <c r="N3" s="369"/>
      <c r="O3" s="369"/>
      <c r="P3" s="369"/>
      <c r="Q3" s="369"/>
      <c r="R3" s="369"/>
      <c r="S3" s="369"/>
      <c r="T3" s="370"/>
      <c r="U3" s="368"/>
      <c r="V3" s="369"/>
      <c r="W3" s="369"/>
      <c r="X3" s="369"/>
      <c r="Y3" s="377"/>
      <c r="Z3" s="369"/>
      <c r="AA3" s="369"/>
      <c r="AB3" s="369"/>
      <c r="AC3" s="369"/>
      <c r="AD3" s="369"/>
      <c r="AE3" s="369"/>
      <c r="AF3" s="369"/>
      <c r="AG3" s="369"/>
      <c r="AH3" s="369"/>
      <c r="AI3" s="369"/>
      <c r="AJ3" s="369"/>
      <c r="AK3" s="369"/>
      <c r="AL3" s="369"/>
      <c r="AM3" s="369"/>
      <c r="AN3" s="369"/>
      <c r="AO3" s="369"/>
      <c r="AP3" s="369"/>
      <c r="AQ3" s="369"/>
      <c r="AR3" s="369"/>
      <c r="AS3" s="369"/>
      <c r="AT3" s="369"/>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381"/>
    </row>
    <row r="4" spans="2:77" s="3" customFormat="1" ht="18.75" hidden="1" x14ac:dyDescent="0.2">
      <c r="B4" s="6" t="s">
        <v>3</v>
      </c>
      <c r="C4" s="9">
        <v>43218</v>
      </c>
      <c r="D4" s="368"/>
      <c r="E4" s="369"/>
      <c r="F4" s="369"/>
      <c r="G4" s="369"/>
      <c r="H4" s="369"/>
      <c r="I4" s="369"/>
      <c r="J4" s="369"/>
      <c r="K4" s="369"/>
      <c r="L4" s="369"/>
      <c r="M4" s="369"/>
      <c r="N4" s="369"/>
      <c r="O4" s="369"/>
      <c r="P4" s="369"/>
      <c r="Q4" s="369"/>
      <c r="R4" s="369"/>
      <c r="S4" s="369"/>
      <c r="T4" s="370"/>
      <c r="U4" s="368"/>
      <c r="V4" s="369"/>
      <c r="W4" s="369"/>
      <c r="X4" s="369"/>
      <c r="Y4" s="377"/>
      <c r="Z4" s="369"/>
      <c r="AA4" s="369"/>
      <c r="AB4" s="369"/>
      <c r="AC4" s="369"/>
      <c r="AD4" s="369"/>
      <c r="AE4" s="369"/>
      <c r="AF4" s="369"/>
      <c r="AG4" s="369"/>
      <c r="AH4" s="369"/>
      <c r="AI4" s="369"/>
      <c r="AJ4" s="369"/>
      <c r="AK4" s="369"/>
      <c r="AL4" s="369"/>
      <c r="AM4" s="369"/>
      <c r="AN4" s="369"/>
      <c r="AO4" s="369"/>
      <c r="AP4" s="369"/>
      <c r="AQ4" s="369"/>
      <c r="AR4" s="369"/>
      <c r="AS4" s="369"/>
      <c r="AT4" s="369"/>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381"/>
    </row>
    <row r="5" spans="2:77" ht="19.5" thickBot="1" x14ac:dyDescent="0.3">
      <c r="B5" s="234" t="s">
        <v>4</v>
      </c>
      <c r="C5" s="10" t="s">
        <v>5</v>
      </c>
      <c r="D5" s="371"/>
      <c r="E5" s="372"/>
      <c r="F5" s="373"/>
      <c r="G5" s="373"/>
      <c r="H5" s="373"/>
      <c r="I5" s="373"/>
      <c r="J5" s="373"/>
      <c r="K5" s="373"/>
      <c r="L5" s="373"/>
      <c r="M5" s="373"/>
      <c r="N5" s="373"/>
      <c r="O5" s="373"/>
      <c r="P5" s="373"/>
      <c r="Q5" s="373"/>
      <c r="R5" s="373"/>
      <c r="S5" s="373"/>
      <c r="T5" s="374"/>
      <c r="U5" s="378"/>
      <c r="V5" s="373"/>
      <c r="W5" s="373"/>
      <c r="X5" s="373"/>
      <c r="Y5" s="379"/>
      <c r="Z5" s="373"/>
      <c r="AA5" s="373"/>
      <c r="AB5" s="373"/>
      <c r="AC5" s="373"/>
      <c r="AD5" s="373"/>
      <c r="AE5" s="373"/>
      <c r="AF5" s="373"/>
      <c r="AG5" s="373"/>
      <c r="AH5" s="373"/>
      <c r="AI5" s="373"/>
      <c r="AJ5" s="373"/>
      <c r="AK5" s="373"/>
      <c r="AL5" s="373"/>
      <c r="AM5" s="373"/>
      <c r="AN5" s="373"/>
      <c r="AO5" s="373"/>
      <c r="AP5" s="373"/>
      <c r="AQ5" s="373"/>
      <c r="AR5" s="373"/>
      <c r="AS5" s="373"/>
      <c r="AT5" s="373"/>
      <c r="AU5" s="237"/>
      <c r="AV5" s="237"/>
      <c r="AW5" s="237"/>
      <c r="AX5" s="237"/>
      <c r="AY5" s="237"/>
      <c r="AZ5" s="237"/>
      <c r="BA5" s="237"/>
      <c r="BB5" s="8"/>
      <c r="BC5" s="237"/>
      <c r="BD5" s="237"/>
      <c r="BE5" s="237"/>
      <c r="BF5" s="237"/>
      <c r="BG5" s="8"/>
      <c r="BH5" s="237"/>
      <c r="BI5" s="237"/>
      <c r="BJ5" s="237"/>
      <c r="BK5" s="237"/>
      <c r="BL5" s="8"/>
      <c r="BM5" s="237"/>
      <c r="BN5" s="237"/>
      <c r="BO5" s="237"/>
      <c r="BP5" s="237"/>
      <c r="BQ5" s="8"/>
      <c r="BR5" s="237"/>
      <c r="BS5" s="237"/>
      <c r="BT5" s="237"/>
      <c r="BU5" s="237"/>
      <c r="BV5" s="8"/>
      <c r="BW5" s="237"/>
      <c r="BX5" s="237"/>
      <c r="BY5" s="382"/>
    </row>
    <row r="6" spans="2:77" ht="16.5" thickBot="1" x14ac:dyDescent="0.3">
      <c r="B6" s="235"/>
      <c r="C6" s="11"/>
      <c r="D6" s="11"/>
      <c r="E6" s="11"/>
      <c r="F6" s="238"/>
      <c r="G6" s="238"/>
      <c r="H6" s="238"/>
      <c r="I6" s="238"/>
      <c r="J6" s="238"/>
      <c r="K6" s="238"/>
      <c r="L6" s="239" t="s">
        <v>1177</v>
      </c>
      <c r="M6" s="239"/>
      <c r="N6" s="238"/>
      <c r="O6" s="240"/>
      <c r="P6" s="238"/>
      <c r="Q6" s="238"/>
      <c r="R6" s="238"/>
      <c r="S6" s="239"/>
      <c r="T6" s="239"/>
      <c r="U6" s="241"/>
      <c r="V6" s="241"/>
      <c r="W6" s="241"/>
      <c r="X6" s="241"/>
      <c r="Y6" s="242"/>
      <c r="Z6" s="241"/>
      <c r="AA6" s="241"/>
      <c r="AB6" s="241"/>
      <c r="AC6" s="241"/>
      <c r="AD6" s="241"/>
      <c r="AE6" s="241"/>
      <c r="AF6" s="241"/>
      <c r="AG6" s="241"/>
      <c r="AH6" s="241"/>
      <c r="AI6" s="241"/>
      <c r="AJ6" s="243"/>
      <c r="AK6" s="241"/>
      <c r="AL6" s="241"/>
      <c r="AM6" s="241"/>
      <c r="AN6" s="241"/>
      <c r="AO6" s="241"/>
      <c r="AP6" s="241"/>
      <c r="AQ6" s="241"/>
      <c r="AR6" s="241"/>
      <c r="AS6" s="241"/>
      <c r="AT6" s="241"/>
      <c r="AU6" s="241"/>
      <c r="AV6" s="241"/>
      <c r="AW6" s="241"/>
      <c r="AX6" s="241"/>
      <c r="AY6" s="241"/>
      <c r="AZ6" s="241"/>
      <c r="BA6" s="241"/>
      <c r="BB6" s="12"/>
      <c r="BC6" s="241"/>
      <c r="BD6" s="241"/>
      <c r="BE6" s="241"/>
      <c r="BF6" s="241"/>
      <c r="BG6" s="12"/>
      <c r="BH6" s="241"/>
      <c r="BI6" s="241"/>
      <c r="BJ6" s="241"/>
      <c r="BK6" s="241"/>
      <c r="BL6" s="12"/>
      <c r="BM6" s="241"/>
      <c r="BN6" s="241"/>
      <c r="BO6" s="241"/>
      <c r="BP6" s="241"/>
      <c r="BQ6" s="12"/>
      <c r="BR6" s="241"/>
      <c r="BS6" s="241"/>
      <c r="BT6" s="241"/>
      <c r="BU6" s="241"/>
      <c r="BV6" s="12"/>
      <c r="BW6" s="241"/>
      <c r="BX6" s="241"/>
      <c r="BY6" s="382"/>
    </row>
    <row r="7" spans="2:77" x14ac:dyDescent="0.25">
      <c r="B7" s="383" t="s">
        <v>6</v>
      </c>
      <c r="C7" s="384"/>
      <c r="D7" s="384"/>
      <c r="E7" s="384"/>
      <c r="F7" s="385"/>
      <c r="G7" s="385"/>
      <c r="H7" s="385"/>
      <c r="I7" s="385"/>
      <c r="J7" s="385"/>
      <c r="K7" s="385"/>
      <c r="L7" s="385"/>
      <c r="M7" s="385"/>
      <c r="N7" s="385"/>
      <c r="O7" s="386"/>
      <c r="P7" s="385"/>
      <c r="Q7" s="385"/>
      <c r="R7" s="385"/>
      <c r="S7" s="385"/>
      <c r="T7" s="387"/>
      <c r="U7" s="388" t="s">
        <v>738</v>
      </c>
      <c r="V7" s="389"/>
      <c r="W7" s="389"/>
      <c r="X7" s="389"/>
      <c r="Y7" s="390"/>
      <c r="Z7" s="391"/>
      <c r="AA7" s="392" t="s">
        <v>739</v>
      </c>
      <c r="AB7" s="393"/>
      <c r="AC7" s="393"/>
      <c r="AD7" s="393"/>
      <c r="AE7" s="393"/>
      <c r="AF7" s="394" t="s">
        <v>740</v>
      </c>
      <c r="AG7" s="395"/>
      <c r="AH7" s="395"/>
      <c r="AI7" s="395"/>
      <c r="AJ7" s="395"/>
      <c r="AK7" s="396" t="s">
        <v>741</v>
      </c>
      <c r="AL7" s="397"/>
      <c r="AM7" s="397"/>
      <c r="AN7" s="397"/>
      <c r="AO7" s="397"/>
      <c r="AP7" s="398" t="s">
        <v>742</v>
      </c>
      <c r="AQ7" s="399"/>
      <c r="AR7" s="399"/>
      <c r="AS7" s="399"/>
      <c r="AT7" s="399"/>
      <c r="AU7" s="361" t="s">
        <v>743</v>
      </c>
      <c r="AV7" s="362"/>
      <c r="AW7" s="362"/>
      <c r="AX7" s="362"/>
      <c r="AY7" s="362"/>
      <c r="AZ7" s="400" t="s">
        <v>744</v>
      </c>
      <c r="BA7" s="401"/>
      <c r="BB7" s="402"/>
      <c r="BC7" s="401"/>
      <c r="BD7" s="401"/>
      <c r="BE7" s="403" t="s">
        <v>745</v>
      </c>
      <c r="BF7" s="404"/>
      <c r="BG7" s="405"/>
      <c r="BH7" s="404"/>
      <c r="BI7" s="404"/>
      <c r="BJ7" s="394" t="s">
        <v>746</v>
      </c>
      <c r="BK7" s="395"/>
      <c r="BL7" s="406"/>
      <c r="BM7" s="395"/>
      <c r="BN7" s="395"/>
      <c r="BO7" s="407" t="s">
        <v>747</v>
      </c>
      <c r="BP7" s="408"/>
      <c r="BQ7" s="409"/>
      <c r="BR7" s="408"/>
      <c r="BS7" s="408"/>
      <c r="BT7" s="361" t="s">
        <v>748</v>
      </c>
      <c r="BU7" s="362"/>
      <c r="BV7" s="363"/>
      <c r="BW7" s="362"/>
      <c r="BX7" s="362"/>
      <c r="BY7" s="382"/>
    </row>
    <row r="8" spans="2:77" ht="96.75" customHeight="1" x14ac:dyDescent="0.25">
      <c r="B8" s="236" t="s">
        <v>1560</v>
      </c>
      <c r="C8" s="13" t="s">
        <v>512</v>
      </c>
      <c r="D8" s="13" t="s">
        <v>513</v>
      </c>
      <c r="E8" s="13" t="s">
        <v>514</v>
      </c>
      <c r="F8" s="244" t="s">
        <v>7</v>
      </c>
      <c r="G8" s="245" t="s">
        <v>8</v>
      </c>
      <c r="H8" s="245" t="s">
        <v>515</v>
      </c>
      <c r="I8" s="244" t="s">
        <v>518</v>
      </c>
      <c r="J8" s="244" t="s">
        <v>9</v>
      </c>
      <c r="K8" s="245" t="s">
        <v>10</v>
      </c>
      <c r="L8" s="244" t="s">
        <v>11</v>
      </c>
      <c r="M8" s="244" t="s">
        <v>12</v>
      </c>
      <c r="N8" s="244" t="s">
        <v>516</v>
      </c>
      <c r="O8" s="244" t="s">
        <v>1561</v>
      </c>
      <c r="P8" s="244" t="s">
        <v>13</v>
      </c>
      <c r="Q8" s="244" t="s">
        <v>14</v>
      </c>
      <c r="R8" s="244" t="s">
        <v>15</v>
      </c>
      <c r="S8" s="244" t="s">
        <v>16</v>
      </c>
      <c r="T8" s="246" t="s">
        <v>17</v>
      </c>
      <c r="U8" s="247" t="s">
        <v>1562</v>
      </c>
      <c r="V8" s="248" t="s">
        <v>18</v>
      </c>
      <c r="W8" s="248" t="s">
        <v>517</v>
      </c>
      <c r="X8" s="248" t="s">
        <v>20</v>
      </c>
      <c r="Y8" s="249" t="s">
        <v>20</v>
      </c>
      <c r="Z8" s="249" t="s">
        <v>1563</v>
      </c>
      <c r="AA8" s="250" t="s">
        <v>1564</v>
      </c>
      <c r="AB8" s="251" t="s">
        <v>18</v>
      </c>
      <c r="AC8" s="251" t="s">
        <v>19</v>
      </c>
      <c r="AD8" s="251" t="s">
        <v>20</v>
      </c>
      <c r="AE8" s="251" t="s">
        <v>1563</v>
      </c>
      <c r="AF8" s="252" t="s">
        <v>1564</v>
      </c>
      <c r="AG8" s="253" t="s">
        <v>18</v>
      </c>
      <c r="AH8" s="253" t="s">
        <v>19</v>
      </c>
      <c r="AI8" s="253" t="s">
        <v>20</v>
      </c>
      <c r="AJ8" s="253" t="s">
        <v>1563</v>
      </c>
      <c r="AK8" s="254" t="s">
        <v>1564</v>
      </c>
      <c r="AL8" s="255" t="s">
        <v>18</v>
      </c>
      <c r="AM8" s="255" t="s">
        <v>19</v>
      </c>
      <c r="AN8" s="255" t="s">
        <v>20</v>
      </c>
      <c r="AO8" s="255" t="s">
        <v>1563</v>
      </c>
      <c r="AP8" s="256" t="s">
        <v>1564</v>
      </c>
      <c r="AQ8" s="257" t="s">
        <v>18</v>
      </c>
      <c r="AR8" s="257" t="s">
        <v>19</v>
      </c>
      <c r="AS8" s="257" t="s">
        <v>20</v>
      </c>
      <c r="AT8" s="257" t="s">
        <v>1563</v>
      </c>
      <c r="AU8" s="258" t="s">
        <v>1564</v>
      </c>
      <c r="AV8" s="259" t="s">
        <v>18</v>
      </c>
      <c r="AW8" s="259" t="s">
        <v>19</v>
      </c>
      <c r="AX8" s="259" t="s">
        <v>20</v>
      </c>
      <c r="AY8" s="259" t="s">
        <v>1563</v>
      </c>
      <c r="AZ8" s="260" t="s">
        <v>1564</v>
      </c>
      <c r="BA8" s="261" t="s">
        <v>18</v>
      </c>
      <c r="BB8" s="32" t="s">
        <v>19</v>
      </c>
      <c r="BC8" s="261" t="s">
        <v>20</v>
      </c>
      <c r="BD8" s="261" t="s">
        <v>1563</v>
      </c>
      <c r="BE8" s="262" t="s">
        <v>1564</v>
      </c>
      <c r="BF8" s="263" t="s">
        <v>18</v>
      </c>
      <c r="BG8" s="33" t="s">
        <v>19</v>
      </c>
      <c r="BH8" s="263" t="s">
        <v>20</v>
      </c>
      <c r="BI8" s="263" t="s">
        <v>1563</v>
      </c>
      <c r="BJ8" s="252" t="s">
        <v>1564</v>
      </c>
      <c r="BK8" s="253" t="s">
        <v>18</v>
      </c>
      <c r="BL8" s="30" t="s">
        <v>19</v>
      </c>
      <c r="BM8" s="253" t="s">
        <v>20</v>
      </c>
      <c r="BN8" s="253" t="s">
        <v>1563</v>
      </c>
      <c r="BO8" s="264" t="s">
        <v>1564</v>
      </c>
      <c r="BP8" s="265" t="s">
        <v>18</v>
      </c>
      <c r="BQ8" s="34" t="s">
        <v>19</v>
      </c>
      <c r="BR8" s="265" t="s">
        <v>20</v>
      </c>
      <c r="BS8" s="265" t="s">
        <v>1563</v>
      </c>
      <c r="BT8" s="258" t="s">
        <v>1564</v>
      </c>
      <c r="BU8" s="259" t="s">
        <v>18</v>
      </c>
      <c r="BV8" s="31" t="s">
        <v>19</v>
      </c>
      <c r="BW8" s="259" t="s">
        <v>20</v>
      </c>
      <c r="BX8" s="259" t="s">
        <v>1563</v>
      </c>
      <c r="BY8" s="382"/>
    </row>
    <row r="9" spans="2:77" s="3" customFormat="1" ht="180" hidden="1" x14ac:dyDescent="0.2">
      <c r="B9" s="14" t="s">
        <v>43</v>
      </c>
      <c r="C9" s="15">
        <v>43405</v>
      </c>
      <c r="D9" s="15">
        <v>43460</v>
      </c>
      <c r="E9" s="15">
        <v>43468</v>
      </c>
      <c r="F9" s="35" t="s">
        <v>44</v>
      </c>
      <c r="G9" s="36"/>
      <c r="H9" s="37" t="s">
        <v>352</v>
      </c>
      <c r="I9" s="36" t="s">
        <v>26</v>
      </c>
      <c r="J9" s="202" t="s">
        <v>131</v>
      </c>
      <c r="K9" s="39"/>
      <c r="L9" s="40" t="s">
        <v>222</v>
      </c>
      <c r="M9" s="40" t="s">
        <v>750</v>
      </c>
      <c r="N9" s="38" t="s">
        <v>308</v>
      </c>
      <c r="O9" s="41" t="s">
        <v>871</v>
      </c>
      <c r="P9" s="41" t="s">
        <v>422</v>
      </c>
      <c r="Q9" s="42">
        <v>0.89</v>
      </c>
      <c r="R9" s="42">
        <v>0.92</v>
      </c>
      <c r="S9" s="43" t="s">
        <v>443</v>
      </c>
      <c r="T9" s="43" t="s">
        <v>914</v>
      </c>
      <c r="U9" s="48">
        <v>43503</v>
      </c>
      <c r="V9" s="72" t="s">
        <v>521</v>
      </c>
      <c r="W9" s="73"/>
      <c r="X9" s="74" t="s">
        <v>561</v>
      </c>
      <c r="Y9" s="74" t="s">
        <v>1014</v>
      </c>
      <c r="Z9" s="41">
        <v>43585</v>
      </c>
      <c r="AA9" s="23">
        <v>43567</v>
      </c>
      <c r="AB9" s="2" t="s">
        <v>520</v>
      </c>
      <c r="AC9" s="25"/>
      <c r="AD9" s="24" t="s">
        <v>930</v>
      </c>
      <c r="AE9" s="23"/>
      <c r="AF9" s="23">
        <v>43587</v>
      </c>
      <c r="AG9" s="2" t="s">
        <v>520</v>
      </c>
      <c r="AH9" s="25"/>
      <c r="AI9" s="24" t="s">
        <v>989</v>
      </c>
      <c r="AJ9" s="23">
        <v>43650</v>
      </c>
      <c r="AK9" s="23">
        <v>43622</v>
      </c>
      <c r="AL9" s="2" t="s">
        <v>520</v>
      </c>
      <c r="AM9" s="25"/>
      <c r="AN9" s="24" t="s">
        <v>1172</v>
      </c>
      <c r="AO9" s="23">
        <v>43650</v>
      </c>
      <c r="AP9" s="23">
        <v>43650</v>
      </c>
      <c r="AQ9" s="2" t="s">
        <v>520</v>
      </c>
      <c r="AR9" s="25"/>
      <c r="AS9" s="26" t="s">
        <v>1173</v>
      </c>
      <c r="AT9" s="27">
        <v>43713</v>
      </c>
      <c r="AU9" s="23">
        <v>43679</v>
      </c>
      <c r="AV9" s="2" t="s">
        <v>520</v>
      </c>
      <c r="AW9" s="25"/>
      <c r="AX9" s="26" t="s">
        <v>1300</v>
      </c>
      <c r="AY9" s="23">
        <v>43714</v>
      </c>
      <c r="AZ9" s="23">
        <v>43711</v>
      </c>
      <c r="BA9" s="2" t="s">
        <v>520</v>
      </c>
      <c r="BB9" s="25"/>
      <c r="BC9" s="26" t="s">
        <v>1476</v>
      </c>
      <c r="BD9" s="23">
        <v>43738</v>
      </c>
      <c r="BE9" s="23">
        <v>43741</v>
      </c>
      <c r="BF9" s="2" t="s">
        <v>551</v>
      </c>
      <c r="BG9" s="25"/>
      <c r="BH9" s="26" t="s">
        <v>1404</v>
      </c>
      <c r="BI9" s="23"/>
      <c r="BJ9" s="23"/>
      <c r="BK9" s="2"/>
      <c r="BL9" s="25"/>
      <c r="BM9" s="226" t="s">
        <v>1541</v>
      </c>
      <c r="BN9" s="23"/>
      <c r="BO9" s="23"/>
      <c r="BP9" s="2"/>
      <c r="BQ9" s="25"/>
      <c r="BR9" s="26"/>
      <c r="BS9" s="23"/>
      <c r="BT9" s="23"/>
      <c r="BU9" s="2"/>
      <c r="BV9" s="25"/>
      <c r="BW9" s="26"/>
      <c r="BX9" s="23"/>
      <c r="BY9" s="17"/>
    </row>
    <row r="10" spans="2:77" s="3" customFormat="1" ht="396" hidden="1" x14ac:dyDescent="0.2">
      <c r="B10" s="14" t="s">
        <v>43</v>
      </c>
      <c r="C10" s="15">
        <v>43405</v>
      </c>
      <c r="D10" s="15">
        <v>43460</v>
      </c>
      <c r="E10" s="15">
        <v>43468</v>
      </c>
      <c r="F10" s="44" t="s">
        <v>45</v>
      </c>
      <c r="G10" s="36"/>
      <c r="H10" s="45" t="s">
        <v>408</v>
      </c>
      <c r="I10" s="36" t="s">
        <v>26</v>
      </c>
      <c r="J10" s="202" t="s">
        <v>132</v>
      </c>
      <c r="K10" s="46"/>
      <c r="L10" s="88" t="s">
        <v>223</v>
      </c>
      <c r="M10" s="88" t="s">
        <v>751</v>
      </c>
      <c r="N10" s="38" t="s">
        <v>587</v>
      </c>
      <c r="O10" s="41" t="s">
        <v>871</v>
      </c>
      <c r="P10" s="41"/>
      <c r="Q10" s="42"/>
      <c r="R10" s="42"/>
      <c r="S10" s="47" t="s">
        <v>445</v>
      </c>
      <c r="T10" s="47" t="s">
        <v>446</v>
      </c>
      <c r="U10" s="48">
        <v>43503</v>
      </c>
      <c r="V10" s="72" t="s">
        <v>520</v>
      </c>
      <c r="W10" s="75"/>
      <c r="X10" s="76" t="s">
        <v>564</v>
      </c>
      <c r="Y10" s="76" t="s">
        <v>1523</v>
      </c>
      <c r="Z10" s="48">
        <v>43585</v>
      </c>
      <c r="AA10" s="23">
        <v>43567</v>
      </c>
      <c r="AB10" s="2" t="s">
        <v>520</v>
      </c>
      <c r="AC10" s="25"/>
      <c r="AD10" s="28" t="s">
        <v>1000</v>
      </c>
      <c r="AE10" s="27"/>
      <c r="AF10" s="23">
        <v>43587</v>
      </c>
      <c r="AG10" s="2" t="s">
        <v>520</v>
      </c>
      <c r="AH10" s="25"/>
      <c r="AI10" s="28" t="s">
        <v>951</v>
      </c>
      <c r="AJ10" s="23">
        <v>43650</v>
      </c>
      <c r="AK10" s="27">
        <v>43628</v>
      </c>
      <c r="AL10" s="2" t="s">
        <v>520</v>
      </c>
      <c r="AM10" s="25"/>
      <c r="AN10" s="134" t="s">
        <v>1108</v>
      </c>
      <c r="AO10" s="23">
        <v>43650</v>
      </c>
      <c r="AP10" s="23">
        <v>43650</v>
      </c>
      <c r="AQ10" s="2" t="s">
        <v>520</v>
      </c>
      <c r="AR10" s="25"/>
      <c r="AS10" s="29" t="s">
        <v>1171</v>
      </c>
      <c r="AT10" s="27">
        <v>43713</v>
      </c>
      <c r="AU10" s="27">
        <v>43679</v>
      </c>
      <c r="AV10" s="2" t="s">
        <v>520</v>
      </c>
      <c r="AW10" s="25"/>
      <c r="AX10" s="29" t="s">
        <v>1223</v>
      </c>
      <c r="AY10" s="27">
        <v>43714</v>
      </c>
      <c r="AZ10" s="27">
        <v>43711</v>
      </c>
      <c r="BA10" s="2" t="s">
        <v>551</v>
      </c>
      <c r="BB10" s="25"/>
      <c r="BC10" s="29" t="s">
        <v>1381</v>
      </c>
      <c r="BD10" s="27"/>
      <c r="BE10" s="23">
        <v>43741</v>
      </c>
      <c r="BF10" s="2" t="s">
        <v>551</v>
      </c>
      <c r="BG10" s="25"/>
      <c r="BH10" s="29" t="s">
        <v>1522</v>
      </c>
      <c r="BI10" s="27"/>
      <c r="BJ10" s="27"/>
      <c r="BK10" s="2"/>
      <c r="BL10" s="25"/>
      <c r="BM10" s="29"/>
      <c r="BN10" s="27"/>
      <c r="BO10" s="27"/>
      <c r="BP10" s="2"/>
      <c r="BQ10" s="25"/>
      <c r="BR10" s="29"/>
      <c r="BS10" s="27"/>
      <c r="BT10" s="27"/>
      <c r="BU10" s="2"/>
      <c r="BV10" s="25"/>
      <c r="BW10" s="29"/>
      <c r="BX10" s="27"/>
      <c r="BY10" s="20"/>
    </row>
    <row r="11" spans="2:77" s="3" customFormat="1" ht="132" hidden="1" x14ac:dyDescent="0.2">
      <c r="B11" s="14" t="s">
        <v>43</v>
      </c>
      <c r="C11" s="15">
        <v>43405</v>
      </c>
      <c r="D11" s="15">
        <v>43460</v>
      </c>
      <c r="E11" s="15">
        <v>43468</v>
      </c>
      <c r="F11" s="35" t="s">
        <v>46</v>
      </c>
      <c r="G11" s="36"/>
      <c r="H11" s="49" t="s">
        <v>353</v>
      </c>
      <c r="I11" s="36" t="s">
        <v>26</v>
      </c>
      <c r="J11" s="202" t="s">
        <v>133</v>
      </c>
      <c r="K11" s="46"/>
      <c r="L11" s="40" t="s">
        <v>224</v>
      </c>
      <c r="M11" s="40" t="s">
        <v>752</v>
      </c>
      <c r="N11" s="38" t="s">
        <v>1408</v>
      </c>
      <c r="O11" s="41" t="s">
        <v>871</v>
      </c>
      <c r="P11" s="41" t="s">
        <v>423</v>
      </c>
      <c r="Q11" s="42">
        <v>0.216</v>
      </c>
      <c r="R11" s="42" t="s">
        <v>488</v>
      </c>
      <c r="S11" s="47" t="s">
        <v>461</v>
      </c>
      <c r="T11" s="47" t="s">
        <v>462</v>
      </c>
      <c r="U11" s="48">
        <v>43503</v>
      </c>
      <c r="V11" s="72" t="s">
        <v>520</v>
      </c>
      <c r="W11" s="75"/>
      <c r="X11" s="76" t="s">
        <v>555</v>
      </c>
      <c r="Y11" s="76" t="s">
        <v>588</v>
      </c>
      <c r="Z11" s="48">
        <v>43585</v>
      </c>
      <c r="AA11" s="23">
        <v>43567</v>
      </c>
      <c r="AB11" s="2" t="s">
        <v>520</v>
      </c>
      <c r="AC11" s="25"/>
      <c r="AD11" s="28" t="s">
        <v>888</v>
      </c>
      <c r="AE11" s="27"/>
      <c r="AF11" s="23">
        <v>43587</v>
      </c>
      <c r="AG11" s="2" t="s">
        <v>520</v>
      </c>
      <c r="AH11" s="25"/>
      <c r="AI11" s="28" t="s">
        <v>1001</v>
      </c>
      <c r="AJ11" s="27">
        <v>43650</v>
      </c>
      <c r="AK11" s="27"/>
      <c r="AL11" s="2" t="s">
        <v>520</v>
      </c>
      <c r="AM11" s="25"/>
      <c r="AN11" s="28" t="s">
        <v>1040</v>
      </c>
      <c r="AO11" s="23">
        <v>43650</v>
      </c>
      <c r="AP11" s="23">
        <v>43650</v>
      </c>
      <c r="AQ11" s="2" t="s">
        <v>520</v>
      </c>
      <c r="AR11" s="25"/>
      <c r="AS11" s="29" t="s">
        <v>1170</v>
      </c>
      <c r="AT11" s="27">
        <v>43713</v>
      </c>
      <c r="AU11" s="27">
        <v>43679</v>
      </c>
      <c r="AV11" s="198" t="s">
        <v>520</v>
      </c>
      <c r="AW11" s="25"/>
      <c r="AX11" s="29" t="s">
        <v>1224</v>
      </c>
      <c r="AY11" s="27">
        <v>43714</v>
      </c>
      <c r="AZ11" s="27">
        <v>43711</v>
      </c>
      <c r="BA11" s="2" t="s">
        <v>520</v>
      </c>
      <c r="BB11" s="25"/>
      <c r="BC11" s="29" t="s">
        <v>1322</v>
      </c>
      <c r="BD11" s="23">
        <v>43741</v>
      </c>
      <c r="BE11" s="23">
        <v>43741</v>
      </c>
      <c r="BF11" s="2" t="s">
        <v>551</v>
      </c>
      <c r="BG11" s="25"/>
      <c r="BH11" s="29" t="s">
        <v>1409</v>
      </c>
      <c r="BI11" s="27"/>
      <c r="BJ11" s="27"/>
      <c r="BK11" s="2"/>
      <c r="BL11" s="25"/>
      <c r="BM11" s="29"/>
      <c r="BN11" s="27"/>
      <c r="BO11" s="27"/>
      <c r="BP11" s="2"/>
      <c r="BQ11" s="25"/>
      <c r="BR11" s="29"/>
      <c r="BS11" s="27"/>
      <c r="BT11" s="27"/>
      <c r="BU11" s="2"/>
      <c r="BV11" s="25"/>
      <c r="BW11" s="29"/>
      <c r="BX11" s="27"/>
      <c r="BY11" s="20"/>
    </row>
    <row r="12" spans="2:77" s="3" customFormat="1" ht="144" hidden="1" x14ac:dyDescent="0.2">
      <c r="B12" s="14" t="s">
        <v>43</v>
      </c>
      <c r="C12" s="15">
        <v>43405</v>
      </c>
      <c r="D12" s="15">
        <v>43460</v>
      </c>
      <c r="E12" s="15">
        <v>43468</v>
      </c>
      <c r="F12" s="50" t="s">
        <v>47</v>
      </c>
      <c r="G12" s="36"/>
      <c r="H12" s="49" t="s">
        <v>354</v>
      </c>
      <c r="I12" s="36" t="s">
        <v>26</v>
      </c>
      <c r="J12" s="202" t="s">
        <v>134</v>
      </c>
      <c r="K12" s="46"/>
      <c r="L12" s="40" t="s">
        <v>225</v>
      </c>
      <c r="M12" s="40" t="s">
        <v>749</v>
      </c>
      <c r="N12" s="38" t="s">
        <v>309</v>
      </c>
      <c r="O12" s="41" t="s">
        <v>871</v>
      </c>
      <c r="P12" s="41" t="s">
        <v>424</v>
      </c>
      <c r="Q12" s="42">
        <v>0.85</v>
      </c>
      <c r="R12" s="42">
        <v>0.88</v>
      </c>
      <c r="S12" s="43" t="s">
        <v>480</v>
      </c>
      <c r="T12" s="43" t="s">
        <v>481</v>
      </c>
      <c r="U12" s="48"/>
      <c r="V12" s="72"/>
      <c r="W12" s="75"/>
      <c r="X12" s="76"/>
      <c r="Y12" s="76" t="s">
        <v>589</v>
      </c>
      <c r="Z12" s="48">
        <v>43585</v>
      </c>
      <c r="AA12" s="23">
        <v>43567</v>
      </c>
      <c r="AB12" s="2" t="s">
        <v>520</v>
      </c>
      <c r="AC12" s="25"/>
      <c r="AD12" s="28" t="s">
        <v>889</v>
      </c>
      <c r="AE12" s="27"/>
      <c r="AF12" s="23">
        <v>43587</v>
      </c>
      <c r="AG12" s="2" t="s">
        <v>520</v>
      </c>
      <c r="AH12" s="25"/>
      <c r="AI12" s="28" t="s">
        <v>952</v>
      </c>
      <c r="AJ12" s="27">
        <v>43650</v>
      </c>
      <c r="AK12" s="27"/>
      <c r="AL12" s="2" t="s">
        <v>520</v>
      </c>
      <c r="AM12" s="25"/>
      <c r="AN12" s="28" t="s">
        <v>1041</v>
      </c>
      <c r="AO12" s="27">
        <v>43650</v>
      </c>
      <c r="AP12" s="27">
        <v>43650</v>
      </c>
      <c r="AQ12" s="2" t="s">
        <v>520</v>
      </c>
      <c r="AR12" s="25"/>
      <c r="AS12" s="28" t="s">
        <v>1169</v>
      </c>
      <c r="AT12" s="27">
        <v>43713</v>
      </c>
      <c r="AU12" s="27">
        <v>43679</v>
      </c>
      <c r="AV12" s="198" t="s">
        <v>520</v>
      </c>
      <c r="AW12" s="25"/>
      <c r="AX12" s="29" t="s">
        <v>1254</v>
      </c>
      <c r="AY12" s="27">
        <v>43714</v>
      </c>
      <c r="AZ12" s="27">
        <v>43711</v>
      </c>
      <c r="BA12" s="2" t="s">
        <v>520</v>
      </c>
      <c r="BB12" s="25"/>
      <c r="BC12" s="29" t="s">
        <v>1323</v>
      </c>
      <c r="BD12" s="23">
        <v>43741</v>
      </c>
      <c r="BE12" s="23">
        <v>43741</v>
      </c>
      <c r="BF12" s="2" t="s">
        <v>551</v>
      </c>
      <c r="BG12" s="25"/>
      <c r="BH12" s="29" t="s">
        <v>1442</v>
      </c>
      <c r="BI12" s="27"/>
      <c r="BJ12" s="27"/>
      <c r="BK12" s="2"/>
      <c r="BL12" s="25"/>
      <c r="BM12" s="29"/>
      <c r="BN12" s="27"/>
      <c r="BO12" s="27"/>
      <c r="BP12" s="2"/>
      <c r="BQ12" s="25"/>
      <c r="BR12" s="29"/>
      <c r="BS12" s="27"/>
      <c r="BT12" s="27"/>
      <c r="BU12" s="2"/>
      <c r="BV12" s="25"/>
      <c r="BW12" s="29"/>
      <c r="BX12" s="27"/>
      <c r="BY12" s="20"/>
    </row>
    <row r="13" spans="2:77" ht="177" customHeight="1" x14ac:dyDescent="0.25">
      <c r="B13" s="266" t="s">
        <v>43</v>
      </c>
      <c r="C13" s="15">
        <v>43405</v>
      </c>
      <c r="D13" s="15">
        <v>43460</v>
      </c>
      <c r="E13" s="15">
        <v>43468</v>
      </c>
      <c r="F13" s="267" t="s">
        <v>48</v>
      </c>
      <c r="G13" s="268"/>
      <c r="H13" s="269" t="s">
        <v>409</v>
      </c>
      <c r="I13" s="268" t="s">
        <v>26</v>
      </c>
      <c r="J13" s="270" t="s">
        <v>135</v>
      </c>
      <c r="K13" s="271"/>
      <c r="L13" s="272" t="s">
        <v>1444</v>
      </c>
      <c r="M13" s="273" t="s">
        <v>753</v>
      </c>
      <c r="N13" s="274" t="s">
        <v>1013</v>
      </c>
      <c r="O13" s="275" t="s">
        <v>897</v>
      </c>
      <c r="P13" s="275"/>
      <c r="Q13" s="276"/>
      <c r="R13" s="276"/>
      <c r="S13" s="277" t="s">
        <v>463</v>
      </c>
      <c r="T13" s="277" t="s">
        <v>464</v>
      </c>
      <c r="U13" s="278"/>
      <c r="V13" s="279"/>
      <c r="W13" s="280"/>
      <c r="X13" s="281"/>
      <c r="Y13" s="281"/>
      <c r="Z13" s="278">
        <v>43585</v>
      </c>
      <c r="AA13" s="282">
        <v>43567</v>
      </c>
      <c r="AB13" s="283" t="s">
        <v>520</v>
      </c>
      <c r="AC13" s="284"/>
      <c r="AD13" s="285" t="s">
        <v>900</v>
      </c>
      <c r="AE13" s="286"/>
      <c r="AF13" s="282">
        <v>43587</v>
      </c>
      <c r="AG13" s="283" t="s">
        <v>551</v>
      </c>
      <c r="AH13" s="284"/>
      <c r="AI13" s="285" t="s">
        <v>953</v>
      </c>
      <c r="AJ13" s="286"/>
      <c r="AK13" s="286">
        <v>43622</v>
      </c>
      <c r="AL13" s="283" t="s">
        <v>520</v>
      </c>
      <c r="AM13" s="284"/>
      <c r="AN13" s="285" t="s">
        <v>1042</v>
      </c>
      <c r="AO13" s="286">
        <v>43650</v>
      </c>
      <c r="AP13" s="286">
        <v>43650</v>
      </c>
      <c r="AQ13" s="283" t="s">
        <v>520</v>
      </c>
      <c r="AR13" s="284"/>
      <c r="AS13" s="287" t="s">
        <v>1168</v>
      </c>
      <c r="AT13" s="286">
        <v>43713</v>
      </c>
      <c r="AU13" s="286">
        <v>43679</v>
      </c>
      <c r="AV13" s="283" t="s">
        <v>520</v>
      </c>
      <c r="AW13" s="284"/>
      <c r="AX13" s="287" t="s">
        <v>1305</v>
      </c>
      <c r="AY13" s="286">
        <v>43714</v>
      </c>
      <c r="AZ13" s="286">
        <v>43711</v>
      </c>
      <c r="BA13" s="283" t="s">
        <v>551</v>
      </c>
      <c r="BB13" s="25"/>
      <c r="BC13" s="287" t="s">
        <v>1324</v>
      </c>
      <c r="BD13" s="286">
        <v>43741</v>
      </c>
      <c r="BE13" s="286">
        <v>43741</v>
      </c>
      <c r="BF13" s="283" t="s">
        <v>520</v>
      </c>
      <c r="BG13" s="25"/>
      <c r="BH13" s="287" t="s">
        <v>1477</v>
      </c>
      <c r="BI13" s="286" t="s">
        <v>1478</v>
      </c>
      <c r="BK13" s="283"/>
      <c r="BL13" s="25"/>
      <c r="BN13" s="286" t="s">
        <v>1478</v>
      </c>
      <c r="BO13" s="286">
        <v>43787</v>
      </c>
      <c r="BP13" s="283" t="s">
        <v>551</v>
      </c>
      <c r="BQ13" s="25"/>
      <c r="BR13" s="287" t="s">
        <v>1492</v>
      </c>
      <c r="BS13" s="286"/>
      <c r="BT13" s="286"/>
      <c r="BU13" s="283"/>
      <c r="BV13" s="25"/>
      <c r="BW13" s="287"/>
      <c r="BX13" s="286"/>
      <c r="BY13" s="290"/>
    </row>
    <row r="14" spans="2:77" ht="234.75" customHeight="1" x14ac:dyDescent="0.25">
      <c r="B14" s="266" t="s">
        <v>43</v>
      </c>
      <c r="C14" s="15">
        <v>43405</v>
      </c>
      <c r="D14" s="15">
        <v>43460</v>
      </c>
      <c r="E14" s="15">
        <v>43468</v>
      </c>
      <c r="F14" s="267" t="s">
        <v>995</v>
      </c>
      <c r="G14" s="268"/>
      <c r="H14" s="269" t="s">
        <v>409</v>
      </c>
      <c r="I14" s="268" t="s">
        <v>26</v>
      </c>
      <c r="J14" s="270" t="s">
        <v>136</v>
      </c>
      <c r="K14" s="271"/>
      <c r="L14" s="273" t="s">
        <v>226</v>
      </c>
      <c r="M14" s="273" t="s">
        <v>754</v>
      </c>
      <c r="N14" s="274" t="s">
        <v>1325</v>
      </c>
      <c r="O14" s="275" t="s">
        <v>896</v>
      </c>
      <c r="P14" s="275" t="s">
        <v>425</v>
      </c>
      <c r="Q14" s="276"/>
      <c r="R14" s="276" t="s">
        <v>1565</v>
      </c>
      <c r="S14" s="288" t="s">
        <v>476</v>
      </c>
      <c r="T14" s="288" t="s">
        <v>477</v>
      </c>
      <c r="U14" s="278">
        <v>43503</v>
      </c>
      <c r="V14" s="279" t="s">
        <v>520</v>
      </c>
      <c r="W14" s="280"/>
      <c r="X14" s="281" t="s">
        <v>556</v>
      </c>
      <c r="Y14" s="281" t="s">
        <v>878</v>
      </c>
      <c r="Z14" s="278">
        <v>43585</v>
      </c>
      <c r="AA14" s="282">
        <v>43567</v>
      </c>
      <c r="AB14" s="283" t="s">
        <v>520</v>
      </c>
      <c r="AC14" s="284"/>
      <c r="AD14" s="289" t="s">
        <v>954</v>
      </c>
      <c r="AE14" s="286"/>
      <c r="AF14" s="282">
        <v>43587</v>
      </c>
      <c r="AG14" s="283" t="s">
        <v>520</v>
      </c>
      <c r="AH14" s="284"/>
      <c r="AI14" s="289" t="s">
        <v>1566</v>
      </c>
      <c r="AJ14" s="286">
        <v>43650</v>
      </c>
      <c r="AK14" s="286">
        <v>43616</v>
      </c>
      <c r="AL14" s="283" t="s">
        <v>520</v>
      </c>
      <c r="AM14" s="284"/>
      <c r="AN14" s="285" t="s">
        <v>1043</v>
      </c>
      <c r="AO14" s="286">
        <v>43650</v>
      </c>
      <c r="AP14" s="286">
        <v>43650</v>
      </c>
      <c r="AQ14" s="283" t="s">
        <v>521</v>
      </c>
      <c r="AR14" s="284"/>
      <c r="AS14" s="287" t="s">
        <v>1167</v>
      </c>
      <c r="AT14" s="286">
        <v>43713</v>
      </c>
      <c r="AU14" s="286">
        <v>43679</v>
      </c>
      <c r="AV14" s="283" t="s">
        <v>521</v>
      </c>
      <c r="AW14" s="284"/>
      <c r="AX14" s="287" t="s">
        <v>1306</v>
      </c>
      <c r="AY14" s="286">
        <v>43714</v>
      </c>
      <c r="AZ14" s="286">
        <v>43711</v>
      </c>
      <c r="BA14" s="283" t="s">
        <v>551</v>
      </c>
      <c r="BB14" s="25"/>
      <c r="BC14" s="287" t="s">
        <v>1567</v>
      </c>
      <c r="BD14" s="282">
        <v>43741</v>
      </c>
      <c r="BE14" s="286">
        <v>43741</v>
      </c>
      <c r="BF14" s="283" t="s">
        <v>613</v>
      </c>
      <c r="BG14" s="25"/>
      <c r="BH14" s="287" t="s">
        <v>1443</v>
      </c>
      <c r="BI14" s="286"/>
      <c r="BJ14" s="286"/>
      <c r="BK14" s="283"/>
      <c r="BL14" s="25"/>
      <c r="BM14" s="287"/>
      <c r="BN14" s="286"/>
      <c r="BO14" s="286"/>
      <c r="BP14" s="283"/>
      <c r="BQ14" s="25"/>
      <c r="BR14" s="287"/>
      <c r="BS14" s="286"/>
      <c r="BT14" s="286"/>
      <c r="BU14" s="283"/>
      <c r="BV14" s="25"/>
      <c r="BW14" s="287"/>
      <c r="BX14" s="286"/>
      <c r="BY14" s="290"/>
    </row>
    <row r="15" spans="2:77" s="3" customFormat="1" ht="120" hidden="1" x14ac:dyDescent="0.2">
      <c r="B15" s="14" t="s">
        <v>43</v>
      </c>
      <c r="C15" s="15">
        <v>43405</v>
      </c>
      <c r="D15" s="15">
        <v>43460</v>
      </c>
      <c r="E15" s="15">
        <v>43468</v>
      </c>
      <c r="F15" s="50" t="s">
        <v>49</v>
      </c>
      <c r="G15" s="36"/>
      <c r="H15" s="49" t="s">
        <v>355</v>
      </c>
      <c r="I15" s="36" t="s">
        <v>26</v>
      </c>
      <c r="J15" s="202" t="s">
        <v>137</v>
      </c>
      <c r="K15" s="46"/>
      <c r="L15" s="40" t="s">
        <v>227</v>
      </c>
      <c r="M15" s="53" t="s">
        <v>755</v>
      </c>
      <c r="N15" s="38" t="s">
        <v>310</v>
      </c>
      <c r="O15" s="41" t="s">
        <v>871</v>
      </c>
      <c r="P15" s="41"/>
      <c r="Q15" s="42"/>
      <c r="R15" s="42"/>
      <c r="S15" s="47" t="s">
        <v>445</v>
      </c>
      <c r="T15" s="47" t="s">
        <v>446</v>
      </c>
      <c r="U15" s="48">
        <v>43503</v>
      </c>
      <c r="V15" s="72" t="s">
        <v>520</v>
      </c>
      <c r="W15" s="75"/>
      <c r="X15" s="76" t="s">
        <v>547</v>
      </c>
      <c r="Y15" s="76" t="s">
        <v>590</v>
      </c>
      <c r="Z15" s="48">
        <v>43585</v>
      </c>
      <c r="AA15" s="23">
        <v>43567</v>
      </c>
      <c r="AB15" s="2" t="s">
        <v>551</v>
      </c>
      <c r="AC15" s="25"/>
      <c r="AD15" s="28" t="s">
        <v>923</v>
      </c>
      <c r="AE15" s="27"/>
      <c r="AF15" s="23">
        <v>43587</v>
      </c>
      <c r="AG15" s="2" t="s">
        <v>551</v>
      </c>
      <c r="AH15" s="25"/>
      <c r="AI15" s="28" t="s">
        <v>923</v>
      </c>
      <c r="AJ15" s="27" t="s">
        <v>446</v>
      </c>
      <c r="AK15" s="27"/>
      <c r="AL15" s="2" t="s">
        <v>613</v>
      </c>
      <c r="AM15" s="25"/>
      <c r="AN15" s="28"/>
      <c r="AO15" s="27" t="s">
        <v>446</v>
      </c>
      <c r="AP15" s="27" t="s">
        <v>446</v>
      </c>
      <c r="AQ15" s="2" t="s">
        <v>613</v>
      </c>
      <c r="AR15" s="25"/>
      <c r="AS15" s="29"/>
      <c r="AT15" s="27" t="s">
        <v>446</v>
      </c>
      <c r="AU15" s="27"/>
      <c r="AV15" s="2"/>
      <c r="AW15" s="25"/>
      <c r="AX15" s="29"/>
      <c r="AY15" s="27"/>
      <c r="AZ15" s="27"/>
      <c r="BA15" s="2"/>
      <c r="BB15" s="25"/>
      <c r="BC15" s="29"/>
      <c r="BD15" s="27"/>
      <c r="BE15" s="27"/>
      <c r="BF15" s="2"/>
      <c r="BG15" s="25"/>
      <c r="BH15" s="29"/>
      <c r="BI15" s="27"/>
      <c r="BJ15" s="27"/>
      <c r="BK15" s="2"/>
      <c r="BL15" s="25"/>
      <c r="BM15" s="29"/>
      <c r="BN15" s="27"/>
      <c r="BO15" s="27"/>
      <c r="BP15" s="2"/>
      <c r="BQ15" s="25"/>
      <c r="BR15" s="29"/>
      <c r="BS15" s="27"/>
      <c r="BT15" s="27"/>
      <c r="BU15" s="2"/>
      <c r="BV15" s="25"/>
      <c r="BW15" s="29"/>
      <c r="BX15" s="27"/>
      <c r="BY15" s="20"/>
    </row>
    <row r="16" spans="2:77" s="3" customFormat="1" ht="204" hidden="1" x14ac:dyDescent="0.2">
      <c r="B16" s="14" t="s">
        <v>43</v>
      </c>
      <c r="C16" s="15">
        <v>43405</v>
      </c>
      <c r="D16" s="15">
        <v>43460</v>
      </c>
      <c r="E16" s="15">
        <v>43468</v>
      </c>
      <c r="F16" s="50" t="s">
        <v>50</v>
      </c>
      <c r="G16" s="36"/>
      <c r="H16" s="49" t="s">
        <v>356</v>
      </c>
      <c r="I16" s="36" t="s">
        <v>26</v>
      </c>
      <c r="J16" s="202" t="s">
        <v>138</v>
      </c>
      <c r="K16" s="46"/>
      <c r="L16" s="40" t="s">
        <v>447</v>
      </c>
      <c r="M16" s="53" t="s">
        <v>756</v>
      </c>
      <c r="N16" s="38" t="s">
        <v>311</v>
      </c>
      <c r="O16" s="41" t="s">
        <v>897</v>
      </c>
      <c r="P16" s="41"/>
      <c r="Q16" s="42"/>
      <c r="R16" s="42"/>
      <c r="S16" s="43" t="s">
        <v>474</v>
      </c>
      <c r="T16" s="43" t="s">
        <v>475</v>
      </c>
      <c r="U16" s="48"/>
      <c r="V16" s="72"/>
      <c r="W16" s="75"/>
      <c r="X16" s="76"/>
      <c r="Y16" s="76"/>
      <c r="Z16" s="48">
        <v>43585</v>
      </c>
      <c r="AA16" s="23">
        <v>43567</v>
      </c>
      <c r="AB16" s="2" t="s">
        <v>520</v>
      </c>
      <c r="AC16" s="25"/>
      <c r="AD16" s="28" t="s">
        <v>890</v>
      </c>
      <c r="AE16" s="27"/>
      <c r="AF16" s="23">
        <v>43587</v>
      </c>
      <c r="AG16" s="2" t="s">
        <v>520</v>
      </c>
      <c r="AH16" s="25"/>
      <c r="AI16" s="28" t="s">
        <v>955</v>
      </c>
      <c r="AJ16" s="27">
        <v>43650</v>
      </c>
      <c r="AK16" s="27">
        <v>43628</v>
      </c>
      <c r="AL16" s="2" t="s">
        <v>520</v>
      </c>
      <c r="AM16" s="25"/>
      <c r="AN16" s="28" t="s">
        <v>1109</v>
      </c>
      <c r="AO16" s="27">
        <v>43650</v>
      </c>
      <c r="AP16" s="27">
        <v>43650</v>
      </c>
      <c r="AQ16" s="2" t="s">
        <v>520</v>
      </c>
      <c r="AR16" s="25"/>
      <c r="AS16" s="29" t="s">
        <v>1166</v>
      </c>
      <c r="AT16" s="27">
        <v>43713</v>
      </c>
      <c r="AU16" s="27">
        <v>43679</v>
      </c>
      <c r="AV16" s="2" t="s">
        <v>520</v>
      </c>
      <c r="AW16" s="25"/>
      <c r="AX16" s="29" t="s">
        <v>1225</v>
      </c>
      <c r="AY16" s="27">
        <v>43714</v>
      </c>
      <c r="AZ16" s="27">
        <v>43711</v>
      </c>
      <c r="BA16" s="2" t="s">
        <v>551</v>
      </c>
      <c r="BB16" s="25"/>
      <c r="BC16" s="29" t="s">
        <v>1326</v>
      </c>
      <c r="BD16" s="27" t="s">
        <v>446</v>
      </c>
      <c r="BE16" s="27" t="s">
        <v>446</v>
      </c>
      <c r="BF16" s="2" t="s">
        <v>613</v>
      </c>
      <c r="BG16" s="25"/>
      <c r="BH16" s="29"/>
      <c r="BI16" s="27"/>
      <c r="BJ16" s="27"/>
      <c r="BK16" s="2"/>
      <c r="BL16" s="25"/>
      <c r="BM16" s="29"/>
      <c r="BN16" s="27"/>
      <c r="BO16" s="27"/>
      <c r="BP16" s="2"/>
      <c r="BQ16" s="25"/>
      <c r="BR16" s="29"/>
      <c r="BS16" s="27"/>
      <c r="BT16" s="27"/>
      <c r="BU16" s="2"/>
      <c r="BV16" s="25"/>
      <c r="BW16" s="29"/>
      <c r="BX16" s="27"/>
      <c r="BY16" s="20"/>
    </row>
    <row r="17" spans="2:77" s="3" customFormat="1" ht="192" hidden="1" x14ac:dyDescent="0.2">
      <c r="B17" s="14" t="s">
        <v>43</v>
      </c>
      <c r="C17" s="15">
        <v>43405</v>
      </c>
      <c r="D17" s="15">
        <v>43460</v>
      </c>
      <c r="E17" s="15">
        <v>43468</v>
      </c>
      <c r="F17" s="50" t="s">
        <v>51</v>
      </c>
      <c r="G17" s="36"/>
      <c r="H17" s="49" t="s">
        <v>357</v>
      </c>
      <c r="I17" s="36" t="s">
        <v>26</v>
      </c>
      <c r="J17" s="38" t="s">
        <v>139</v>
      </c>
      <c r="K17" s="46"/>
      <c r="L17" s="40" t="s">
        <v>228</v>
      </c>
      <c r="M17" s="40" t="s">
        <v>757</v>
      </c>
      <c r="N17" s="38" t="s">
        <v>1044</v>
      </c>
      <c r="O17" s="41" t="s">
        <v>871</v>
      </c>
      <c r="P17" s="41"/>
      <c r="Q17" s="42"/>
      <c r="R17" s="42"/>
      <c r="S17" s="47" t="s">
        <v>445</v>
      </c>
      <c r="T17" s="47" t="s">
        <v>446</v>
      </c>
      <c r="U17" s="48">
        <v>43503</v>
      </c>
      <c r="V17" s="72" t="s">
        <v>521</v>
      </c>
      <c r="W17" s="75"/>
      <c r="X17" s="76" t="s">
        <v>565</v>
      </c>
      <c r="Y17" s="76" t="s">
        <v>591</v>
      </c>
      <c r="Z17" s="48">
        <v>43585</v>
      </c>
      <c r="AA17" s="23">
        <v>43567</v>
      </c>
      <c r="AB17" s="2" t="s">
        <v>521</v>
      </c>
      <c r="AC17" s="25"/>
      <c r="AD17" s="28" t="s">
        <v>879</v>
      </c>
      <c r="AE17" s="27"/>
      <c r="AF17" s="23">
        <v>43587</v>
      </c>
      <c r="AG17" s="2" t="s">
        <v>521</v>
      </c>
      <c r="AH17" s="25"/>
      <c r="AI17" s="28" t="s">
        <v>956</v>
      </c>
      <c r="AJ17" s="27">
        <v>43650</v>
      </c>
      <c r="AK17" s="27">
        <v>43622</v>
      </c>
      <c r="AL17" s="2" t="s">
        <v>520</v>
      </c>
      <c r="AM17" s="25"/>
      <c r="AN17" s="28" t="s">
        <v>1110</v>
      </c>
      <c r="AO17" s="27">
        <v>43650</v>
      </c>
      <c r="AP17" s="27">
        <v>43650</v>
      </c>
      <c r="AQ17" s="2" t="s">
        <v>521</v>
      </c>
      <c r="AR17" s="25"/>
      <c r="AS17" s="29" t="s">
        <v>1165</v>
      </c>
      <c r="AT17" s="27">
        <v>43679</v>
      </c>
      <c r="AU17" s="27">
        <v>43679</v>
      </c>
      <c r="AV17" s="2" t="s">
        <v>521</v>
      </c>
      <c r="AW17" s="25"/>
      <c r="AX17" s="29" t="s">
        <v>1188</v>
      </c>
      <c r="AY17" s="27">
        <v>43714</v>
      </c>
      <c r="AZ17" s="27">
        <v>43711</v>
      </c>
      <c r="BA17" s="2" t="s">
        <v>520</v>
      </c>
      <c r="BB17" s="25"/>
      <c r="BC17" s="29" t="s">
        <v>1327</v>
      </c>
      <c r="BD17" s="23">
        <v>43741</v>
      </c>
      <c r="BE17" s="23">
        <v>43741</v>
      </c>
      <c r="BF17" s="2" t="s">
        <v>520</v>
      </c>
      <c r="BG17" s="25"/>
      <c r="BH17" s="29" t="s">
        <v>1445</v>
      </c>
      <c r="BI17" s="27" t="s">
        <v>1478</v>
      </c>
      <c r="BN17" s="27"/>
      <c r="BO17" s="27"/>
      <c r="BP17" s="2"/>
      <c r="BQ17" s="25"/>
      <c r="BR17" s="29"/>
      <c r="BS17" s="27"/>
      <c r="BT17" s="27">
        <v>43817</v>
      </c>
      <c r="BU17" s="2" t="s">
        <v>520</v>
      </c>
      <c r="BV17" s="25"/>
      <c r="BW17" s="110" t="s">
        <v>1494</v>
      </c>
      <c r="BX17" s="27"/>
      <c r="BY17" s="20"/>
    </row>
    <row r="18" spans="2:77" s="3" customFormat="1" ht="84" hidden="1" x14ac:dyDescent="0.2">
      <c r="B18" s="14" t="s">
        <v>43</v>
      </c>
      <c r="C18" s="15">
        <v>43405</v>
      </c>
      <c r="D18" s="15">
        <v>43460</v>
      </c>
      <c r="E18" s="15">
        <v>43468</v>
      </c>
      <c r="F18" s="35" t="s">
        <v>52</v>
      </c>
      <c r="G18" s="36"/>
      <c r="H18" s="49" t="s">
        <v>358</v>
      </c>
      <c r="I18" s="36" t="s">
        <v>26</v>
      </c>
      <c r="J18" s="202" t="s">
        <v>140</v>
      </c>
      <c r="K18" s="46"/>
      <c r="L18" s="40" t="s">
        <v>229</v>
      </c>
      <c r="M18" s="40" t="s">
        <v>758</v>
      </c>
      <c r="N18" s="38" t="s">
        <v>312</v>
      </c>
      <c r="O18" s="41" t="s">
        <v>871</v>
      </c>
      <c r="P18" s="41"/>
      <c r="Q18" s="42"/>
      <c r="R18" s="42"/>
      <c r="S18" s="47" t="s">
        <v>478</v>
      </c>
      <c r="T18" s="47" t="s">
        <v>477</v>
      </c>
      <c r="U18" s="48">
        <v>43503</v>
      </c>
      <c r="V18" s="72" t="s">
        <v>521</v>
      </c>
      <c r="W18" s="75"/>
      <c r="X18" s="76"/>
      <c r="Y18" s="76" t="s">
        <v>592</v>
      </c>
      <c r="Z18" s="48">
        <v>43585</v>
      </c>
      <c r="AA18" s="23">
        <v>43567</v>
      </c>
      <c r="AB18" s="2" t="s">
        <v>521</v>
      </c>
      <c r="AC18" s="25"/>
      <c r="AD18" s="28"/>
      <c r="AE18" s="27"/>
      <c r="AF18" s="23">
        <v>43587</v>
      </c>
      <c r="AG18" s="2" t="s">
        <v>551</v>
      </c>
      <c r="AH18" s="25"/>
      <c r="AI18" s="29" t="s">
        <v>1198</v>
      </c>
      <c r="AJ18" s="27">
        <v>43650</v>
      </c>
      <c r="AK18" s="27"/>
      <c r="AL18" s="2" t="s">
        <v>613</v>
      </c>
      <c r="AM18" s="25"/>
      <c r="AN18" s="28"/>
      <c r="AO18" s="27" t="s">
        <v>446</v>
      </c>
      <c r="AP18" s="27" t="s">
        <v>446</v>
      </c>
      <c r="AQ18" s="2" t="s">
        <v>613</v>
      </c>
      <c r="AR18" s="25"/>
      <c r="AS18" s="29" t="s">
        <v>1199</v>
      </c>
      <c r="AT18" s="27" t="s">
        <v>446</v>
      </c>
      <c r="AU18" s="27" t="s">
        <v>446</v>
      </c>
      <c r="AV18" s="2" t="s">
        <v>613</v>
      </c>
      <c r="AW18" s="25"/>
      <c r="AX18" s="29"/>
      <c r="AY18" s="27"/>
      <c r="AZ18" s="27"/>
      <c r="BA18" s="2"/>
      <c r="BB18" s="25"/>
      <c r="BC18" s="29"/>
      <c r="BD18" s="27"/>
      <c r="BE18" s="27"/>
      <c r="BF18" s="2"/>
      <c r="BG18" s="25"/>
      <c r="BH18" s="29"/>
      <c r="BI18" s="27"/>
      <c r="BJ18" s="27"/>
      <c r="BK18" s="2"/>
      <c r="BL18" s="25"/>
      <c r="BM18" s="29"/>
      <c r="BN18" s="27"/>
      <c r="BO18" s="27"/>
      <c r="BP18" s="2"/>
      <c r="BQ18" s="25"/>
      <c r="BR18" s="29"/>
      <c r="BS18" s="27"/>
      <c r="BT18" s="27"/>
      <c r="BU18" s="2"/>
      <c r="BV18" s="25"/>
      <c r="BW18" s="29"/>
      <c r="BX18" s="27"/>
      <c r="BY18" s="20"/>
    </row>
    <row r="19" spans="2:77" s="3" customFormat="1" ht="120" hidden="1" x14ac:dyDescent="0.2">
      <c r="B19" s="14" t="s">
        <v>43</v>
      </c>
      <c r="C19" s="15">
        <v>43405</v>
      </c>
      <c r="D19" s="15">
        <v>43460</v>
      </c>
      <c r="E19" s="15">
        <v>43468</v>
      </c>
      <c r="F19" s="50" t="s">
        <v>53</v>
      </c>
      <c r="G19" s="36"/>
      <c r="H19" s="49" t="s">
        <v>359</v>
      </c>
      <c r="I19" s="36" t="s">
        <v>26</v>
      </c>
      <c r="J19" s="202" t="s">
        <v>141</v>
      </c>
      <c r="K19" s="46"/>
      <c r="L19" s="40" t="s">
        <v>230</v>
      </c>
      <c r="M19" s="40" t="s">
        <v>759</v>
      </c>
      <c r="N19" s="38" t="s">
        <v>1107</v>
      </c>
      <c r="O19" s="41" t="s">
        <v>871</v>
      </c>
      <c r="P19" s="41"/>
      <c r="Q19" s="42"/>
      <c r="R19" s="42"/>
      <c r="S19" s="43" t="s">
        <v>443</v>
      </c>
      <c r="T19" s="43" t="s">
        <v>444</v>
      </c>
      <c r="U19" s="48">
        <v>43503</v>
      </c>
      <c r="V19" s="72" t="s">
        <v>551</v>
      </c>
      <c r="W19" s="75"/>
      <c r="X19" s="76" t="s">
        <v>557</v>
      </c>
      <c r="Y19" s="76" t="s">
        <v>593</v>
      </c>
      <c r="Z19" s="48">
        <v>43585</v>
      </c>
      <c r="AA19" s="23">
        <v>43567</v>
      </c>
      <c r="AB19" s="2" t="s">
        <v>520</v>
      </c>
      <c r="AC19" s="25"/>
      <c r="AD19" s="28" t="s">
        <v>960</v>
      </c>
      <c r="AE19" s="27"/>
      <c r="AF19" s="23">
        <v>43587</v>
      </c>
      <c r="AG19" s="2" t="s">
        <v>520</v>
      </c>
      <c r="AH19" s="25"/>
      <c r="AI19" s="28" t="s">
        <v>961</v>
      </c>
      <c r="AJ19" s="27">
        <v>43650</v>
      </c>
      <c r="AK19" s="27">
        <v>43622</v>
      </c>
      <c r="AL19" s="2" t="s">
        <v>520</v>
      </c>
      <c r="AM19" s="25"/>
      <c r="AN19" s="28" t="s">
        <v>1045</v>
      </c>
      <c r="AO19" s="27">
        <v>43650</v>
      </c>
      <c r="AP19" s="27">
        <v>43650</v>
      </c>
      <c r="AQ19" s="2" t="s">
        <v>520</v>
      </c>
      <c r="AR19" s="25"/>
      <c r="AS19" s="29" t="s">
        <v>1226</v>
      </c>
      <c r="AT19" s="27">
        <v>43713</v>
      </c>
      <c r="AU19" s="27">
        <v>43679</v>
      </c>
      <c r="AV19" s="2" t="s">
        <v>520</v>
      </c>
      <c r="AW19" s="25"/>
      <c r="AX19" s="29" t="s">
        <v>1227</v>
      </c>
      <c r="AY19" s="27">
        <v>43714</v>
      </c>
      <c r="AZ19" s="27">
        <v>43711</v>
      </c>
      <c r="BA19" s="2" t="s">
        <v>520</v>
      </c>
      <c r="BB19" s="25"/>
      <c r="BC19" s="29" t="s">
        <v>1328</v>
      </c>
      <c r="BD19" s="23">
        <v>43741</v>
      </c>
      <c r="BE19" s="27">
        <v>43741</v>
      </c>
      <c r="BF19" s="2" t="s">
        <v>551</v>
      </c>
      <c r="BG19" s="25"/>
      <c r="BH19" s="29" t="s">
        <v>1440</v>
      </c>
      <c r="BI19" s="27" t="s">
        <v>446</v>
      </c>
      <c r="BJ19" s="27" t="s">
        <v>446</v>
      </c>
      <c r="BK19" s="2"/>
      <c r="BL19" s="25"/>
      <c r="BM19" s="29"/>
      <c r="BN19" s="27"/>
      <c r="BO19" s="27"/>
      <c r="BP19" s="2"/>
      <c r="BQ19" s="25"/>
      <c r="BR19" s="29"/>
      <c r="BS19" s="27"/>
      <c r="BT19" s="27"/>
      <c r="BU19" s="2"/>
      <c r="BV19" s="25"/>
      <c r="BW19" s="29"/>
      <c r="BX19" s="27"/>
      <c r="BY19" s="20"/>
    </row>
    <row r="20" spans="2:77" s="3" customFormat="1" ht="108" hidden="1" x14ac:dyDescent="0.2">
      <c r="B20" s="14" t="s">
        <v>43</v>
      </c>
      <c r="C20" s="15">
        <v>43405</v>
      </c>
      <c r="D20" s="15">
        <v>43460</v>
      </c>
      <c r="E20" s="15">
        <v>43468</v>
      </c>
      <c r="F20" s="50" t="s">
        <v>54</v>
      </c>
      <c r="G20" s="36"/>
      <c r="H20" s="49" t="s">
        <v>360</v>
      </c>
      <c r="I20" s="36" t="s">
        <v>26</v>
      </c>
      <c r="J20" s="38" t="s">
        <v>142</v>
      </c>
      <c r="K20" s="46"/>
      <c r="L20" s="40" t="s">
        <v>231</v>
      </c>
      <c r="M20" s="40" t="s">
        <v>760</v>
      </c>
      <c r="N20" s="38" t="s">
        <v>1447</v>
      </c>
      <c r="O20" s="41" t="s">
        <v>871</v>
      </c>
      <c r="P20" s="41"/>
      <c r="Q20" s="42"/>
      <c r="R20" s="42"/>
      <c r="S20" s="47" t="s">
        <v>479</v>
      </c>
      <c r="T20" s="47" t="s">
        <v>448</v>
      </c>
      <c r="U20" s="48">
        <v>43503</v>
      </c>
      <c r="V20" s="72" t="s">
        <v>520</v>
      </c>
      <c r="W20" s="75"/>
      <c r="X20" s="76" t="s">
        <v>550</v>
      </c>
      <c r="Y20" s="76" t="s">
        <v>594</v>
      </c>
      <c r="Z20" s="48">
        <v>43585</v>
      </c>
      <c r="AA20" s="27">
        <v>43567</v>
      </c>
      <c r="AB20" s="2" t="s">
        <v>520</v>
      </c>
      <c r="AC20" s="25"/>
      <c r="AD20" s="89" t="s">
        <v>924</v>
      </c>
      <c r="AE20" s="27"/>
      <c r="AF20" s="23">
        <v>43587</v>
      </c>
      <c r="AG20" s="2" t="s">
        <v>520</v>
      </c>
      <c r="AH20" s="25"/>
      <c r="AI20" s="28" t="s">
        <v>996</v>
      </c>
      <c r="AJ20" s="27">
        <v>43650</v>
      </c>
      <c r="AK20" s="27">
        <v>43622</v>
      </c>
      <c r="AL20" s="2" t="s">
        <v>520</v>
      </c>
      <c r="AM20" s="25"/>
      <c r="AN20" s="28" t="s">
        <v>1046</v>
      </c>
      <c r="AO20" s="27">
        <v>43650</v>
      </c>
      <c r="AP20" s="27">
        <v>43650</v>
      </c>
      <c r="AQ20" s="2" t="s">
        <v>520</v>
      </c>
      <c r="AR20" s="25"/>
      <c r="AS20" s="29" t="s">
        <v>1160</v>
      </c>
      <c r="AT20" s="27">
        <v>43713</v>
      </c>
      <c r="AU20" s="27">
        <v>43679</v>
      </c>
      <c r="AV20" s="2" t="s">
        <v>520</v>
      </c>
      <c r="AW20" s="25"/>
      <c r="AX20" s="29" t="s">
        <v>1331</v>
      </c>
      <c r="AY20" s="27">
        <v>43714</v>
      </c>
      <c r="AZ20" s="27">
        <v>43711</v>
      </c>
      <c r="BA20" s="2" t="s">
        <v>520</v>
      </c>
      <c r="BB20" s="25"/>
      <c r="BC20" s="29" t="s">
        <v>1329</v>
      </c>
      <c r="BD20" s="23">
        <v>43741</v>
      </c>
      <c r="BE20" s="23">
        <v>43741</v>
      </c>
      <c r="BF20" s="2" t="s">
        <v>520</v>
      </c>
      <c r="BG20" s="25"/>
      <c r="BH20" s="29" t="s">
        <v>1446</v>
      </c>
      <c r="BI20" s="27" t="s">
        <v>1478</v>
      </c>
      <c r="BN20" s="213" t="s">
        <v>1478</v>
      </c>
      <c r="BO20" s="27">
        <v>43787</v>
      </c>
      <c r="BP20" s="2" t="s">
        <v>520</v>
      </c>
      <c r="BQ20" s="25"/>
      <c r="BR20" s="29" t="s">
        <v>1479</v>
      </c>
      <c r="BS20" s="27"/>
      <c r="BT20" s="27"/>
      <c r="BU20" s="2"/>
      <c r="BV20" s="25"/>
      <c r="BW20" s="29"/>
      <c r="BX20" s="27"/>
      <c r="BY20" s="20"/>
    </row>
    <row r="21" spans="2:77" s="3" customFormat="1" ht="156" hidden="1" x14ac:dyDescent="0.2">
      <c r="B21" s="14" t="s">
        <v>43</v>
      </c>
      <c r="C21" s="15">
        <v>43405</v>
      </c>
      <c r="D21" s="15">
        <v>43460</v>
      </c>
      <c r="E21" s="15">
        <v>43468</v>
      </c>
      <c r="F21" s="50" t="s">
        <v>55</v>
      </c>
      <c r="G21" s="36"/>
      <c r="H21" s="49" t="s">
        <v>360</v>
      </c>
      <c r="I21" s="36" t="s">
        <v>26</v>
      </c>
      <c r="J21" s="38" t="s">
        <v>143</v>
      </c>
      <c r="K21" s="46"/>
      <c r="L21" s="40" t="s">
        <v>232</v>
      </c>
      <c r="M21" s="40" t="s">
        <v>761</v>
      </c>
      <c r="N21" s="38" t="s">
        <v>962</v>
      </c>
      <c r="O21" s="41" t="s">
        <v>897</v>
      </c>
      <c r="P21" s="41" t="s">
        <v>442</v>
      </c>
      <c r="Q21" s="42">
        <v>0.33</v>
      </c>
      <c r="R21" s="42">
        <v>0.6</v>
      </c>
      <c r="S21" s="43" t="s">
        <v>449</v>
      </c>
      <c r="T21" s="43" t="s">
        <v>450</v>
      </c>
      <c r="U21" s="48"/>
      <c r="V21" s="72"/>
      <c r="W21" s="75"/>
      <c r="X21" s="76"/>
      <c r="Y21" s="76"/>
      <c r="Z21" s="48">
        <v>43585</v>
      </c>
      <c r="AA21" s="27">
        <v>43567</v>
      </c>
      <c r="AB21" s="2" t="s">
        <v>521</v>
      </c>
      <c r="AC21" s="25"/>
      <c r="AD21" s="28" t="s">
        <v>891</v>
      </c>
      <c r="AE21" s="27"/>
      <c r="AF21" s="23">
        <v>43587</v>
      </c>
      <c r="AG21" s="2" t="s">
        <v>521</v>
      </c>
      <c r="AH21" s="25"/>
      <c r="AI21" s="28" t="s">
        <v>963</v>
      </c>
      <c r="AJ21" s="27">
        <v>43650</v>
      </c>
      <c r="AK21" s="27"/>
      <c r="AL21" s="2" t="s">
        <v>521</v>
      </c>
      <c r="AM21" s="25"/>
      <c r="AN21" s="28" t="s">
        <v>1047</v>
      </c>
      <c r="AO21" s="27">
        <v>43650</v>
      </c>
      <c r="AP21" s="27">
        <v>43650</v>
      </c>
      <c r="AQ21" s="2" t="s">
        <v>521</v>
      </c>
      <c r="AR21" s="25"/>
      <c r="AS21" s="29" t="s">
        <v>1163</v>
      </c>
      <c r="AT21" s="27">
        <v>43679</v>
      </c>
      <c r="AU21" s="27">
        <v>43679</v>
      </c>
      <c r="AV21" s="2" t="s">
        <v>521</v>
      </c>
      <c r="AW21" s="25"/>
      <c r="AX21" s="29" t="s">
        <v>1251</v>
      </c>
      <c r="AY21" s="27">
        <v>43714</v>
      </c>
      <c r="AZ21" s="27">
        <v>43700</v>
      </c>
      <c r="BA21" s="2" t="s">
        <v>521</v>
      </c>
      <c r="BB21" s="25"/>
      <c r="BC21" s="29" t="s">
        <v>1330</v>
      </c>
      <c r="BD21" s="23">
        <v>43741</v>
      </c>
      <c r="BE21" s="23">
        <v>43741</v>
      </c>
      <c r="BF21" s="2" t="s">
        <v>521</v>
      </c>
      <c r="BG21" s="25"/>
      <c r="BH21" s="29" t="s">
        <v>1448</v>
      </c>
      <c r="BI21" s="27" t="s">
        <v>1478</v>
      </c>
      <c r="BN21" s="27"/>
      <c r="BO21" s="27"/>
      <c r="BP21" s="2"/>
      <c r="BQ21" s="25"/>
      <c r="BR21" s="29"/>
      <c r="BS21" s="213" t="s">
        <v>1539</v>
      </c>
      <c r="BT21" s="27">
        <v>43804</v>
      </c>
      <c r="BU21" s="2" t="s">
        <v>521</v>
      </c>
      <c r="BV21" s="25"/>
      <c r="BW21" s="29" t="s">
        <v>1493</v>
      </c>
      <c r="BX21" s="27"/>
      <c r="BY21" s="20"/>
    </row>
    <row r="22" spans="2:77" s="3" customFormat="1" ht="156" hidden="1" x14ac:dyDescent="0.2">
      <c r="B22" s="14" t="s">
        <v>43</v>
      </c>
      <c r="C22" s="15">
        <v>43405</v>
      </c>
      <c r="D22" s="15">
        <v>43460</v>
      </c>
      <c r="E22" s="15">
        <v>43468</v>
      </c>
      <c r="F22" s="50" t="s">
        <v>56</v>
      </c>
      <c r="G22" s="36"/>
      <c r="H22" s="49" t="s">
        <v>360</v>
      </c>
      <c r="I22" s="36" t="s">
        <v>26</v>
      </c>
      <c r="J22" s="202" t="s">
        <v>144</v>
      </c>
      <c r="K22" s="46"/>
      <c r="L22" s="40" t="s">
        <v>233</v>
      </c>
      <c r="M22" s="40" t="s">
        <v>762</v>
      </c>
      <c r="N22" s="38" t="s">
        <v>313</v>
      </c>
      <c r="O22" s="41" t="s">
        <v>897</v>
      </c>
      <c r="P22" s="41"/>
      <c r="Q22" s="42"/>
      <c r="R22" s="42"/>
      <c r="S22" s="43" t="s">
        <v>455</v>
      </c>
      <c r="T22" s="43" t="s">
        <v>456</v>
      </c>
      <c r="U22" s="48"/>
      <c r="V22" s="72"/>
      <c r="W22" s="75"/>
      <c r="X22" s="76"/>
      <c r="Y22" s="76"/>
      <c r="Z22" s="48">
        <v>43585</v>
      </c>
      <c r="AA22" s="27">
        <v>43567</v>
      </c>
      <c r="AB22" s="2" t="s">
        <v>521</v>
      </c>
      <c r="AC22" s="25"/>
      <c r="AD22" s="28" t="s">
        <v>892</v>
      </c>
      <c r="AE22" s="27"/>
      <c r="AF22" s="23">
        <v>43587</v>
      </c>
      <c r="AG22" s="2" t="s">
        <v>520</v>
      </c>
      <c r="AH22" s="25"/>
      <c r="AI22" s="28" t="s">
        <v>1002</v>
      </c>
      <c r="AJ22" s="27">
        <v>43650</v>
      </c>
      <c r="AK22" s="27">
        <v>43622</v>
      </c>
      <c r="AL22" s="2" t="s">
        <v>520</v>
      </c>
      <c r="AM22" s="25"/>
      <c r="AN22" s="28" t="s">
        <v>1048</v>
      </c>
      <c r="AO22" s="27">
        <v>43650</v>
      </c>
      <c r="AP22" s="27">
        <v>43650</v>
      </c>
      <c r="AQ22" s="2" t="s">
        <v>520</v>
      </c>
      <c r="AR22" s="25"/>
      <c r="AS22" s="29" t="s">
        <v>1228</v>
      </c>
      <c r="AT22" s="27">
        <v>43679</v>
      </c>
      <c r="AU22" s="27">
        <v>43679</v>
      </c>
      <c r="AV22" s="2" t="s">
        <v>520</v>
      </c>
      <c r="AW22" s="25"/>
      <c r="AX22" s="29" t="s">
        <v>1229</v>
      </c>
      <c r="AY22" s="27">
        <v>43714</v>
      </c>
      <c r="AZ22" s="27">
        <v>43711</v>
      </c>
      <c r="BA22" s="2" t="s">
        <v>520</v>
      </c>
      <c r="BB22" s="25"/>
      <c r="BC22" s="29" t="s">
        <v>1318</v>
      </c>
      <c r="BD22" s="23">
        <v>43741</v>
      </c>
      <c r="BE22" s="23">
        <v>43741</v>
      </c>
      <c r="BF22" s="2"/>
      <c r="BG22" s="25"/>
      <c r="BH22" s="29"/>
      <c r="BI22" s="213" t="s">
        <v>1478</v>
      </c>
      <c r="BN22" s="27"/>
      <c r="BO22" s="27"/>
      <c r="BP22" s="2"/>
      <c r="BQ22" s="25"/>
      <c r="BR22" s="29"/>
      <c r="BS22" s="213" t="s">
        <v>1539</v>
      </c>
      <c r="BT22" s="213">
        <v>43812</v>
      </c>
      <c r="BU22" s="2" t="s">
        <v>551</v>
      </c>
      <c r="BV22" s="25"/>
      <c r="BW22" s="29" t="s">
        <v>1533</v>
      </c>
      <c r="BX22" s="27"/>
      <c r="BY22" s="20"/>
    </row>
    <row r="23" spans="2:77" ht="189" x14ac:dyDescent="0.25">
      <c r="B23" s="266" t="s">
        <v>43</v>
      </c>
      <c r="C23" s="15">
        <v>43405</v>
      </c>
      <c r="D23" s="15">
        <v>43460</v>
      </c>
      <c r="E23" s="15">
        <v>43468</v>
      </c>
      <c r="F23" s="267" t="s">
        <v>57</v>
      </c>
      <c r="G23" s="268"/>
      <c r="H23" s="269" t="s">
        <v>410</v>
      </c>
      <c r="I23" s="268" t="s">
        <v>26</v>
      </c>
      <c r="J23" s="274" t="s">
        <v>145</v>
      </c>
      <c r="K23" s="271"/>
      <c r="L23" s="273" t="s">
        <v>234</v>
      </c>
      <c r="M23" s="273" t="s">
        <v>763</v>
      </c>
      <c r="N23" s="274" t="s">
        <v>1015</v>
      </c>
      <c r="O23" s="275" t="s">
        <v>871</v>
      </c>
      <c r="P23" s="275"/>
      <c r="Q23" s="276"/>
      <c r="R23" s="276"/>
      <c r="S23" s="288" t="s">
        <v>459</v>
      </c>
      <c r="T23" s="288" t="s">
        <v>500</v>
      </c>
      <c r="U23" s="278">
        <v>43503</v>
      </c>
      <c r="V23" s="279" t="s">
        <v>551</v>
      </c>
      <c r="W23" s="280"/>
      <c r="X23" s="281"/>
      <c r="Y23" s="281" t="s">
        <v>1568</v>
      </c>
      <c r="Z23" s="278">
        <v>43554</v>
      </c>
      <c r="AA23" s="286">
        <v>43567</v>
      </c>
      <c r="AB23" s="283" t="s">
        <v>520</v>
      </c>
      <c r="AC23" s="284"/>
      <c r="AD23" s="285" t="s">
        <v>901</v>
      </c>
      <c r="AE23" s="286"/>
      <c r="AF23" s="282">
        <v>43587</v>
      </c>
      <c r="AG23" s="283" t="s">
        <v>551</v>
      </c>
      <c r="AH23" s="284"/>
      <c r="AI23" s="285" t="s">
        <v>964</v>
      </c>
      <c r="AJ23" s="286">
        <v>43650</v>
      </c>
      <c r="AK23" s="286">
        <v>43622</v>
      </c>
      <c r="AL23" s="283" t="s">
        <v>551</v>
      </c>
      <c r="AM23" s="284"/>
      <c r="AN23" s="285" t="s">
        <v>1049</v>
      </c>
      <c r="AO23" s="286">
        <v>43650</v>
      </c>
      <c r="AP23" s="286">
        <v>43650</v>
      </c>
      <c r="AQ23" s="283" t="s">
        <v>520</v>
      </c>
      <c r="AR23" s="284"/>
      <c r="AS23" s="287" t="s">
        <v>1162</v>
      </c>
      <c r="AT23" s="286"/>
      <c r="AU23" s="286">
        <v>43679</v>
      </c>
      <c r="AV23" s="283" t="s">
        <v>520</v>
      </c>
      <c r="AW23" s="284"/>
      <c r="AX23" s="287" t="s">
        <v>1230</v>
      </c>
      <c r="AY23" s="286">
        <v>43714</v>
      </c>
      <c r="AZ23" s="286">
        <v>43711</v>
      </c>
      <c r="BA23" s="283" t="s">
        <v>520</v>
      </c>
      <c r="BB23" s="25"/>
      <c r="BC23" s="287" t="s">
        <v>1400</v>
      </c>
      <c r="BD23" s="282">
        <v>43741</v>
      </c>
      <c r="BE23" s="282">
        <v>43741</v>
      </c>
      <c r="BF23" s="283" t="s">
        <v>520</v>
      </c>
      <c r="BG23" s="25"/>
      <c r="BH23" s="287" t="s">
        <v>1495</v>
      </c>
      <c r="BI23" s="286" t="s">
        <v>1478</v>
      </c>
      <c r="BN23" s="286" t="s">
        <v>1478</v>
      </c>
      <c r="BO23" s="286">
        <v>43787</v>
      </c>
      <c r="BP23" s="283" t="s">
        <v>520</v>
      </c>
      <c r="BQ23" s="25"/>
      <c r="BR23" s="287" t="s">
        <v>1496</v>
      </c>
      <c r="BS23" s="286"/>
      <c r="BT23" s="286"/>
      <c r="BU23" s="283"/>
      <c r="BV23" s="25"/>
      <c r="BW23" s="287"/>
      <c r="BX23" s="286"/>
      <c r="BY23" s="290"/>
    </row>
    <row r="24" spans="2:77" s="3" customFormat="1" ht="264" hidden="1" x14ac:dyDescent="0.2">
      <c r="B24" s="14" t="s">
        <v>43</v>
      </c>
      <c r="C24" s="15">
        <v>43405</v>
      </c>
      <c r="D24" s="15">
        <v>43460</v>
      </c>
      <c r="E24" s="15">
        <v>43468</v>
      </c>
      <c r="F24" s="50" t="s">
        <v>58</v>
      </c>
      <c r="G24" s="36"/>
      <c r="H24" s="49" t="s">
        <v>361</v>
      </c>
      <c r="I24" s="36" t="s">
        <v>26</v>
      </c>
      <c r="J24" s="202" t="s">
        <v>146</v>
      </c>
      <c r="K24" s="46"/>
      <c r="L24" s="40" t="s">
        <v>235</v>
      </c>
      <c r="M24" s="40" t="s">
        <v>764</v>
      </c>
      <c r="N24" s="38" t="s">
        <v>314</v>
      </c>
      <c r="O24" s="41" t="s">
        <v>871</v>
      </c>
      <c r="P24" s="41" t="s">
        <v>492</v>
      </c>
      <c r="Q24" s="42" t="s">
        <v>493</v>
      </c>
      <c r="R24" s="42" t="s">
        <v>494</v>
      </c>
      <c r="S24" s="43" t="s">
        <v>460</v>
      </c>
      <c r="T24" s="43" t="s">
        <v>498</v>
      </c>
      <c r="U24" s="48">
        <v>43503</v>
      </c>
      <c r="V24" s="72" t="s">
        <v>520</v>
      </c>
      <c r="W24" s="75"/>
      <c r="X24" s="76"/>
      <c r="Y24" s="76" t="s">
        <v>595</v>
      </c>
      <c r="Z24" s="48">
        <v>43585</v>
      </c>
      <c r="AA24" s="27">
        <v>43567</v>
      </c>
      <c r="AB24" s="2" t="s">
        <v>521</v>
      </c>
      <c r="AC24" s="25"/>
      <c r="AD24" s="28" t="s">
        <v>965</v>
      </c>
      <c r="AE24" s="27"/>
      <c r="AF24" s="23">
        <v>43587</v>
      </c>
      <c r="AG24" s="2" t="s">
        <v>520</v>
      </c>
      <c r="AH24" s="25"/>
      <c r="AI24" s="28" t="s">
        <v>966</v>
      </c>
      <c r="AJ24" s="27">
        <v>43650</v>
      </c>
      <c r="AK24" s="27">
        <v>43622</v>
      </c>
      <c r="AL24" s="2" t="s">
        <v>520</v>
      </c>
      <c r="AM24" s="25"/>
      <c r="AN24" s="28" t="s">
        <v>1050</v>
      </c>
      <c r="AO24" s="27">
        <v>43650</v>
      </c>
      <c r="AP24" s="27">
        <v>43650</v>
      </c>
      <c r="AQ24" s="2" t="s">
        <v>520</v>
      </c>
      <c r="AR24" s="25"/>
      <c r="AS24" s="29" t="s">
        <v>1161</v>
      </c>
      <c r="AT24" s="27"/>
      <c r="AU24" s="27">
        <v>43679</v>
      </c>
      <c r="AV24" s="2" t="s">
        <v>520</v>
      </c>
      <c r="AW24" s="25"/>
      <c r="AX24" s="29" t="s">
        <v>1231</v>
      </c>
      <c r="AY24" s="27">
        <v>43714</v>
      </c>
      <c r="AZ24" s="27">
        <v>43711</v>
      </c>
      <c r="BA24" s="2" t="s">
        <v>551</v>
      </c>
      <c r="BB24" s="25"/>
      <c r="BC24" s="29" t="s">
        <v>1332</v>
      </c>
      <c r="BD24" s="23">
        <v>43741</v>
      </c>
      <c r="BE24" s="23">
        <v>43741</v>
      </c>
      <c r="BF24" s="2" t="s">
        <v>520</v>
      </c>
      <c r="BG24" s="25"/>
      <c r="BH24" s="29" t="s">
        <v>1449</v>
      </c>
      <c r="BI24" s="213" t="s">
        <v>1478</v>
      </c>
      <c r="BN24" s="213" t="s">
        <v>1478</v>
      </c>
      <c r="BO24" s="213">
        <v>43787</v>
      </c>
      <c r="BP24" s="2" t="s">
        <v>551</v>
      </c>
      <c r="BQ24" s="25"/>
      <c r="BR24" s="29" t="s">
        <v>1497</v>
      </c>
      <c r="BS24" s="27"/>
      <c r="BT24" s="27"/>
      <c r="BU24" s="2"/>
      <c r="BV24" s="25"/>
      <c r="BW24" s="29"/>
      <c r="BX24" s="27"/>
      <c r="BY24" s="20"/>
    </row>
    <row r="25" spans="2:77" s="3" customFormat="1" ht="156" hidden="1" x14ac:dyDescent="0.2">
      <c r="B25" s="14" t="s">
        <v>43</v>
      </c>
      <c r="C25" s="15">
        <v>43405</v>
      </c>
      <c r="D25" s="15">
        <v>43460</v>
      </c>
      <c r="E25" s="15">
        <v>43468</v>
      </c>
      <c r="F25" s="50" t="s">
        <v>59</v>
      </c>
      <c r="G25" s="36"/>
      <c r="H25" s="49" t="s">
        <v>362</v>
      </c>
      <c r="I25" s="36" t="s">
        <v>26</v>
      </c>
      <c r="J25" s="38" t="s">
        <v>147</v>
      </c>
      <c r="K25" s="46"/>
      <c r="L25" s="40" t="s">
        <v>236</v>
      </c>
      <c r="M25" s="40" t="s">
        <v>765</v>
      </c>
      <c r="N25" s="38" t="s">
        <v>1004</v>
      </c>
      <c r="O25" s="41" t="s">
        <v>896</v>
      </c>
      <c r="P25" s="41"/>
      <c r="Q25" s="42"/>
      <c r="R25" s="42"/>
      <c r="S25" s="47" t="s">
        <v>489</v>
      </c>
      <c r="T25" s="47" t="s">
        <v>490</v>
      </c>
      <c r="U25" s="48">
        <v>43503</v>
      </c>
      <c r="V25" s="72" t="s">
        <v>521</v>
      </c>
      <c r="W25" s="75"/>
      <c r="X25" s="76" t="s">
        <v>558</v>
      </c>
      <c r="Y25" s="76" t="s">
        <v>596</v>
      </c>
      <c r="Z25" s="48">
        <v>43585</v>
      </c>
      <c r="AA25" s="27">
        <v>43567</v>
      </c>
      <c r="AB25" s="2" t="s">
        <v>520</v>
      </c>
      <c r="AC25" s="25"/>
      <c r="AD25" s="28" t="s">
        <v>902</v>
      </c>
      <c r="AE25" s="27"/>
      <c r="AF25" s="23">
        <v>43587</v>
      </c>
      <c r="AG25" s="2" t="s">
        <v>613</v>
      </c>
      <c r="AH25" s="25"/>
      <c r="AI25" s="28" t="s">
        <v>1051</v>
      </c>
      <c r="AJ25" s="27">
        <v>43650</v>
      </c>
      <c r="AK25" s="27">
        <v>43622</v>
      </c>
      <c r="AL25" s="2" t="s">
        <v>520</v>
      </c>
      <c r="AM25" s="25"/>
      <c r="AN25" s="28" t="s">
        <v>1052</v>
      </c>
      <c r="AO25" s="27">
        <v>43650</v>
      </c>
      <c r="AP25" s="27">
        <v>43650</v>
      </c>
      <c r="AQ25" s="2" t="s">
        <v>520</v>
      </c>
      <c r="AR25" s="25"/>
      <c r="AS25" s="29" t="s">
        <v>1232</v>
      </c>
      <c r="AT25" s="27">
        <v>43713</v>
      </c>
      <c r="AU25" s="27">
        <v>43679</v>
      </c>
      <c r="AV25" s="2" t="s">
        <v>520</v>
      </c>
      <c r="AW25" s="25"/>
      <c r="AX25" s="29" t="s">
        <v>1315</v>
      </c>
      <c r="AY25" s="27">
        <v>43714</v>
      </c>
      <c r="AZ25" s="27">
        <v>43711</v>
      </c>
      <c r="BA25" s="2" t="s">
        <v>521</v>
      </c>
      <c r="BB25" s="25"/>
      <c r="BC25" s="29" t="s">
        <v>1333</v>
      </c>
      <c r="BD25" s="23">
        <v>43741</v>
      </c>
      <c r="BE25" s="23">
        <v>43741</v>
      </c>
      <c r="BF25" s="2" t="s">
        <v>520</v>
      </c>
      <c r="BG25" s="25"/>
      <c r="BH25" s="29" t="s">
        <v>1480</v>
      </c>
      <c r="BI25" s="213" t="s">
        <v>1478</v>
      </c>
      <c r="BN25" s="213" t="s">
        <v>1478</v>
      </c>
      <c r="BO25" s="213">
        <v>43787</v>
      </c>
      <c r="BP25" s="2" t="s">
        <v>520</v>
      </c>
      <c r="BQ25" s="25"/>
      <c r="BR25" s="29" t="s">
        <v>1498</v>
      </c>
      <c r="BS25" s="27"/>
      <c r="BT25" s="27"/>
      <c r="BU25" s="2"/>
      <c r="BV25" s="25"/>
      <c r="BW25" s="29"/>
      <c r="BX25" s="27"/>
      <c r="BY25" s="20"/>
    </row>
    <row r="26" spans="2:77" s="3" customFormat="1" ht="288" hidden="1" x14ac:dyDescent="0.2">
      <c r="B26" s="14" t="s">
        <v>43</v>
      </c>
      <c r="C26" s="15">
        <v>43405</v>
      </c>
      <c r="D26" s="15">
        <v>43460</v>
      </c>
      <c r="E26" s="15">
        <v>43468</v>
      </c>
      <c r="F26" s="50" t="s">
        <v>60</v>
      </c>
      <c r="G26" s="36"/>
      <c r="H26" s="49" t="s">
        <v>363</v>
      </c>
      <c r="I26" s="36" t="s">
        <v>26</v>
      </c>
      <c r="J26" s="202" t="s">
        <v>148</v>
      </c>
      <c r="K26" s="46"/>
      <c r="L26" s="40" t="s">
        <v>237</v>
      </c>
      <c r="M26" s="40" t="s">
        <v>766</v>
      </c>
      <c r="N26" s="38" t="s">
        <v>1092</v>
      </c>
      <c r="O26" s="41" t="s">
        <v>871</v>
      </c>
      <c r="P26" s="41"/>
      <c r="Q26" s="42"/>
      <c r="R26" s="42"/>
      <c r="S26" s="47" t="s">
        <v>445</v>
      </c>
      <c r="T26" s="47" t="s">
        <v>446</v>
      </c>
      <c r="U26" s="48">
        <v>43503</v>
      </c>
      <c r="V26" s="72" t="s">
        <v>551</v>
      </c>
      <c r="W26" s="75"/>
      <c r="X26" s="76" t="s">
        <v>568</v>
      </c>
      <c r="Y26" s="76" t="s">
        <v>597</v>
      </c>
      <c r="Z26" s="48">
        <v>43585</v>
      </c>
      <c r="AA26" s="27">
        <v>43567</v>
      </c>
      <c r="AB26" s="2" t="s">
        <v>520</v>
      </c>
      <c r="AC26" s="25"/>
      <c r="AD26" s="28" t="s">
        <v>893</v>
      </c>
      <c r="AE26" s="27"/>
      <c r="AF26" s="27">
        <v>43587</v>
      </c>
      <c r="AG26" s="2" t="s">
        <v>520</v>
      </c>
      <c r="AH26" s="25"/>
      <c r="AI26" s="28" t="s">
        <v>988</v>
      </c>
      <c r="AJ26" s="27">
        <v>43650</v>
      </c>
      <c r="AK26" s="27">
        <v>43622</v>
      </c>
      <c r="AL26" s="2" t="s">
        <v>520</v>
      </c>
      <c r="AM26" s="25"/>
      <c r="AN26" s="91" t="s">
        <v>1093</v>
      </c>
      <c r="AO26" s="27">
        <v>43650</v>
      </c>
      <c r="AP26" s="27">
        <v>43650</v>
      </c>
      <c r="AQ26" s="2" t="s">
        <v>520</v>
      </c>
      <c r="AR26" s="25"/>
      <c r="AS26" s="29" t="s">
        <v>1159</v>
      </c>
      <c r="AT26" s="27">
        <v>43713</v>
      </c>
      <c r="AU26" s="27">
        <v>43679</v>
      </c>
      <c r="AV26" s="2" t="s">
        <v>520</v>
      </c>
      <c r="AW26" s="25"/>
      <c r="AX26" s="29" t="s">
        <v>1233</v>
      </c>
      <c r="AY26" s="27">
        <v>43714</v>
      </c>
      <c r="AZ26" s="27">
        <v>43714</v>
      </c>
      <c r="BA26" s="2" t="s">
        <v>551</v>
      </c>
      <c r="BB26" s="25"/>
      <c r="BC26" s="29" t="s">
        <v>1334</v>
      </c>
      <c r="BD26" s="27" t="s">
        <v>446</v>
      </c>
      <c r="BE26" s="27" t="s">
        <v>446</v>
      </c>
      <c r="BF26" s="2" t="s">
        <v>613</v>
      </c>
      <c r="BG26" s="25"/>
      <c r="BH26" s="29"/>
      <c r="BI26" s="27"/>
      <c r="BJ26" s="27"/>
      <c r="BK26" s="2"/>
      <c r="BL26" s="25"/>
      <c r="BM26" s="29"/>
      <c r="BN26" s="27"/>
      <c r="BO26" s="27"/>
      <c r="BP26" s="2"/>
      <c r="BQ26" s="25"/>
      <c r="BR26" s="29"/>
      <c r="BS26" s="27"/>
      <c r="BT26" s="27"/>
      <c r="BU26" s="2"/>
      <c r="BV26" s="25"/>
      <c r="BW26" s="29"/>
      <c r="BX26" s="27"/>
      <c r="BY26" s="20"/>
    </row>
    <row r="27" spans="2:77" s="3" customFormat="1" ht="108" hidden="1" x14ac:dyDescent="0.2">
      <c r="B27" s="14" t="s">
        <v>43</v>
      </c>
      <c r="C27" s="15">
        <v>43405</v>
      </c>
      <c r="D27" s="15">
        <v>43460</v>
      </c>
      <c r="E27" s="15">
        <v>43468</v>
      </c>
      <c r="F27" s="50" t="s">
        <v>61</v>
      </c>
      <c r="G27" s="36"/>
      <c r="H27" s="49" t="s">
        <v>364</v>
      </c>
      <c r="I27" s="36" t="s">
        <v>26</v>
      </c>
      <c r="J27" s="142" t="s">
        <v>149</v>
      </c>
      <c r="K27" s="46"/>
      <c r="L27" s="40" t="s">
        <v>238</v>
      </c>
      <c r="M27" s="40" t="s">
        <v>767</v>
      </c>
      <c r="N27" s="38" t="s">
        <v>1336</v>
      </c>
      <c r="O27" s="41" t="s">
        <v>871</v>
      </c>
      <c r="P27" s="41"/>
      <c r="Q27" s="42"/>
      <c r="R27" s="42"/>
      <c r="S27" s="43" t="s">
        <v>507</v>
      </c>
      <c r="T27" s="43" t="s">
        <v>508</v>
      </c>
      <c r="U27" s="48">
        <v>43503</v>
      </c>
      <c r="V27" s="72" t="s">
        <v>521</v>
      </c>
      <c r="W27" s="75"/>
      <c r="X27" s="76" t="s">
        <v>559</v>
      </c>
      <c r="Y27" s="76" t="s">
        <v>598</v>
      </c>
      <c r="Z27" s="48">
        <v>43585</v>
      </c>
      <c r="AA27" s="27">
        <v>43567</v>
      </c>
      <c r="AB27" s="2" t="s">
        <v>520</v>
      </c>
      <c r="AC27" s="25"/>
      <c r="AD27" s="28" t="s">
        <v>894</v>
      </c>
      <c r="AE27" s="27"/>
      <c r="AF27" s="27">
        <v>43587</v>
      </c>
      <c r="AG27" s="2" t="s">
        <v>520</v>
      </c>
      <c r="AH27" s="25"/>
      <c r="AI27" s="28" t="s">
        <v>990</v>
      </c>
      <c r="AJ27" s="27">
        <v>43650</v>
      </c>
      <c r="AK27" s="27">
        <v>43622</v>
      </c>
      <c r="AL27" s="2" t="s">
        <v>520</v>
      </c>
      <c r="AM27" s="25"/>
      <c r="AN27" s="28" t="s">
        <v>1053</v>
      </c>
      <c r="AO27" s="27">
        <v>43650</v>
      </c>
      <c r="AP27" s="27">
        <v>43650</v>
      </c>
      <c r="AQ27" s="2" t="s">
        <v>551</v>
      </c>
      <c r="AR27" s="25"/>
      <c r="AS27" s="29" t="s">
        <v>1158</v>
      </c>
      <c r="AT27" s="27"/>
      <c r="AU27" s="27">
        <v>43679</v>
      </c>
      <c r="AV27" s="2" t="s">
        <v>520</v>
      </c>
      <c r="AW27" s="25"/>
      <c r="AX27" s="29" t="s">
        <v>1234</v>
      </c>
      <c r="AY27" s="27">
        <v>43714</v>
      </c>
      <c r="AZ27" s="27">
        <v>43714</v>
      </c>
      <c r="BA27" s="2" t="s">
        <v>520</v>
      </c>
      <c r="BB27" s="25"/>
      <c r="BC27" s="29" t="s">
        <v>1335</v>
      </c>
      <c r="BD27" s="23">
        <v>43741</v>
      </c>
      <c r="BE27" s="23">
        <v>43741</v>
      </c>
      <c r="BF27" s="2" t="s">
        <v>520</v>
      </c>
      <c r="BG27" s="25"/>
      <c r="BH27" s="29" t="s">
        <v>1481</v>
      </c>
      <c r="BI27" s="213" t="s">
        <v>1478</v>
      </c>
      <c r="BN27" s="213" t="s">
        <v>1478</v>
      </c>
      <c r="BO27" s="213">
        <v>43787</v>
      </c>
      <c r="BP27" s="2" t="s">
        <v>520</v>
      </c>
      <c r="BQ27" s="25"/>
      <c r="BR27" s="29" t="s">
        <v>1507</v>
      </c>
      <c r="BS27" s="27"/>
      <c r="BT27" s="27"/>
      <c r="BU27" s="2"/>
      <c r="BV27" s="25"/>
      <c r="BW27" s="29"/>
      <c r="BX27" s="27"/>
      <c r="BY27" s="20"/>
    </row>
    <row r="28" spans="2:77" s="3" customFormat="1" ht="120" hidden="1" x14ac:dyDescent="0.2">
      <c r="B28" s="14" t="s">
        <v>43</v>
      </c>
      <c r="C28" s="15">
        <v>43405</v>
      </c>
      <c r="D28" s="15">
        <v>43460</v>
      </c>
      <c r="E28" s="15">
        <v>43468</v>
      </c>
      <c r="F28" s="50" t="s">
        <v>62</v>
      </c>
      <c r="G28" s="36"/>
      <c r="H28" s="49" t="s">
        <v>364</v>
      </c>
      <c r="I28" s="36" t="s">
        <v>26</v>
      </c>
      <c r="J28" s="202" t="s">
        <v>150</v>
      </c>
      <c r="K28" s="46"/>
      <c r="L28" s="40" t="s">
        <v>239</v>
      </c>
      <c r="M28" s="40" t="s">
        <v>768</v>
      </c>
      <c r="N28" s="38" t="s">
        <v>315</v>
      </c>
      <c r="O28" s="41" t="s">
        <v>897</v>
      </c>
      <c r="P28" s="41"/>
      <c r="Q28" s="42"/>
      <c r="R28" s="42"/>
      <c r="S28" s="47" t="s">
        <v>509</v>
      </c>
      <c r="T28" s="47" t="s">
        <v>446</v>
      </c>
      <c r="U28" s="48"/>
      <c r="V28" s="72"/>
      <c r="W28" s="75"/>
      <c r="X28" s="76"/>
      <c r="Y28" s="76"/>
      <c r="Z28" s="48">
        <v>43585</v>
      </c>
      <c r="AA28" s="27">
        <v>43567</v>
      </c>
      <c r="AB28" s="2" t="s">
        <v>551</v>
      </c>
      <c r="AC28" s="25"/>
      <c r="AD28" s="28" t="s">
        <v>880</v>
      </c>
      <c r="AE28" s="27"/>
      <c r="AF28" s="27">
        <v>43587</v>
      </c>
      <c r="AG28" s="2" t="s">
        <v>551</v>
      </c>
      <c r="AH28" s="25"/>
      <c r="AI28" s="28" t="s">
        <v>987</v>
      </c>
      <c r="AJ28" s="27">
        <v>43650</v>
      </c>
      <c r="AK28" s="27">
        <v>43622</v>
      </c>
      <c r="AL28" s="2" t="s">
        <v>520</v>
      </c>
      <c r="AM28" s="25"/>
      <c r="AN28" s="28" t="s">
        <v>1054</v>
      </c>
      <c r="AO28" s="27">
        <v>43650</v>
      </c>
      <c r="AP28" s="27">
        <v>43650</v>
      </c>
      <c r="AQ28" s="2" t="s">
        <v>551</v>
      </c>
      <c r="AR28" s="25"/>
      <c r="AS28" s="29" t="s">
        <v>1157</v>
      </c>
      <c r="AT28" s="27" t="s">
        <v>446</v>
      </c>
      <c r="AU28" s="27" t="s">
        <v>446</v>
      </c>
      <c r="AV28" s="2" t="s">
        <v>613</v>
      </c>
      <c r="AW28" s="25"/>
      <c r="AX28" s="29"/>
      <c r="AY28" s="27"/>
      <c r="AZ28" s="27"/>
      <c r="BA28" s="2"/>
      <c r="BB28" s="25"/>
      <c r="BC28" s="29"/>
      <c r="BD28" s="27"/>
      <c r="BE28" s="27"/>
      <c r="BF28" s="2"/>
      <c r="BG28" s="25"/>
      <c r="BH28" s="29"/>
      <c r="BI28" s="27"/>
      <c r="BJ28" s="27"/>
      <c r="BK28" s="2"/>
      <c r="BL28" s="25"/>
      <c r="BM28" s="29"/>
      <c r="BN28" s="27"/>
      <c r="BO28" s="27"/>
      <c r="BP28" s="2"/>
      <c r="BQ28" s="25"/>
      <c r="BR28" s="29"/>
      <c r="BS28" s="27"/>
      <c r="BT28" s="27"/>
      <c r="BU28" s="2"/>
      <c r="BV28" s="25"/>
      <c r="BW28" s="29"/>
      <c r="BX28" s="27"/>
      <c r="BY28" s="20"/>
    </row>
    <row r="29" spans="2:77" s="3" customFormat="1" ht="288" hidden="1" x14ac:dyDescent="0.2">
      <c r="B29" s="14" t="s">
        <v>43</v>
      </c>
      <c r="C29" s="15">
        <v>43405</v>
      </c>
      <c r="D29" s="15">
        <v>43460</v>
      </c>
      <c r="E29" s="15">
        <v>43468</v>
      </c>
      <c r="F29" s="50" t="s">
        <v>63</v>
      </c>
      <c r="G29" s="36"/>
      <c r="H29" s="49" t="s">
        <v>365</v>
      </c>
      <c r="I29" s="36" t="s">
        <v>26</v>
      </c>
      <c r="J29" s="202" t="s">
        <v>151</v>
      </c>
      <c r="K29" s="46"/>
      <c r="L29" s="40" t="s">
        <v>240</v>
      </c>
      <c r="M29" s="40" t="s">
        <v>769</v>
      </c>
      <c r="N29" s="38" t="s">
        <v>1450</v>
      </c>
      <c r="O29" s="41" t="s">
        <v>896</v>
      </c>
      <c r="P29" s="41"/>
      <c r="Q29" s="42"/>
      <c r="R29" s="42"/>
      <c r="S29" s="43" t="s">
        <v>510</v>
      </c>
      <c r="T29" s="43" t="s">
        <v>444</v>
      </c>
      <c r="U29" s="48"/>
      <c r="V29" s="72"/>
      <c r="W29" s="75"/>
      <c r="X29" s="76"/>
      <c r="Y29" s="76" t="s">
        <v>599</v>
      </c>
      <c r="Z29" s="48">
        <v>43585</v>
      </c>
      <c r="AA29" s="27">
        <v>43567</v>
      </c>
      <c r="AB29" s="2" t="s">
        <v>521</v>
      </c>
      <c r="AC29" s="25"/>
      <c r="AD29" s="28" t="s">
        <v>882</v>
      </c>
      <c r="AE29" s="27"/>
      <c r="AF29" s="27">
        <v>43587</v>
      </c>
      <c r="AG29" s="2" t="s">
        <v>521</v>
      </c>
      <c r="AH29" s="25"/>
      <c r="AI29" s="28" t="s">
        <v>968</v>
      </c>
      <c r="AJ29" s="27">
        <v>43650</v>
      </c>
      <c r="AK29" s="27">
        <v>43622</v>
      </c>
      <c r="AL29" s="2" t="s">
        <v>520</v>
      </c>
      <c r="AM29" s="25"/>
      <c r="AN29" s="28" t="s">
        <v>1055</v>
      </c>
      <c r="AO29" s="27">
        <v>43650</v>
      </c>
      <c r="AP29" s="27">
        <v>43650</v>
      </c>
      <c r="AQ29" s="2" t="s">
        <v>520</v>
      </c>
      <c r="AR29" s="25"/>
      <c r="AS29" s="29" t="s">
        <v>1221</v>
      </c>
      <c r="AT29" s="27"/>
      <c r="AU29" s="27">
        <v>43679</v>
      </c>
      <c r="AV29" s="2" t="s">
        <v>520</v>
      </c>
      <c r="AW29" s="25"/>
      <c r="AX29" s="29" t="s">
        <v>1307</v>
      </c>
      <c r="AY29" s="27">
        <v>43714</v>
      </c>
      <c r="AZ29" s="27">
        <v>43699</v>
      </c>
      <c r="BA29" s="2" t="s">
        <v>520</v>
      </c>
      <c r="BB29" s="25"/>
      <c r="BC29" s="29" t="s">
        <v>1308</v>
      </c>
      <c r="BD29" s="23">
        <v>43741</v>
      </c>
      <c r="BE29" s="23">
        <v>43741</v>
      </c>
      <c r="BF29" s="2" t="s">
        <v>520</v>
      </c>
      <c r="BG29" s="25"/>
      <c r="BH29" s="29" t="s">
        <v>1499</v>
      </c>
      <c r="BI29" s="213" t="s">
        <v>1478</v>
      </c>
      <c r="BN29" s="213" t="s">
        <v>1478</v>
      </c>
      <c r="BO29" s="27"/>
      <c r="BP29" s="2"/>
      <c r="BQ29" s="25"/>
      <c r="BR29" s="29"/>
      <c r="BS29" s="27" t="s">
        <v>1539</v>
      </c>
      <c r="BT29" s="213">
        <v>43811</v>
      </c>
      <c r="BU29" s="2" t="s">
        <v>551</v>
      </c>
      <c r="BV29" s="25"/>
      <c r="BW29" s="29" t="s">
        <v>1528</v>
      </c>
      <c r="BX29" s="27"/>
      <c r="BY29" s="20"/>
    </row>
    <row r="30" spans="2:77" s="3" customFormat="1" ht="168" hidden="1" x14ac:dyDescent="0.2">
      <c r="B30" s="14" t="s">
        <v>43</v>
      </c>
      <c r="C30" s="15">
        <v>43405</v>
      </c>
      <c r="D30" s="15">
        <v>43460</v>
      </c>
      <c r="E30" s="15">
        <v>43468</v>
      </c>
      <c r="F30" s="50" t="s">
        <v>64</v>
      </c>
      <c r="G30" s="36"/>
      <c r="H30" s="49" t="s">
        <v>366</v>
      </c>
      <c r="I30" s="36" t="s">
        <v>26</v>
      </c>
      <c r="J30" s="142" t="s">
        <v>152</v>
      </c>
      <c r="K30" s="46"/>
      <c r="L30" s="40" t="s">
        <v>241</v>
      </c>
      <c r="M30" s="40" t="s">
        <v>770</v>
      </c>
      <c r="N30" s="38" t="s">
        <v>316</v>
      </c>
      <c r="O30" s="41" t="s">
        <v>871</v>
      </c>
      <c r="P30" s="41"/>
      <c r="Q30" s="42"/>
      <c r="R30" s="42"/>
      <c r="S30" s="47"/>
      <c r="T30" s="47"/>
      <c r="U30" s="48">
        <v>43503</v>
      </c>
      <c r="V30" s="72" t="s">
        <v>521</v>
      </c>
      <c r="W30" s="75"/>
      <c r="X30" s="76" t="s">
        <v>566</v>
      </c>
      <c r="Y30" s="76" t="s">
        <v>600</v>
      </c>
      <c r="Z30" s="48">
        <v>43585</v>
      </c>
      <c r="AA30" s="27">
        <v>43567</v>
      </c>
      <c r="AB30" s="2" t="s">
        <v>521</v>
      </c>
      <c r="AC30" s="25"/>
      <c r="AD30" s="28" t="s">
        <v>883</v>
      </c>
      <c r="AE30" s="27"/>
      <c r="AF30" s="27">
        <v>43587</v>
      </c>
      <c r="AG30" s="2" t="s">
        <v>521</v>
      </c>
      <c r="AH30" s="25"/>
      <c r="AI30" s="89" t="s">
        <v>1056</v>
      </c>
      <c r="AJ30" s="27">
        <v>43650</v>
      </c>
      <c r="AK30" s="27">
        <v>43622</v>
      </c>
      <c r="AL30" s="2" t="s">
        <v>521</v>
      </c>
      <c r="AM30" s="25"/>
      <c r="AN30" s="91" t="s">
        <v>1057</v>
      </c>
      <c r="AO30" s="27">
        <v>43650</v>
      </c>
      <c r="AP30" s="27">
        <v>43650</v>
      </c>
      <c r="AQ30" s="2" t="s">
        <v>521</v>
      </c>
      <c r="AR30" s="25"/>
      <c r="AS30" s="29" t="s">
        <v>1156</v>
      </c>
      <c r="AT30" s="27"/>
      <c r="AU30" s="27">
        <v>43679</v>
      </c>
      <c r="AV30" s="2" t="s">
        <v>521</v>
      </c>
      <c r="AW30" s="25"/>
      <c r="AX30" s="29" t="s">
        <v>1235</v>
      </c>
      <c r="AY30" s="27">
        <v>43714</v>
      </c>
      <c r="AZ30" s="27">
        <v>43699</v>
      </c>
      <c r="BA30" s="2" t="s">
        <v>520</v>
      </c>
      <c r="BB30" s="25"/>
      <c r="BC30" s="29" t="s">
        <v>1309</v>
      </c>
      <c r="BD30" s="23">
        <v>43741</v>
      </c>
      <c r="BE30" s="23">
        <v>43741</v>
      </c>
      <c r="BF30" s="2" t="s">
        <v>520</v>
      </c>
      <c r="BG30" s="25"/>
      <c r="BH30" s="29" t="s">
        <v>1451</v>
      </c>
      <c r="BI30" s="213" t="s">
        <v>1478</v>
      </c>
      <c r="BN30" s="27"/>
      <c r="BO30" s="27"/>
      <c r="BP30" s="2"/>
      <c r="BQ30" s="25"/>
      <c r="BR30" s="29"/>
      <c r="BS30" s="213" t="s">
        <v>1539</v>
      </c>
      <c r="BT30" s="27">
        <v>43804</v>
      </c>
      <c r="BU30" s="2" t="s">
        <v>520</v>
      </c>
      <c r="BV30" s="25"/>
      <c r="BW30" s="29" t="s">
        <v>1500</v>
      </c>
      <c r="BX30" s="27"/>
      <c r="BY30" s="20"/>
    </row>
    <row r="31" spans="2:77" s="3" customFormat="1" ht="132" hidden="1" x14ac:dyDescent="0.2">
      <c r="B31" s="14" t="s">
        <v>43</v>
      </c>
      <c r="C31" s="15">
        <v>43405</v>
      </c>
      <c r="D31" s="15">
        <v>43460</v>
      </c>
      <c r="E31" s="15">
        <v>43468</v>
      </c>
      <c r="F31" s="50" t="s">
        <v>65</v>
      </c>
      <c r="G31" s="36"/>
      <c r="H31" s="49" t="s">
        <v>367</v>
      </c>
      <c r="I31" s="36" t="s">
        <v>26</v>
      </c>
      <c r="J31" s="202" t="s">
        <v>153</v>
      </c>
      <c r="K31" s="46"/>
      <c r="L31" s="40" t="s">
        <v>242</v>
      </c>
      <c r="M31" s="40" t="s">
        <v>771</v>
      </c>
      <c r="N31" s="38" t="s">
        <v>317</v>
      </c>
      <c r="O31" s="41" t="s">
        <v>871</v>
      </c>
      <c r="P31" s="41"/>
      <c r="Q31" s="42"/>
      <c r="R31" s="42"/>
      <c r="S31" s="47" t="s">
        <v>511</v>
      </c>
      <c r="T31" s="43" t="s">
        <v>444</v>
      </c>
      <c r="U31" s="48">
        <v>43503</v>
      </c>
      <c r="V31" s="72" t="s">
        <v>520</v>
      </c>
      <c r="W31" s="75"/>
      <c r="X31" s="76" t="s">
        <v>569</v>
      </c>
      <c r="Y31" s="76" t="s">
        <v>601</v>
      </c>
      <c r="Z31" s="48">
        <v>43585</v>
      </c>
      <c r="AA31" s="27">
        <v>43567</v>
      </c>
      <c r="AB31" s="2" t="s">
        <v>520</v>
      </c>
      <c r="AC31" s="25"/>
      <c r="AD31" s="28" t="s">
        <v>969</v>
      </c>
      <c r="AE31" s="27"/>
      <c r="AF31" s="27">
        <v>43587</v>
      </c>
      <c r="AG31" s="2" t="s">
        <v>520</v>
      </c>
      <c r="AH31" s="25"/>
      <c r="AI31" s="28" t="s">
        <v>970</v>
      </c>
      <c r="AJ31" s="27">
        <v>43650</v>
      </c>
      <c r="AK31" s="27">
        <v>43622</v>
      </c>
      <c r="AL31" s="2" t="s">
        <v>520</v>
      </c>
      <c r="AM31" s="25"/>
      <c r="AN31" s="28" t="s">
        <v>1058</v>
      </c>
      <c r="AO31" s="27">
        <v>43650</v>
      </c>
      <c r="AP31" s="27">
        <v>43650</v>
      </c>
      <c r="AQ31" s="2" t="s">
        <v>551</v>
      </c>
      <c r="AR31" s="25"/>
      <c r="AS31" s="29" t="s">
        <v>1154</v>
      </c>
      <c r="AT31" s="27">
        <v>43679</v>
      </c>
      <c r="AU31" s="27">
        <v>43679</v>
      </c>
      <c r="AV31" s="2" t="s">
        <v>520</v>
      </c>
      <c r="AW31" s="25"/>
      <c r="AX31" s="29" t="s">
        <v>1296</v>
      </c>
      <c r="AY31" s="27">
        <v>43714</v>
      </c>
      <c r="AZ31" s="27">
        <v>43711</v>
      </c>
      <c r="BA31" s="2" t="s">
        <v>520</v>
      </c>
      <c r="BB31" s="25"/>
      <c r="BC31" s="29" t="s">
        <v>1482</v>
      </c>
      <c r="BD31" s="23">
        <v>43741</v>
      </c>
      <c r="BE31" s="23">
        <v>43741</v>
      </c>
      <c r="BF31" s="2"/>
      <c r="BG31" s="25"/>
      <c r="BH31" s="29"/>
      <c r="BI31" s="213" t="s">
        <v>1478</v>
      </c>
      <c r="BN31" s="27"/>
      <c r="BO31" s="27"/>
      <c r="BP31" s="2"/>
      <c r="BQ31" s="25"/>
      <c r="BR31" s="29"/>
      <c r="BS31" s="213" t="s">
        <v>1539</v>
      </c>
      <c r="BT31" s="213">
        <v>43815</v>
      </c>
      <c r="BU31" s="2" t="s">
        <v>551</v>
      </c>
      <c r="BV31" s="25"/>
      <c r="BW31" s="110" t="s">
        <v>1555</v>
      </c>
      <c r="BX31" s="27"/>
      <c r="BY31" s="20"/>
    </row>
    <row r="32" spans="2:77" s="3" customFormat="1" ht="120" hidden="1" x14ac:dyDescent="0.2">
      <c r="B32" s="14" t="s">
        <v>43</v>
      </c>
      <c r="C32" s="15">
        <v>43405</v>
      </c>
      <c r="D32" s="15">
        <v>43460</v>
      </c>
      <c r="E32" s="15">
        <v>43468</v>
      </c>
      <c r="F32" s="50" t="s">
        <v>66</v>
      </c>
      <c r="G32" s="36"/>
      <c r="H32" s="49" t="s">
        <v>368</v>
      </c>
      <c r="I32" s="36" t="s">
        <v>26</v>
      </c>
      <c r="J32" s="38" t="s">
        <v>154</v>
      </c>
      <c r="K32" s="46"/>
      <c r="L32" s="40" t="s">
        <v>243</v>
      </c>
      <c r="M32" s="40" t="s">
        <v>772</v>
      </c>
      <c r="N32" s="38" t="s">
        <v>318</v>
      </c>
      <c r="O32" s="41" t="s">
        <v>897</v>
      </c>
      <c r="P32" s="41"/>
      <c r="Q32" s="42"/>
      <c r="R32" s="42"/>
      <c r="S32" s="47"/>
      <c r="T32" s="47"/>
      <c r="U32" s="48"/>
      <c r="V32" s="72"/>
      <c r="W32" s="75"/>
      <c r="X32" s="76"/>
      <c r="Y32" s="76"/>
      <c r="Z32" s="48">
        <v>43585</v>
      </c>
      <c r="AA32" s="27">
        <v>43567</v>
      </c>
      <c r="AB32" s="2"/>
      <c r="AC32" s="25"/>
      <c r="AD32" s="89"/>
      <c r="AE32" s="27"/>
      <c r="AF32" s="27">
        <v>43587</v>
      </c>
      <c r="AG32" s="2" t="s">
        <v>521</v>
      </c>
      <c r="AH32" s="25"/>
      <c r="AI32" s="89" t="s">
        <v>992</v>
      </c>
      <c r="AJ32" s="27">
        <v>43650</v>
      </c>
      <c r="AK32" s="27">
        <v>43622</v>
      </c>
      <c r="AL32" s="2" t="s">
        <v>520</v>
      </c>
      <c r="AM32" s="25"/>
      <c r="AN32" s="28" t="s">
        <v>1091</v>
      </c>
      <c r="AO32" s="27">
        <v>43650</v>
      </c>
      <c r="AP32" s="27">
        <v>43650</v>
      </c>
      <c r="AQ32" s="2" t="s">
        <v>520</v>
      </c>
      <c r="AR32" s="25"/>
      <c r="AS32" s="29" t="s">
        <v>1155</v>
      </c>
      <c r="AT32" s="27"/>
      <c r="AU32" s="27">
        <v>43679</v>
      </c>
      <c r="AV32" s="2" t="s">
        <v>520</v>
      </c>
      <c r="AW32" s="25"/>
      <c r="AX32" s="29" t="s">
        <v>1237</v>
      </c>
      <c r="AY32" s="27">
        <v>43714</v>
      </c>
      <c r="AZ32" s="27">
        <v>43711</v>
      </c>
      <c r="BA32" s="2" t="s">
        <v>520</v>
      </c>
      <c r="BB32" s="25"/>
      <c r="BC32" s="29" t="s">
        <v>1382</v>
      </c>
      <c r="BD32" s="23">
        <v>43741</v>
      </c>
      <c r="BE32" s="23">
        <v>43741</v>
      </c>
      <c r="BF32" s="2" t="s">
        <v>520</v>
      </c>
      <c r="BG32" s="25"/>
      <c r="BH32" s="29" t="s">
        <v>1483</v>
      </c>
      <c r="BI32" s="213" t="s">
        <v>1478</v>
      </c>
      <c r="BN32" s="27"/>
      <c r="BO32" s="27"/>
      <c r="BP32" s="2"/>
      <c r="BQ32" s="25"/>
      <c r="BR32" s="29"/>
      <c r="BS32" s="213" t="s">
        <v>1539</v>
      </c>
      <c r="BT32" s="213">
        <v>43804</v>
      </c>
      <c r="BU32" s="2" t="s">
        <v>520</v>
      </c>
      <c r="BV32" s="25"/>
      <c r="BW32" s="29" t="s">
        <v>1501</v>
      </c>
      <c r="BX32" s="27"/>
      <c r="BY32" s="20"/>
    </row>
    <row r="33" spans="2:77" s="3" customFormat="1" ht="156" hidden="1" x14ac:dyDescent="0.2">
      <c r="B33" s="14" t="s">
        <v>43</v>
      </c>
      <c r="C33" s="15">
        <v>43405</v>
      </c>
      <c r="D33" s="15">
        <v>43460</v>
      </c>
      <c r="E33" s="15">
        <v>43468</v>
      </c>
      <c r="F33" s="50" t="s">
        <v>67</v>
      </c>
      <c r="G33" s="36"/>
      <c r="H33" s="49" t="s">
        <v>368</v>
      </c>
      <c r="I33" s="36" t="s">
        <v>26</v>
      </c>
      <c r="J33" s="38" t="s">
        <v>155</v>
      </c>
      <c r="K33" s="46"/>
      <c r="L33" s="40" t="s">
        <v>244</v>
      </c>
      <c r="M33" s="40" t="s">
        <v>773</v>
      </c>
      <c r="N33" s="38" t="s">
        <v>1337</v>
      </c>
      <c r="O33" s="41" t="s">
        <v>898</v>
      </c>
      <c r="P33" s="41"/>
      <c r="Q33" s="42"/>
      <c r="R33" s="42"/>
      <c r="S33" s="43" t="s">
        <v>449</v>
      </c>
      <c r="T33" s="43" t="s">
        <v>450</v>
      </c>
      <c r="U33" s="48"/>
      <c r="V33" s="72"/>
      <c r="W33" s="75"/>
      <c r="X33" s="76"/>
      <c r="Y33" s="76"/>
      <c r="Z33" s="48">
        <v>43585</v>
      </c>
      <c r="AA33" s="27">
        <v>43567</v>
      </c>
      <c r="AB33" s="2" t="s">
        <v>520</v>
      </c>
      <c r="AC33" s="25"/>
      <c r="AD33" s="28" t="s">
        <v>991</v>
      </c>
      <c r="AE33" s="27"/>
      <c r="AF33" s="27">
        <v>43587</v>
      </c>
      <c r="AG33" s="2" t="s">
        <v>520</v>
      </c>
      <c r="AH33" s="25"/>
      <c r="AI33" s="28" t="s">
        <v>971</v>
      </c>
      <c r="AJ33" s="27">
        <v>43650</v>
      </c>
      <c r="AK33" s="27">
        <v>43622</v>
      </c>
      <c r="AL33" s="2" t="s">
        <v>520</v>
      </c>
      <c r="AM33" s="25"/>
      <c r="AN33" s="28" t="s">
        <v>1081</v>
      </c>
      <c r="AO33" s="27">
        <v>43650</v>
      </c>
      <c r="AP33" s="27">
        <v>43650</v>
      </c>
      <c r="AQ33" s="2" t="s">
        <v>520</v>
      </c>
      <c r="AR33" s="25"/>
      <c r="AS33" s="29" t="s">
        <v>1153</v>
      </c>
      <c r="AT33" s="27"/>
      <c r="AU33" s="27">
        <v>43679</v>
      </c>
      <c r="AV33" s="2" t="s">
        <v>520</v>
      </c>
      <c r="AW33" s="25"/>
      <c r="AX33" s="29" t="s">
        <v>1238</v>
      </c>
      <c r="AY33" s="27">
        <v>43714</v>
      </c>
      <c r="AZ33" s="27">
        <v>43711</v>
      </c>
      <c r="BA33" s="2" t="s">
        <v>520</v>
      </c>
      <c r="BB33" s="25"/>
      <c r="BC33" s="29" t="s">
        <v>1338</v>
      </c>
      <c r="BD33" s="23">
        <v>43741</v>
      </c>
      <c r="BE33" s="23">
        <v>43741</v>
      </c>
      <c r="BF33" s="2" t="s">
        <v>520</v>
      </c>
      <c r="BG33" s="25"/>
      <c r="BH33" s="29" t="s">
        <v>1452</v>
      </c>
      <c r="BI33" s="213" t="s">
        <v>1478</v>
      </c>
      <c r="BN33" s="27"/>
      <c r="BO33" s="27"/>
      <c r="BP33" s="2"/>
      <c r="BQ33" s="25"/>
      <c r="BR33" s="29"/>
      <c r="BS33" s="213" t="s">
        <v>1539</v>
      </c>
      <c r="BT33" s="213">
        <v>43805</v>
      </c>
      <c r="BU33" s="2" t="s">
        <v>520</v>
      </c>
      <c r="BV33" s="25"/>
      <c r="BW33" s="29" t="s">
        <v>1508</v>
      </c>
      <c r="BX33" s="27"/>
      <c r="BY33" s="20"/>
    </row>
    <row r="34" spans="2:77" s="3" customFormat="1" ht="156" hidden="1" x14ac:dyDescent="0.2">
      <c r="B34" s="197" t="s">
        <v>43</v>
      </c>
      <c r="C34" s="15">
        <v>43405</v>
      </c>
      <c r="D34" s="15">
        <v>43460</v>
      </c>
      <c r="E34" s="15">
        <v>43468</v>
      </c>
      <c r="F34" s="50" t="s">
        <v>68</v>
      </c>
      <c r="G34" s="36"/>
      <c r="H34" s="49" t="s">
        <v>368</v>
      </c>
      <c r="I34" s="36" t="s">
        <v>26</v>
      </c>
      <c r="J34" s="202" t="s">
        <v>156</v>
      </c>
      <c r="K34" s="46"/>
      <c r="L34" s="40" t="s">
        <v>245</v>
      </c>
      <c r="M34" s="40" t="s">
        <v>774</v>
      </c>
      <c r="N34" s="38" t="s">
        <v>319</v>
      </c>
      <c r="O34" s="41" t="s">
        <v>898</v>
      </c>
      <c r="P34" s="41"/>
      <c r="Q34" s="42"/>
      <c r="R34" s="42"/>
      <c r="S34" s="43" t="s">
        <v>449</v>
      </c>
      <c r="T34" s="43" t="s">
        <v>450</v>
      </c>
      <c r="U34" s="48"/>
      <c r="V34" s="72"/>
      <c r="W34" s="75"/>
      <c r="X34" s="76"/>
      <c r="Y34" s="76"/>
      <c r="Z34" s="48">
        <v>43585</v>
      </c>
      <c r="AA34" s="23">
        <v>43567</v>
      </c>
      <c r="AB34" s="2" t="s">
        <v>520</v>
      </c>
      <c r="AC34" s="25"/>
      <c r="AD34" s="89" t="s">
        <v>927</v>
      </c>
      <c r="AE34" s="27"/>
      <c r="AF34" s="27">
        <v>43587</v>
      </c>
      <c r="AG34" s="2" t="s">
        <v>551</v>
      </c>
      <c r="AH34" s="25"/>
      <c r="AI34" s="28" t="s">
        <v>997</v>
      </c>
      <c r="AJ34" s="27" t="s">
        <v>446</v>
      </c>
      <c r="AK34" s="27" t="s">
        <v>446</v>
      </c>
      <c r="AL34" s="2" t="s">
        <v>613</v>
      </c>
      <c r="AM34" s="25"/>
      <c r="AN34" s="28"/>
      <c r="AO34" s="27" t="s">
        <v>446</v>
      </c>
      <c r="AP34" s="27" t="s">
        <v>446</v>
      </c>
      <c r="AQ34" s="2" t="s">
        <v>613</v>
      </c>
      <c r="AR34" s="25"/>
      <c r="AS34" s="29"/>
      <c r="AT34" s="27"/>
      <c r="AU34" s="27" t="s">
        <v>446</v>
      </c>
      <c r="AV34" s="2" t="s">
        <v>613</v>
      </c>
      <c r="AW34" s="25"/>
      <c r="AX34" s="29" t="s">
        <v>446</v>
      </c>
      <c r="AY34" s="27"/>
      <c r="AZ34" s="27"/>
      <c r="BA34" s="2"/>
      <c r="BB34" s="25"/>
      <c r="BC34" s="29"/>
      <c r="BD34" s="27"/>
      <c r="BE34" s="27"/>
      <c r="BF34" s="210"/>
      <c r="BG34" s="25" t="s">
        <v>613</v>
      </c>
      <c r="BH34" s="29" t="s">
        <v>1415</v>
      </c>
      <c r="BI34" s="27"/>
      <c r="BJ34" s="27"/>
      <c r="BK34" s="2"/>
      <c r="BL34" s="25"/>
      <c r="BM34" s="29"/>
      <c r="BN34" s="27"/>
      <c r="BO34" s="27"/>
      <c r="BP34" s="2"/>
      <c r="BQ34" s="25"/>
      <c r="BR34" s="29"/>
      <c r="BS34" s="27"/>
      <c r="BT34" s="27"/>
      <c r="BU34" s="2"/>
      <c r="BV34" s="25"/>
      <c r="BW34" s="29"/>
      <c r="BX34" s="27"/>
      <c r="BY34" s="20"/>
    </row>
    <row r="35" spans="2:77" ht="189" x14ac:dyDescent="0.25">
      <c r="B35" s="266" t="s">
        <v>43</v>
      </c>
      <c r="C35" s="15">
        <v>43405</v>
      </c>
      <c r="D35" s="15">
        <v>43460</v>
      </c>
      <c r="E35" s="15">
        <v>43468</v>
      </c>
      <c r="F35" s="267" t="s">
        <v>69</v>
      </c>
      <c r="G35" s="268"/>
      <c r="H35" s="269" t="s">
        <v>411</v>
      </c>
      <c r="I35" s="268" t="s">
        <v>26</v>
      </c>
      <c r="J35" s="270" t="s">
        <v>157</v>
      </c>
      <c r="K35" s="271"/>
      <c r="L35" s="273" t="s">
        <v>246</v>
      </c>
      <c r="M35" s="273" t="s">
        <v>775</v>
      </c>
      <c r="N35" s="274" t="s">
        <v>320</v>
      </c>
      <c r="O35" s="275" t="s">
        <v>871</v>
      </c>
      <c r="P35" s="275" t="s">
        <v>427</v>
      </c>
      <c r="Q35" s="276">
        <v>0.66700000000000004</v>
      </c>
      <c r="R35" s="276">
        <v>0.75</v>
      </c>
      <c r="S35" s="288" t="s">
        <v>451</v>
      </c>
      <c r="T35" s="288" t="s">
        <v>452</v>
      </c>
      <c r="U35" s="278"/>
      <c r="V35" s="279"/>
      <c r="W35" s="280"/>
      <c r="X35" s="281"/>
      <c r="Y35" s="281" t="s">
        <v>602</v>
      </c>
      <c r="Z35" s="278">
        <v>43585</v>
      </c>
      <c r="AA35" s="282">
        <v>43567</v>
      </c>
      <c r="AB35" s="283" t="s">
        <v>520</v>
      </c>
      <c r="AC35" s="284"/>
      <c r="AD35" s="289"/>
      <c r="AE35" s="286"/>
      <c r="AF35" s="286">
        <v>43587</v>
      </c>
      <c r="AG35" s="283" t="s">
        <v>520</v>
      </c>
      <c r="AH35" s="284"/>
      <c r="AI35" s="285" t="s">
        <v>986</v>
      </c>
      <c r="AJ35" s="286">
        <v>43650</v>
      </c>
      <c r="AK35" s="286">
        <v>43622</v>
      </c>
      <c r="AL35" s="283" t="s">
        <v>551</v>
      </c>
      <c r="AM35" s="284"/>
      <c r="AN35" s="285" t="s">
        <v>1059</v>
      </c>
      <c r="AO35" s="286">
        <v>43650</v>
      </c>
      <c r="AP35" s="286">
        <v>43650</v>
      </c>
      <c r="AQ35" s="283" t="s">
        <v>551</v>
      </c>
      <c r="AR35" s="284"/>
      <c r="AS35" s="287" t="s">
        <v>1164</v>
      </c>
      <c r="AT35" s="286"/>
      <c r="AU35" s="286">
        <v>43679</v>
      </c>
      <c r="AV35" s="283" t="s">
        <v>520</v>
      </c>
      <c r="AW35" s="284"/>
      <c r="AX35" s="287" t="s">
        <v>1298</v>
      </c>
      <c r="AY35" s="286">
        <v>43714</v>
      </c>
      <c r="AZ35" s="286">
        <v>43698</v>
      </c>
      <c r="BA35" s="283" t="s">
        <v>551</v>
      </c>
      <c r="BB35" s="25"/>
      <c r="BC35" s="287" t="s">
        <v>1339</v>
      </c>
      <c r="BD35" s="286" t="s">
        <v>446</v>
      </c>
      <c r="BE35" s="286" t="s">
        <v>446</v>
      </c>
      <c r="BF35" s="283" t="s">
        <v>613</v>
      </c>
      <c r="BG35" s="25"/>
      <c r="BH35" s="287"/>
      <c r="BI35" s="286"/>
      <c r="BJ35" s="286"/>
      <c r="BK35" s="283"/>
      <c r="BL35" s="25"/>
      <c r="BM35" s="287"/>
      <c r="BN35" s="286"/>
      <c r="BO35" s="286"/>
      <c r="BP35" s="283"/>
      <c r="BQ35" s="25"/>
      <c r="BR35" s="287"/>
      <c r="BS35" s="286"/>
      <c r="BT35" s="286"/>
      <c r="BU35" s="283"/>
      <c r="BV35" s="25"/>
      <c r="BW35" s="287"/>
      <c r="BX35" s="286"/>
      <c r="BY35" s="290"/>
    </row>
    <row r="36" spans="2:77" s="3" customFormat="1" ht="144" hidden="1" x14ac:dyDescent="0.2">
      <c r="B36" s="14" t="s">
        <v>43</v>
      </c>
      <c r="C36" s="15">
        <v>43405</v>
      </c>
      <c r="D36" s="15">
        <v>43460</v>
      </c>
      <c r="E36" s="15">
        <v>43468</v>
      </c>
      <c r="F36" s="50" t="s">
        <v>70</v>
      </c>
      <c r="G36" s="36"/>
      <c r="H36" s="49" t="s">
        <v>369</v>
      </c>
      <c r="I36" s="36" t="s">
        <v>26</v>
      </c>
      <c r="J36" s="38" t="s">
        <v>158</v>
      </c>
      <c r="K36" s="46"/>
      <c r="L36" s="40" t="s">
        <v>247</v>
      </c>
      <c r="M36" s="40" t="s">
        <v>776</v>
      </c>
      <c r="N36" s="38" t="s">
        <v>321</v>
      </c>
      <c r="O36" s="41" t="s">
        <v>896</v>
      </c>
      <c r="P36" s="41"/>
      <c r="Q36" s="42"/>
      <c r="R36" s="42"/>
      <c r="S36" s="47"/>
      <c r="T36" s="47"/>
      <c r="U36" s="48">
        <v>43503</v>
      </c>
      <c r="V36" s="72" t="s">
        <v>520</v>
      </c>
      <c r="W36" s="75"/>
      <c r="X36" s="76" t="s">
        <v>554</v>
      </c>
      <c r="Y36" s="76" t="s">
        <v>603</v>
      </c>
      <c r="Z36" s="48">
        <v>43585</v>
      </c>
      <c r="AA36" s="27">
        <v>43567</v>
      </c>
      <c r="AB36" s="2" t="s">
        <v>520</v>
      </c>
      <c r="AC36" s="25"/>
      <c r="AD36" s="28" t="s">
        <v>881</v>
      </c>
      <c r="AE36" s="27"/>
      <c r="AF36" s="27"/>
      <c r="AG36" s="2"/>
      <c r="AH36" s="25"/>
      <c r="AI36" s="28"/>
      <c r="AJ36" s="27"/>
      <c r="AK36" s="27">
        <v>43622</v>
      </c>
      <c r="AL36" s="2" t="s">
        <v>520</v>
      </c>
      <c r="AM36" s="25"/>
      <c r="AN36" s="28" t="s">
        <v>1060</v>
      </c>
      <c r="AO36" s="27">
        <v>43650</v>
      </c>
      <c r="AP36" s="27">
        <v>43650</v>
      </c>
      <c r="AQ36" s="2" t="s">
        <v>520</v>
      </c>
      <c r="AR36" s="25"/>
      <c r="AS36" s="28" t="s">
        <v>1178</v>
      </c>
      <c r="AT36" s="27"/>
      <c r="AU36" s="27">
        <v>43679</v>
      </c>
      <c r="AV36" s="2" t="s">
        <v>520</v>
      </c>
      <c r="AW36" s="25"/>
      <c r="AX36" s="29" t="s">
        <v>1310</v>
      </c>
      <c r="AY36" s="27">
        <v>43714</v>
      </c>
      <c r="AZ36" s="27">
        <v>43711</v>
      </c>
      <c r="BA36" s="2" t="s">
        <v>520</v>
      </c>
      <c r="BB36" s="25"/>
      <c r="BC36" s="29" t="s">
        <v>1319</v>
      </c>
      <c r="BD36" s="23">
        <v>43741</v>
      </c>
      <c r="BE36" s="23">
        <v>43741</v>
      </c>
      <c r="BF36" s="2" t="s">
        <v>520</v>
      </c>
      <c r="BG36" s="25"/>
      <c r="BH36" s="29" t="s">
        <v>1453</v>
      </c>
      <c r="BI36" s="213" t="s">
        <v>1478</v>
      </c>
      <c r="BN36" s="27"/>
      <c r="BO36" s="27"/>
      <c r="BP36" s="2"/>
      <c r="BQ36" s="25"/>
      <c r="BR36" s="29"/>
      <c r="BS36" s="213" t="s">
        <v>1539</v>
      </c>
      <c r="BT36" s="213">
        <v>43805</v>
      </c>
      <c r="BU36" s="2" t="s">
        <v>520</v>
      </c>
      <c r="BV36" s="25"/>
      <c r="BW36" s="29" t="s">
        <v>1453</v>
      </c>
      <c r="BX36" s="27"/>
      <c r="BY36" s="20"/>
    </row>
    <row r="37" spans="2:77" s="3" customFormat="1" ht="132" hidden="1" x14ac:dyDescent="0.2">
      <c r="B37" s="14" t="s">
        <v>43</v>
      </c>
      <c r="C37" s="15">
        <v>43405</v>
      </c>
      <c r="D37" s="15">
        <v>43460</v>
      </c>
      <c r="E37" s="15">
        <v>43468</v>
      </c>
      <c r="F37" s="50" t="s">
        <v>71</v>
      </c>
      <c r="G37" s="36"/>
      <c r="H37" s="49" t="s">
        <v>369</v>
      </c>
      <c r="I37" s="36" t="s">
        <v>26</v>
      </c>
      <c r="J37" s="38" t="s">
        <v>159</v>
      </c>
      <c r="K37" s="46"/>
      <c r="L37" s="40" t="s">
        <v>248</v>
      </c>
      <c r="M37" s="40" t="s">
        <v>777</v>
      </c>
      <c r="N37" s="38" t="s">
        <v>322</v>
      </c>
      <c r="O37" s="41" t="s">
        <v>899</v>
      </c>
      <c r="P37" s="41" t="s">
        <v>428</v>
      </c>
      <c r="Q37" s="42">
        <v>0.33</v>
      </c>
      <c r="R37" s="42">
        <v>0.6</v>
      </c>
      <c r="S37" s="47"/>
      <c r="T37" s="47"/>
      <c r="U37" s="48"/>
      <c r="V37" s="72"/>
      <c r="W37" s="75"/>
      <c r="X37" s="76"/>
      <c r="Y37" s="76"/>
      <c r="Z37" s="48"/>
      <c r="AA37" s="27">
        <v>43567</v>
      </c>
      <c r="AB37" s="2" t="s">
        <v>521</v>
      </c>
      <c r="AC37" s="25"/>
      <c r="AD37" s="89" t="s">
        <v>903</v>
      </c>
      <c r="AE37" s="27"/>
      <c r="AF37" s="27"/>
      <c r="AG37" s="2"/>
      <c r="AH37" s="25"/>
      <c r="AI37" s="28"/>
      <c r="AJ37" s="27"/>
      <c r="AK37" s="27">
        <v>43622</v>
      </c>
      <c r="AL37" s="2" t="s">
        <v>520</v>
      </c>
      <c r="AM37" s="25"/>
      <c r="AN37" s="28" t="s">
        <v>1008</v>
      </c>
      <c r="AO37" s="27">
        <v>43650</v>
      </c>
      <c r="AP37" s="27">
        <v>43650</v>
      </c>
      <c r="AQ37" s="2" t="s">
        <v>520</v>
      </c>
      <c r="AR37" s="25"/>
      <c r="AS37" s="28" t="s">
        <v>1008</v>
      </c>
      <c r="AT37" s="27"/>
      <c r="AU37" s="27">
        <v>43679</v>
      </c>
      <c r="AV37" s="2" t="s">
        <v>521</v>
      </c>
      <c r="AW37" s="25"/>
      <c r="AX37" s="28" t="s">
        <v>1008</v>
      </c>
      <c r="AY37" s="27">
        <v>43714</v>
      </c>
      <c r="AZ37" s="27">
        <v>43711</v>
      </c>
      <c r="BA37" s="2" t="s">
        <v>521</v>
      </c>
      <c r="BB37" s="25"/>
      <c r="BC37" s="29" t="s">
        <v>1320</v>
      </c>
      <c r="BD37" s="23">
        <v>43741</v>
      </c>
      <c r="BE37" s="23">
        <v>43741</v>
      </c>
      <c r="BF37" s="2" t="s">
        <v>521</v>
      </c>
      <c r="BG37" s="25"/>
      <c r="BH37" s="28" t="s">
        <v>1008</v>
      </c>
      <c r="BI37" s="213" t="s">
        <v>1478</v>
      </c>
      <c r="BN37" s="27"/>
      <c r="BO37" s="27"/>
      <c r="BP37" s="2"/>
      <c r="BQ37" s="25"/>
      <c r="BR37" s="29"/>
      <c r="BS37" s="27" t="s">
        <v>1539</v>
      </c>
      <c r="BT37" s="213">
        <v>43804</v>
      </c>
      <c r="BU37" s="2" t="s">
        <v>521</v>
      </c>
      <c r="BV37" s="25"/>
      <c r="BW37" s="28" t="s">
        <v>1502</v>
      </c>
      <c r="BX37" s="27"/>
      <c r="BY37" s="20"/>
    </row>
    <row r="38" spans="2:77" s="3" customFormat="1" ht="96" hidden="1" x14ac:dyDescent="0.2">
      <c r="B38" s="197" t="s">
        <v>43</v>
      </c>
      <c r="C38" s="15">
        <v>43405</v>
      </c>
      <c r="D38" s="15">
        <v>43460</v>
      </c>
      <c r="E38" s="15">
        <v>43468</v>
      </c>
      <c r="F38" s="50" t="s">
        <v>72</v>
      </c>
      <c r="G38" s="36"/>
      <c r="H38" s="49" t="s">
        <v>369</v>
      </c>
      <c r="I38" s="36" t="s">
        <v>26</v>
      </c>
      <c r="J38" s="38" t="s">
        <v>160</v>
      </c>
      <c r="K38" s="46"/>
      <c r="L38" s="40" t="s">
        <v>249</v>
      </c>
      <c r="M38" s="40" t="s">
        <v>778</v>
      </c>
      <c r="N38" s="38" t="s">
        <v>1061</v>
      </c>
      <c r="O38" s="41" t="s">
        <v>896</v>
      </c>
      <c r="P38" s="41"/>
      <c r="Q38" s="42"/>
      <c r="R38" s="42"/>
      <c r="S38" s="47" t="s">
        <v>501</v>
      </c>
      <c r="T38" s="47" t="s">
        <v>502</v>
      </c>
      <c r="U38" s="48"/>
      <c r="V38" s="72"/>
      <c r="W38" s="75"/>
      <c r="X38" s="76"/>
      <c r="Y38" s="76" t="s">
        <v>604</v>
      </c>
      <c r="Z38" s="48">
        <v>43585</v>
      </c>
      <c r="AA38" s="27">
        <v>43567</v>
      </c>
      <c r="AB38" s="2" t="s">
        <v>520</v>
      </c>
      <c r="AC38" s="25"/>
      <c r="AD38" s="28" t="s">
        <v>929</v>
      </c>
      <c r="AE38" s="27"/>
      <c r="AF38" s="27">
        <v>43587</v>
      </c>
      <c r="AG38" s="2" t="s">
        <v>520</v>
      </c>
      <c r="AH38" s="25"/>
      <c r="AI38" s="28" t="s">
        <v>957</v>
      </c>
      <c r="AJ38" s="27">
        <v>43650</v>
      </c>
      <c r="AK38" s="27">
        <v>43622</v>
      </c>
      <c r="AL38" s="2" t="s">
        <v>521</v>
      </c>
      <c r="AM38" s="25"/>
      <c r="AN38" s="28"/>
      <c r="AO38" s="27">
        <v>43650</v>
      </c>
      <c r="AP38" s="27">
        <v>43650</v>
      </c>
      <c r="AQ38" s="2" t="s">
        <v>520</v>
      </c>
      <c r="AR38" s="25"/>
      <c r="AS38" s="29" t="s">
        <v>1304</v>
      </c>
      <c r="AT38" s="27">
        <v>43679</v>
      </c>
      <c r="AU38" s="27">
        <v>43679</v>
      </c>
      <c r="AV38" s="2" t="s">
        <v>521</v>
      </c>
      <c r="AW38" s="25"/>
      <c r="AX38" s="29" t="s">
        <v>883</v>
      </c>
      <c r="AY38" s="27">
        <v>43714</v>
      </c>
      <c r="AZ38" s="27">
        <v>43711</v>
      </c>
      <c r="BA38" s="2" t="s">
        <v>521</v>
      </c>
      <c r="BB38" s="25"/>
      <c r="BC38" s="29" t="s">
        <v>1321</v>
      </c>
      <c r="BD38" s="23">
        <v>43741</v>
      </c>
      <c r="BE38" s="23">
        <v>43741</v>
      </c>
      <c r="BF38" s="2" t="s">
        <v>520</v>
      </c>
      <c r="BG38" s="25"/>
      <c r="BH38" s="29" t="s">
        <v>1454</v>
      </c>
      <c r="BI38" s="213" t="s">
        <v>1478</v>
      </c>
      <c r="BN38" s="27"/>
      <c r="BO38" s="27"/>
      <c r="BP38" s="2"/>
      <c r="BQ38" s="25"/>
      <c r="BR38" s="29"/>
      <c r="BS38" s="213" t="s">
        <v>1539</v>
      </c>
      <c r="BT38" s="213">
        <v>43805</v>
      </c>
      <c r="BU38" s="2" t="s">
        <v>520</v>
      </c>
      <c r="BV38" s="25"/>
      <c r="BW38" s="29" t="s">
        <v>1529</v>
      </c>
      <c r="BX38" s="27"/>
      <c r="BY38" s="20"/>
    </row>
    <row r="39" spans="2:77" s="3" customFormat="1" ht="120" hidden="1" x14ac:dyDescent="0.2">
      <c r="B39" s="14" t="s">
        <v>43</v>
      </c>
      <c r="C39" s="15">
        <v>43405</v>
      </c>
      <c r="D39" s="15">
        <v>43460</v>
      </c>
      <c r="E39" s="15">
        <v>43468</v>
      </c>
      <c r="F39" s="50" t="s">
        <v>73</v>
      </c>
      <c r="G39" s="36"/>
      <c r="H39" s="49" t="s">
        <v>370</v>
      </c>
      <c r="I39" s="36" t="s">
        <v>26</v>
      </c>
      <c r="J39" s="202" t="s">
        <v>161</v>
      </c>
      <c r="K39" s="46"/>
      <c r="L39" s="40" t="s">
        <v>250</v>
      </c>
      <c r="M39" s="40" t="s">
        <v>779</v>
      </c>
      <c r="N39" s="38" t="s">
        <v>323</v>
      </c>
      <c r="O39" s="41" t="s">
        <v>871</v>
      </c>
      <c r="P39" s="41"/>
      <c r="Q39" s="42"/>
      <c r="R39" s="42"/>
      <c r="S39" s="47" t="s">
        <v>495</v>
      </c>
      <c r="T39" s="47" t="s">
        <v>446</v>
      </c>
      <c r="U39" s="48">
        <v>43503</v>
      </c>
      <c r="V39" s="72" t="s">
        <v>521</v>
      </c>
      <c r="W39" s="75"/>
      <c r="X39" s="76" t="s">
        <v>560</v>
      </c>
      <c r="Y39" s="76" t="s">
        <v>1010</v>
      </c>
      <c r="Z39" s="48">
        <v>43585</v>
      </c>
      <c r="AA39" s="27">
        <v>43567</v>
      </c>
      <c r="AB39" s="2" t="s">
        <v>521</v>
      </c>
      <c r="AC39" s="25"/>
      <c r="AD39" s="28" t="s">
        <v>904</v>
      </c>
      <c r="AE39" s="27"/>
      <c r="AF39" s="27">
        <v>43587</v>
      </c>
      <c r="AG39" s="2" t="s">
        <v>520</v>
      </c>
      <c r="AH39" s="25"/>
      <c r="AI39" s="28" t="s">
        <v>979</v>
      </c>
      <c r="AJ39" s="27">
        <v>43650</v>
      </c>
      <c r="AK39" s="27">
        <v>43622</v>
      </c>
      <c r="AL39" s="2" t="s">
        <v>520</v>
      </c>
      <c r="AM39" s="25"/>
      <c r="AN39" s="28" t="s">
        <v>1011</v>
      </c>
      <c r="AO39" s="23">
        <v>43650</v>
      </c>
      <c r="AP39" s="23">
        <v>43650</v>
      </c>
      <c r="AQ39" s="2" t="s">
        <v>551</v>
      </c>
      <c r="AR39" s="25"/>
      <c r="AS39" s="29" t="s">
        <v>1152</v>
      </c>
      <c r="AT39" s="27" t="s">
        <v>446</v>
      </c>
      <c r="AU39" s="27" t="s">
        <v>446</v>
      </c>
      <c r="AV39" s="2" t="s">
        <v>613</v>
      </c>
      <c r="AW39" s="25"/>
      <c r="AX39" s="29"/>
      <c r="AY39" s="27"/>
      <c r="AZ39" s="27"/>
      <c r="BA39" s="2"/>
      <c r="BB39" s="25"/>
      <c r="BC39" s="29"/>
      <c r="BD39" s="27"/>
      <c r="BE39" s="27"/>
      <c r="BF39" s="2"/>
      <c r="BG39" s="25"/>
      <c r="BH39" s="29"/>
      <c r="BI39" s="27"/>
      <c r="BJ39" s="27"/>
      <c r="BK39" s="2"/>
      <c r="BL39" s="25"/>
      <c r="BM39" s="29"/>
      <c r="BN39" s="27"/>
      <c r="BO39" s="27"/>
      <c r="BP39" s="2"/>
      <c r="BQ39" s="25"/>
      <c r="BR39" s="29"/>
      <c r="BS39" s="27"/>
      <c r="BT39" s="27"/>
      <c r="BU39" s="2"/>
      <c r="BV39" s="25"/>
      <c r="BW39" s="29"/>
      <c r="BX39" s="27"/>
      <c r="BY39" s="20"/>
    </row>
    <row r="40" spans="2:77" s="3" customFormat="1" ht="132" hidden="1" x14ac:dyDescent="0.2">
      <c r="B40" s="197" t="s">
        <v>43</v>
      </c>
      <c r="C40" s="15">
        <v>43405</v>
      </c>
      <c r="D40" s="15">
        <v>43460</v>
      </c>
      <c r="E40" s="15">
        <v>43468</v>
      </c>
      <c r="F40" s="50" t="s">
        <v>74</v>
      </c>
      <c r="G40" s="36"/>
      <c r="H40" s="49" t="s">
        <v>371</v>
      </c>
      <c r="I40" s="36" t="s">
        <v>26</v>
      </c>
      <c r="J40" s="38" t="s">
        <v>162</v>
      </c>
      <c r="K40" s="46"/>
      <c r="L40" s="40" t="s">
        <v>251</v>
      </c>
      <c r="M40" s="40" t="s">
        <v>780</v>
      </c>
      <c r="N40" s="38" t="s">
        <v>324</v>
      </c>
      <c r="O40" s="41" t="s">
        <v>871</v>
      </c>
      <c r="P40" s="41"/>
      <c r="Q40" s="42"/>
      <c r="R40" s="42"/>
      <c r="S40" s="47" t="s">
        <v>496</v>
      </c>
      <c r="T40" s="47" t="s">
        <v>446</v>
      </c>
      <c r="U40" s="48">
        <v>43503</v>
      </c>
      <c r="V40" s="72" t="s">
        <v>521</v>
      </c>
      <c r="W40" s="75"/>
      <c r="X40" s="76" t="s">
        <v>549</v>
      </c>
      <c r="Y40" s="76" t="s">
        <v>605</v>
      </c>
      <c r="Z40" s="48">
        <v>43585</v>
      </c>
      <c r="AA40" s="27"/>
      <c r="AB40" s="2"/>
      <c r="AC40" s="25"/>
      <c r="AD40" s="28"/>
      <c r="AE40" s="27"/>
      <c r="AF40" s="27">
        <v>43587</v>
      </c>
      <c r="AG40" s="2" t="s">
        <v>521</v>
      </c>
      <c r="AH40" s="25"/>
      <c r="AI40" s="28" t="s">
        <v>978</v>
      </c>
      <c r="AJ40" s="27">
        <v>43650</v>
      </c>
      <c r="AK40" s="27">
        <v>43622</v>
      </c>
      <c r="AL40" s="2" t="s">
        <v>521</v>
      </c>
      <c r="AM40" s="25"/>
      <c r="AN40" s="28" t="s">
        <v>1062</v>
      </c>
      <c r="AO40" s="23">
        <v>43650</v>
      </c>
      <c r="AP40" s="23">
        <v>43650</v>
      </c>
      <c r="AQ40" s="2" t="s">
        <v>520</v>
      </c>
      <c r="AR40" s="25"/>
      <c r="AS40" s="29" t="s">
        <v>1151</v>
      </c>
      <c r="AT40" s="27">
        <v>43713</v>
      </c>
      <c r="AU40" s="27">
        <v>43679</v>
      </c>
      <c r="AV40" s="2" t="s">
        <v>520</v>
      </c>
      <c r="AW40" s="25"/>
      <c r="AX40" s="29" t="s">
        <v>1240</v>
      </c>
      <c r="AY40" s="27">
        <v>43714</v>
      </c>
      <c r="AZ40" s="27">
        <v>43698</v>
      </c>
      <c r="BA40" s="2" t="s">
        <v>520</v>
      </c>
      <c r="BB40" s="25"/>
      <c r="BC40" s="29" t="s">
        <v>1317</v>
      </c>
      <c r="BD40" s="23">
        <v>43741</v>
      </c>
      <c r="BE40" s="23">
        <v>43741</v>
      </c>
      <c r="BF40" s="2" t="s">
        <v>520</v>
      </c>
      <c r="BG40" s="25"/>
      <c r="BH40" s="29" t="s">
        <v>1317</v>
      </c>
      <c r="BI40" s="213" t="s">
        <v>1478</v>
      </c>
      <c r="BN40" s="27"/>
      <c r="BO40" s="27"/>
      <c r="BP40" s="2"/>
      <c r="BQ40" s="25"/>
      <c r="BR40" s="29"/>
      <c r="BS40" s="213" t="s">
        <v>1539</v>
      </c>
      <c r="BT40" s="213">
        <v>43812</v>
      </c>
      <c r="BU40" s="2" t="s">
        <v>520</v>
      </c>
      <c r="BV40" s="25"/>
      <c r="BW40" s="29" t="s">
        <v>1534</v>
      </c>
      <c r="BX40" s="27"/>
      <c r="BY40" s="20"/>
    </row>
    <row r="41" spans="2:77" s="3" customFormat="1" ht="117.75" hidden="1" customHeight="1" x14ac:dyDescent="0.2">
      <c r="B41" s="14" t="s">
        <v>43</v>
      </c>
      <c r="C41" s="15">
        <v>43405</v>
      </c>
      <c r="D41" s="15">
        <v>43460</v>
      </c>
      <c r="E41" s="15">
        <v>43468</v>
      </c>
      <c r="F41" s="50" t="s">
        <v>75</v>
      </c>
      <c r="G41" s="36"/>
      <c r="H41" s="49" t="s">
        <v>371</v>
      </c>
      <c r="I41" s="36" t="s">
        <v>26</v>
      </c>
      <c r="J41" s="38" t="s">
        <v>163</v>
      </c>
      <c r="K41" s="46"/>
      <c r="L41" s="40" t="s">
        <v>252</v>
      </c>
      <c r="M41" s="40" t="s">
        <v>781</v>
      </c>
      <c r="N41" s="38" t="s">
        <v>1150</v>
      </c>
      <c r="O41" s="41" t="s">
        <v>896</v>
      </c>
      <c r="P41" s="41"/>
      <c r="Q41" s="42"/>
      <c r="R41" s="42"/>
      <c r="S41" s="47"/>
      <c r="T41" s="47"/>
      <c r="U41" s="48">
        <v>43503</v>
      </c>
      <c r="V41" s="72"/>
      <c r="W41" s="75"/>
      <c r="X41" s="77" t="s">
        <v>567</v>
      </c>
      <c r="Y41" s="76" t="s">
        <v>606</v>
      </c>
      <c r="Z41" s="48">
        <v>43585</v>
      </c>
      <c r="AA41" s="27"/>
      <c r="AB41" s="2"/>
      <c r="AC41" s="25"/>
      <c r="AD41" s="28"/>
      <c r="AE41" s="27"/>
      <c r="AF41" s="27">
        <v>43587</v>
      </c>
      <c r="AG41" s="2" t="s">
        <v>521</v>
      </c>
      <c r="AH41" s="25"/>
      <c r="AI41" s="28"/>
      <c r="AJ41" s="27">
        <v>43650</v>
      </c>
      <c r="AK41" s="27">
        <v>43622</v>
      </c>
      <c r="AL41" s="2" t="s">
        <v>521</v>
      </c>
      <c r="AM41" s="25"/>
      <c r="AN41" s="28" t="s">
        <v>1082</v>
      </c>
      <c r="AO41" s="23">
        <v>43650</v>
      </c>
      <c r="AP41" s="23">
        <v>43650</v>
      </c>
      <c r="AQ41" s="2" t="s">
        <v>521</v>
      </c>
      <c r="AR41" s="25"/>
      <c r="AS41" s="29" t="s">
        <v>1239</v>
      </c>
      <c r="AT41" s="27">
        <v>43679</v>
      </c>
      <c r="AU41" s="27">
        <v>43679</v>
      </c>
      <c r="AV41" s="2" t="s">
        <v>520</v>
      </c>
      <c r="AW41" s="25"/>
      <c r="AX41" s="29" t="s">
        <v>1241</v>
      </c>
      <c r="AY41" s="27">
        <v>43714</v>
      </c>
      <c r="AZ41" s="27">
        <v>43711</v>
      </c>
      <c r="BA41" s="2" t="s">
        <v>520</v>
      </c>
      <c r="BB41" s="25"/>
      <c r="BC41" s="29" t="s">
        <v>1340</v>
      </c>
      <c r="BD41" s="23">
        <v>43741</v>
      </c>
      <c r="BE41" s="23">
        <v>43741</v>
      </c>
      <c r="BF41" s="2" t="s">
        <v>520</v>
      </c>
      <c r="BG41" s="25"/>
      <c r="BH41" s="29" t="s">
        <v>1455</v>
      </c>
      <c r="BI41" s="213" t="s">
        <v>1478</v>
      </c>
      <c r="BN41" s="27"/>
      <c r="BO41" s="27"/>
      <c r="BP41" s="2"/>
      <c r="BQ41" s="25"/>
      <c r="BR41" s="29"/>
      <c r="BS41" s="213" t="s">
        <v>1539</v>
      </c>
      <c r="BT41" s="213">
        <v>43805</v>
      </c>
      <c r="BU41" s="2" t="s">
        <v>520</v>
      </c>
      <c r="BV41" s="25"/>
      <c r="BW41" s="29" t="s">
        <v>1530</v>
      </c>
      <c r="BX41" s="27"/>
      <c r="BY41" s="20"/>
    </row>
    <row r="42" spans="2:77" s="3" customFormat="1" ht="100.5" hidden="1" customHeight="1" x14ac:dyDescent="0.2">
      <c r="B42" s="197" t="s">
        <v>43</v>
      </c>
      <c r="C42" s="15">
        <v>43405</v>
      </c>
      <c r="D42" s="15">
        <v>43460</v>
      </c>
      <c r="E42" s="15">
        <v>43468</v>
      </c>
      <c r="F42" s="50" t="s">
        <v>76</v>
      </c>
      <c r="G42" s="36"/>
      <c r="H42" s="49" t="s">
        <v>372</v>
      </c>
      <c r="I42" s="36" t="s">
        <v>26</v>
      </c>
      <c r="J42" s="201" t="s">
        <v>164</v>
      </c>
      <c r="K42" s="46"/>
      <c r="L42" s="40" t="s">
        <v>253</v>
      </c>
      <c r="M42" s="40" t="s">
        <v>782</v>
      </c>
      <c r="N42" s="38" t="s">
        <v>325</v>
      </c>
      <c r="O42" s="41" t="s">
        <v>897</v>
      </c>
      <c r="P42" s="41"/>
      <c r="Q42" s="42"/>
      <c r="R42" s="42"/>
      <c r="S42" s="47"/>
      <c r="T42" s="47"/>
      <c r="U42" s="48"/>
      <c r="V42" s="72"/>
      <c r="W42" s="75"/>
      <c r="X42" s="76"/>
      <c r="Y42" s="76"/>
      <c r="Z42" s="48">
        <v>43585</v>
      </c>
      <c r="AA42" s="27">
        <v>43567</v>
      </c>
      <c r="AB42" s="2" t="s">
        <v>551</v>
      </c>
      <c r="AC42" s="25"/>
      <c r="AD42" s="28" t="s">
        <v>967</v>
      </c>
      <c r="AE42" s="27"/>
      <c r="AF42" s="27">
        <v>43587</v>
      </c>
      <c r="AG42" s="2" t="s">
        <v>520</v>
      </c>
      <c r="AH42" s="25"/>
      <c r="AI42" s="28" t="s">
        <v>1025</v>
      </c>
      <c r="AJ42" s="27">
        <v>43650</v>
      </c>
      <c r="AK42" s="27">
        <v>43622</v>
      </c>
      <c r="AL42" s="2" t="s">
        <v>520</v>
      </c>
      <c r="AM42" s="25"/>
      <c r="AN42" s="28"/>
      <c r="AO42" s="23">
        <v>43650</v>
      </c>
      <c r="AP42" s="23">
        <v>43650</v>
      </c>
      <c r="AQ42" s="2" t="s">
        <v>520</v>
      </c>
      <c r="AR42" s="25"/>
      <c r="AS42" s="29" t="s">
        <v>1149</v>
      </c>
      <c r="AT42" s="27">
        <v>43679</v>
      </c>
      <c r="AU42" s="27">
        <v>43679</v>
      </c>
      <c r="AV42" s="2" t="s">
        <v>520</v>
      </c>
      <c r="AW42" s="25"/>
      <c r="AX42" s="29" t="s">
        <v>1316</v>
      </c>
      <c r="AY42" s="27">
        <v>43714</v>
      </c>
      <c r="AZ42" s="27">
        <v>43714</v>
      </c>
      <c r="BA42" s="2" t="s">
        <v>520</v>
      </c>
      <c r="BB42" s="25"/>
      <c r="BC42" s="29" t="s">
        <v>1406</v>
      </c>
      <c r="BD42" s="23">
        <v>43741</v>
      </c>
      <c r="BE42" s="23">
        <v>43741</v>
      </c>
      <c r="BF42" s="2" t="s">
        <v>551</v>
      </c>
      <c r="BG42" s="25"/>
      <c r="BH42" s="29" t="s">
        <v>1459</v>
      </c>
      <c r="BI42" s="27"/>
      <c r="BJ42" s="27"/>
      <c r="BK42" s="2"/>
      <c r="BL42" s="25"/>
      <c r="BM42" s="29"/>
      <c r="BN42" s="27"/>
      <c r="BO42" s="27"/>
      <c r="BP42" s="2"/>
      <c r="BQ42" s="25"/>
      <c r="BR42" s="29"/>
      <c r="BS42" s="27"/>
      <c r="BT42" s="27"/>
      <c r="BU42" s="2"/>
      <c r="BV42" s="25"/>
      <c r="BW42" s="29"/>
      <c r="BX42" s="27"/>
      <c r="BY42" s="20"/>
    </row>
    <row r="43" spans="2:77" s="3" customFormat="1" ht="108" hidden="1" x14ac:dyDescent="0.2">
      <c r="B43" s="197" t="s">
        <v>43</v>
      </c>
      <c r="C43" s="15">
        <v>43405</v>
      </c>
      <c r="D43" s="15">
        <v>43460</v>
      </c>
      <c r="E43" s="15">
        <v>43468</v>
      </c>
      <c r="F43" s="50" t="s">
        <v>77</v>
      </c>
      <c r="G43" s="36"/>
      <c r="H43" s="49" t="s">
        <v>372</v>
      </c>
      <c r="I43" s="36" t="s">
        <v>26</v>
      </c>
      <c r="J43" s="38" t="s">
        <v>165</v>
      </c>
      <c r="K43" s="46"/>
      <c r="L43" s="40" t="s">
        <v>254</v>
      </c>
      <c r="M43" s="40" t="s">
        <v>783</v>
      </c>
      <c r="N43" s="38" t="s">
        <v>326</v>
      </c>
      <c r="O43" s="41" t="s">
        <v>897</v>
      </c>
      <c r="P43" s="41"/>
      <c r="Q43" s="42"/>
      <c r="R43" s="42"/>
      <c r="S43" s="47"/>
      <c r="T43" s="47"/>
      <c r="U43" s="48"/>
      <c r="V43" s="72"/>
      <c r="W43" s="75"/>
      <c r="X43" s="76"/>
      <c r="Y43" s="76"/>
      <c r="Z43" s="48">
        <v>43585</v>
      </c>
      <c r="AA43" s="27">
        <v>43567</v>
      </c>
      <c r="AB43" s="2" t="s">
        <v>520</v>
      </c>
      <c r="AC43" s="25"/>
      <c r="AD43" s="28" t="s">
        <v>905</v>
      </c>
      <c r="AE43" s="27"/>
      <c r="AF43" s="27">
        <v>43587</v>
      </c>
      <c r="AG43" s="2" t="s">
        <v>520</v>
      </c>
      <c r="AH43" s="25"/>
      <c r="AI43" s="28" t="s">
        <v>977</v>
      </c>
      <c r="AJ43" s="27">
        <v>43650</v>
      </c>
      <c r="AK43" s="27">
        <v>43622</v>
      </c>
      <c r="AL43" s="2" t="s">
        <v>521</v>
      </c>
      <c r="AM43" s="25"/>
      <c r="AN43" s="28" t="s">
        <v>1063</v>
      </c>
      <c r="AO43" s="23">
        <v>43650</v>
      </c>
      <c r="AP43" s="23">
        <v>43650</v>
      </c>
      <c r="AQ43" s="2" t="s">
        <v>520</v>
      </c>
      <c r="AR43" s="25"/>
      <c r="AS43" s="29" t="s">
        <v>1148</v>
      </c>
      <c r="AT43" s="27"/>
      <c r="AU43" s="27">
        <v>43679</v>
      </c>
      <c r="AV43" s="2" t="s">
        <v>520</v>
      </c>
      <c r="AW43" s="25"/>
      <c r="AX43" s="199" t="s">
        <v>1236</v>
      </c>
      <c r="AY43" s="27">
        <v>43714</v>
      </c>
      <c r="AZ43" s="27">
        <v>43714</v>
      </c>
      <c r="BA43" s="2" t="s">
        <v>520</v>
      </c>
      <c r="BB43" s="25"/>
      <c r="BC43" s="29" t="s">
        <v>1344</v>
      </c>
      <c r="BD43" s="23">
        <v>43741</v>
      </c>
      <c r="BE43" s="23">
        <v>43741</v>
      </c>
      <c r="BF43" s="2" t="s">
        <v>520</v>
      </c>
      <c r="BG43" s="25"/>
      <c r="BH43" s="29" t="s">
        <v>1456</v>
      </c>
      <c r="BI43" s="213" t="s">
        <v>1478</v>
      </c>
      <c r="BN43" s="213" t="s">
        <v>1478</v>
      </c>
      <c r="BO43" s="213">
        <v>43787</v>
      </c>
      <c r="BP43" s="2" t="s">
        <v>520</v>
      </c>
      <c r="BQ43" s="25"/>
      <c r="BR43" s="29" t="s">
        <v>1503</v>
      </c>
      <c r="BS43" s="27"/>
      <c r="BT43" s="27"/>
      <c r="BU43" s="2"/>
      <c r="BV43" s="25"/>
      <c r="BW43" s="29"/>
      <c r="BX43" s="27"/>
      <c r="BY43" s="20"/>
    </row>
    <row r="44" spans="2:77" ht="189" x14ac:dyDescent="0.25">
      <c r="B44" s="266" t="s">
        <v>43</v>
      </c>
      <c r="C44" s="15">
        <v>43405</v>
      </c>
      <c r="D44" s="15">
        <v>43460</v>
      </c>
      <c r="E44" s="15">
        <v>43468</v>
      </c>
      <c r="F44" s="267" t="s">
        <v>78</v>
      </c>
      <c r="G44" s="268"/>
      <c r="H44" s="269" t="s">
        <v>412</v>
      </c>
      <c r="I44" s="268" t="s">
        <v>26</v>
      </c>
      <c r="J44" s="274" t="s">
        <v>166</v>
      </c>
      <c r="K44" s="271"/>
      <c r="L44" s="273" t="s">
        <v>255</v>
      </c>
      <c r="M44" s="273" t="s">
        <v>784</v>
      </c>
      <c r="N44" s="274" t="s">
        <v>327</v>
      </c>
      <c r="O44" s="275" t="s">
        <v>871</v>
      </c>
      <c r="P44" s="275" t="s">
        <v>429</v>
      </c>
      <c r="Q44" s="276" t="s">
        <v>430</v>
      </c>
      <c r="R44" s="291" t="s">
        <v>431</v>
      </c>
      <c r="S44" s="288" t="s">
        <v>451</v>
      </c>
      <c r="T44" s="288" t="s">
        <v>452</v>
      </c>
      <c r="U44" s="278"/>
      <c r="V44" s="279"/>
      <c r="W44" s="280"/>
      <c r="X44" s="281"/>
      <c r="Y44" s="281" t="s">
        <v>575</v>
      </c>
      <c r="Z44" s="278">
        <v>43585</v>
      </c>
      <c r="AA44" s="282">
        <v>43567</v>
      </c>
      <c r="AB44" s="283" t="s">
        <v>520</v>
      </c>
      <c r="AC44" s="284"/>
      <c r="AD44" s="285" t="s">
        <v>925</v>
      </c>
      <c r="AE44" s="286"/>
      <c r="AF44" s="286">
        <v>43587</v>
      </c>
      <c r="AG44" s="283" t="s">
        <v>551</v>
      </c>
      <c r="AH44" s="284"/>
      <c r="AI44" s="292" t="s">
        <v>1569</v>
      </c>
      <c r="AJ44" s="286">
        <v>43650</v>
      </c>
      <c r="AK44" s="286">
        <v>43622</v>
      </c>
      <c r="AL44" s="283" t="s">
        <v>520</v>
      </c>
      <c r="AM44" s="284"/>
      <c r="AN44" s="285" t="s">
        <v>1570</v>
      </c>
      <c r="AO44" s="282">
        <v>43650</v>
      </c>
      <c r="AP44" s="282">
        <v>43650</v>
      </c>
      <c r="AQ44" s="283" t="s">
        <v>520</v>
      </c>
      <c r="AR44" s="284"/>
      <c r="AS44" s="287" t="s">
        <v>1571</v>
      </c>
      <c r="AT44" s="286"/>
      <c r="AU44" s="286">
        <v>43679</v>
      </c>
      <c r="AV44" s="283" t="s">
        <v>521</v>
      </c>
      <c r="AW44" s="284"/>
      <c r="AX44" s="287" t="s">
        <v>1242</v>
      </c>
      <c r="AY44" s="286">
        <v>43714</v>
      </c>
      <c r="AZ44" s="286">
        <v>43714</v>
      </c>
      <c r="BA44" s="283" t="s">
        <v>520</v>
      </c>
      <c r="BB44" s="25"/>
      <c r="BC44" s="287" t="s">
        <v>1341</v>
      </c>
      <c r="BD44" s="282">
        <v>43741</v>
      </c>
      <c r="BE44" s="282">
        <v>43741</v>
      </c>
      <c r="BF44" s="283" t="s">
        <v>520</v>
      </c>
      <c r="BG44" s="25"/>
      <c r="BH44" s="287" t="s">
        <v>1457</v>
      </c>
      <c r="BI44" s="286" t="s">
        <v>1478</v>
      </c>
      <c r="BN44" s="286"/>
      <c r="BO44" s="286"/>
      <c r="BP44" s="283"/>
      <c r="BQ44" s="25"/>
      <c r="BR44" s="287"/>
      <c r="BS44" s="286" t="s">
        <v>1539</v>
      </c>
      <c r="BT44" s="286">
        <v>43805</v>
      </c>
      <c r="BU44" s="283" t="s">
        <v>520</v>
      </c>
      <c r="BV44" s="25"/>
      <c r="BW44" s="287" t="s">
        <v>1512</v>
      </c>
      <c r="BX44" s="286"/>
      <c r="BY44" s="290"/>
    </row>
    <row r="45" spans="2:77" ht="209.45" customHeight="1" x14ac:dyDescent="0.25">
      <c r="B45" s="266" t="s">
        <v>43</v>
      </c>
      <c r="C45" s="15">
        <v>43405</v>
      </c>
      <c r="D45" s="15">
        <v>43460</v>
      </c>
      <c r="E45" s="15">
        <v>43468</v>
      </c>
      <c r="F45" s="267" t="s">
        <v>79</v>
      </c>
      <c r="G45" s="268"/>
      <c r="H45" s="269" t="s">
        <v>412</v>
      </c>
      <c r="I45" s="268" t="s">
        <v>26</v>
      </c>
      <c r="J45" s="270" t="s">
        <v>167</v>
      </c>
      <c r="K45" s="271"/>
      <c r="L45" s="273" t="s">
        <v>256</v>
      </c>
      <c r="M45" s="273" t="s">
        <v>785</v>
      </c>
      <c r="N45" s="274" t="s">
        <v>328</v>
      </c>
      <c r="O45" s="275" t="s">
        <v>896</v>
      </c>
      <c r="P45" s="275"/>
      <c r="Q45" s="276"/>
      <c r="R45" s="276"/>
      <c r="S45" s="288" t="s">
        <v>457</v>
      </c>
      <c r="T45" s="288" t="s">
        <v>458</v>
      </c>
      <c r="U45" s="278">
        <v>43503</v>
      </c>
      <c r="V45" s="279" t="s">
        <v>520</v>
      </c>
      <c r="W45" s="280"/>
      <c r="X45" s="281" t="s">
        <v>562</v>
      </c>
      <c r="Y45" s="281" t="s">
        <v>1572</v>
      </c>
      <c r="Z45" s="278">
        <v>43585</v>
      </c>
      <c r="AA45" s="286"/>
      <c r="AB45" s="283" t="s">
        <v>551</v>
      </c>
      <c r="AC45" s="284"/>
      <c r="AD45" s="285" t="s">
        <v>1105</v>
      </c>
      <c r="AE45" s="286"/>
      <c r="AF45" s="286">
        <v>43587</v>
      </c>
      <c r="AG45" s="283" t="s">
        <v>551</v>
      </c>
      <c r="AH45" s="284"/>
      <c r="AI45" s="285" t="s">
        <v>931</v>
      </c>
      <c r="AJ45" s="286">
        <v>43650</v>
      </c>
      <c r="AK45" s="286">
        <v>43622</v>
      </c>
      <c r="AL45" s="283" t="s">
        <v>520</v>
      </c>
      <c r="AM45" s="284"/>
      <c r="AN45" s="285" t="s">
        <v>1064</v>
      </c>
      <c r="AO45" s="282">
        <v>43650</v>
      </c>
      <c r="AP45" s="282">
        <v>43650</v>
      </c>
      <c r="AQ45" s="283" t="s">
        <v>521</v>
      </c>
      <c r="AR45" s="284"/>
      <c r="AS45" s="287" t="s">
        <v>1147</v>
      </c>
      <c r="AT45" s="286"/>
      <c r="AU45" s="286">
        <v>43679</v>
      </c>
      <c r="AV45" s="283" t="s">
        <v>521</v>
      </c>
      <c r="AW45" s="284"/>
      <c r="AX45" s="287" t="s">
        <v>1243</v>
      </c>
      <c r="AY45" s="286">
        <v>43714</v>
      </c>
      <c r="AZ45" s="286">
        <v>43714</v>
      </c>
      <c r="BA45" s="283" t="s">
        <v>551</v>
      </c>
      <c r="BB45" s="25"/>
      <c r="BC45" s="287" t="s">
        <v>1342</v>
      </c>
      <c r="BD45" s="286" t="s">
        <v>446</v>
      </c>
      <c r="BE45" s="286" t="s">
        <v>446</v>
      </c>
      <c r="BF45" s="283" t="s">
        <v>613</v>
      </c>
      <c r="BG45" s="209" t="s">
        <v>613</v>
      </c>
      <c r="BH45" s="287" t="s">
        <v>1416</v>
      </c>
      <c r="BI45" s="286"/>
      <c r="BJ45" s="286"/>
      <c r="BK45" s="283"/>
      <c r="BL45" s="25"/>
      <c r="BM45" s="287"/>
      <c r="BN45" s="286"/>
      <c r="BO45" s="286"/>
      <c r="BP45" s="283"/>
      <c r="BQ45" s="25"/>
      <c r="BR45" s="287"/>
      <c r="BS45" s="286"/>
      <c r="BT45" s="286"/>
      <c r="BU45" s="283"/>
      <c r="BV45" s="25"/>
      <c r="BW45" s="287"/>
      <c r="BX45" s="286"/>
      <c r="BY45" s="290"/>
    </row>
    <row r="46" spans="2:77" s="3" customFormat="1" ht="135" hidden="1" customHeight="1" x14ac:dyDescent="0.2">
      <c r="B46" s="14" t="s">
        <v>43</v>
      </c>
      <c r="C46" s="15">
        <v>43405</v>
      </c>
      <c r="D46" s="15">
        <v>43460</v>
      </c>
      <c r="E46" s="15">
        <v>43468</v>
      </c>
      <c r="F46" s="50" t="s">
        <v>80</v>
      </c>
      <c r="G46" s="36"/>
      <c r="H46" s="49" t="s">
        <v>373</v>
      </c>
      <c r="I46" s="36" t="s">
        <v>26</v>
      </c>
      <c r="J46" s="202" t="s">
        <v>168</v>
      </c>
      <c r="K46" s="46"/>
      <c r="L46" s="40" t="s">
        <v>257</v>
      </c>
      <c r="M46" s="40" t="s">
        <v>786</v>
      </c>
      <c r="N46" s="38" t="s">
        <v>328</v>
      </c>
      <c r="O46" s="41" t="s">
        <v>871</v>
      </c>
      <c r="P46" s="41" t="s">
        <v>426</v>
      </c>
      <c r="Q46" s="42"/>
      <c r="R46" s="42"/>
      <c r="S46" s="47" t="s">
        <v>445</v>
      </c>
      <c r="T46" s="47" t="s">
        <v>446</v>
      </c>
      <c r="U46" s="48">
        <v>43503</v>
      </c>
      <c r="V46" s="72" t="s">
        <v>520</v>
      </c>
      <c r="W46" s="75"/>
      <c r="X46" s="76" t="s">
        <v>563</v>
      </c>
      <c r="Y46" s="76" t="s">
        <v>607</v>
      </c>
      <c r="Z46" s="48">
        <v>43585</v>
      </c>
      <c r="AA46" s="27"/>
      <c r="AB46" s="2"/>
      <c r="AC46" s="25"/>
      <c r="AD46" s="28"/>
      <c r="AE46" s="27"/>
      <c r="AF46" s="27">
        <v>43587</v>
      </c>
      <c r="AG46" s="2" t="s">
        <v>551</v>
      </c>
      <c r="AH46" s="25"/>
      <c r="AI46" s="28" t="s">
        <v>1106</v>
      </c>
      <c r="AJ46" s="27" t="s">
        <v>446</v>
      </c>
      <c r="AK46" s="27" t="s">
        <v>446</v>
      </c>
      <c r="AL46" s="2" t="s">
        <v>613</v>
      </c>
      <c r="AM46" s="25"/>
      <c r="AN46" s="28"/>
      <c r="AO46" s="27" t="s">
        <v>446</v>
      </c>
      <c r="AP46" s="27" t="s">
        <v>446</v>
      </c>
      <c r="AQ46" s="2" t="s">
        <v>613</v>
      </c>
      <c r="AR46" s="25"/>
      <c r="AS46" s="29"/>
      <c r="AT46" s="27"/>
      <c r="AU46" s="27" t="s">
        <v>446</v>
      </c>
      <c r="AV46" s="2" t="s">
        <v>613</v>
      </c>
      <c r="AW46" s="25"/>
      <c r="AX46" s="29" t="s">
        <v>446</v>
      </c>
      <c r="AY46" s="27"/>
      <c r="AZ46" s="27"/>
      <c r="BA46" s="2"/>
      <c r="BB46" s="25"/>
      <c r="BC46" s="29"/>
      <c r="BD46" s="27"/>
      <c r="BE46" s="27"/>
      <c r="BF46" s="2"/>
      <c r="BG46" s="25"/>
      <c r="BH46" s="29"/>
      <c r="BI46" s="27"/>
      <c r="BJ46" s="27"/>
      <c r="BK46" s="2"/>
      <c r="BL46" s="25"/>
      <c r="BM46" s="29"/>
      <c r="BN46" s="27"/>
      <c r="BO46" s="27"/>
      <c r="BP46" s="2"/>
      <c r="BQ46" s="25"/>
      <c r="BR46" s="29"/>
      <c r="BS46" s="27"/>
      <c r="BT46" s="27"/>
      <c r="BU46" s="2"/>
      <c r="BV46" s="25"/>
      <c r="BW46" s="29"/>
      <c r="BX46" s="27"/>
      <c r="BY46" s="20"/>
    </row>
    <row r="47" spans="2:77" s="3" customFormat="1" ht="192" hidden="1" x14ac:dyDescent="0.2">
      <c r="B47" s="14" t="s">
        <v>43</v>
      </c>
      <c r="C47" s="15">
        <v>43405</v>
      </c>
      <c r="D47" s="15">
        <v>43460</v>
      </c>
      <c r="E47" s="15">
        <v>43468</v>
      </c>
      <c r="F47" s="50" t="s">
        <v>81</v>
      </c>
      <c r="G47" s="36"/>
      <c r="H47" s="49" t="s">
        <v>374</v>
      </c>
      <c r="I47" s="36" t="s">
        <v>26</v>
      </c>
      <c r="J47" s="38" t="s">
        <v>169</v>
      </c>
      <c r="K47" s="46"/>
      <c r="L47" s="40" t="s">
        <v>258</v>
      </c>
      <c r="M47" s="40" t="s">
        <v>787</v>
      </c>
      <c r="N47" s="38" t="s">
        <v>1083</v>
      </c>
      <c r="O47" s="41" t="s">
        <v>897</v>
      </c>
      <c r="P47" s="41"/>
      <c r="Q47" s="42"/>
      <c r="R47" s="42"/>
      <c r="S47" s="47" t="s">
        <v>445</v>
      </c>
      <c r="T47" s="47" t="s">
        <v>446</v>
      </c>
      <c r="U47" s="48"/>
      <c r="V47" s="72"/>
      <c r="W47" s="75"/>
      <c r="X47" s="76"/>
      <c r="Y47" s="76"/>
      <c r="Z47" s="48">
        <v>43585</v>
      </c>
      <c r="AA47" s="27"/>
      <c r="AB47" s="2"/>
      <c r="AC47" s="25"/>
      <c r="AD47" s="28"/>
      <c r="AE47" s="27"/>
      <c r="AF47" s="27">
        <v>43587</v>
      </c>
      <c r="AG47" s="2" t="s">
        <v>520</v>
      </c>
      <c r="AH47" s="25"/>
      <c r="AI47" s="92" t="s">
        <v>958</v>
      </c>
      <c r="AJ47" s="27">
        <v>43650</v>
      </c>
      <c r="AK47" s="27">
        <v>43622</v>
      </c>
      <c r="AL47" s="2" t="s">
        <v>520</v>
      </c>
      <c r="AM47" s="25"/>
      <c r="AN47" s="28" t="s">
        <v>1094</v>
      </c>
      <c r="AO47" s="23">
        <v>43650</v>
      </c>
      <c r="AP47" s="23">
        <v>43650</v>
      </c>
      <c r="AQ47" s="2" t="s">
        <v>520</v>
      </c>
      <c r="AR47" s="25"/>
      <c r="AS47" s="29" t="s">
        <v>1244</v>
      </c>
      <c r="AT47" s="27"/>
      <c r="AU47" s="27">
        <v>43679</v>
      </c>
      <c r="AV47" s="2" t="s">
        <v>520</v>
      </c>
      <c r="AW47" s="25"/>
      <c r="AX47" s="29" t="s">
        <v>1303</v>
      </c>
      <c r="AY47" s="27">
        <v>43714</v>
      </c>
      <c r="AZ47" s="27">
        <v>43700</v>
      </c>
      <c r="BA47" s="2" t="s">
        <v>520</v>
      </c>
      <c r="BB47" s="25"/>
      <c r="BC47" s="29" t="s">
        <v>1345</v>
      </c>
      <c r="BD47" s="23">
        <v>43741</v>
      </c>
      <c r="BE47" s="23">
        <v>43741</v>
      </c>
      <c r="BF47" s="2" t="s">
        <v>520</v>
      </c>
      <c r="BG47" s="25"/>
      <c r="BH47" s="29" t="s">
        <v>1531</v>
      </c>
      <c r="BI47" s="213" t="s">
        <v>1478</v>
      </c>
      <c r="BN47" s="27"/>
      <c r="BO47" s="27"/>
      <c r="BP47" s="2"/>
      <c r="BQ47" s="25"/>
      <c r="BR47" s="29"/>
      <c r="BS47" s="213" t="s">
        <v>1539</v>
      </c>
      <c r="BT47" s="213">
        <v>43805</v>
      </c>
      <c r="BU47" s="2" t="s">
        <v>520</v>
      </c>
      <c r="BV47" s="25"/>
      <c r="BW47" s="29" t="s">
        <v>1532</v>
      </c>
      <c r="BX47" s="27"/>
      <c r="BY47" s="20"/>
    </row>
    <row r="48" spans="2:77" s="3" customFormat="1" ht="120" hidden="1" x14ac:dyDescent="0.2">
      <c r="B48" s="14" t="s">
        <v>43</v>
      </c>
      <c r="C48" s="15">
        <v>43405</v>
      </c>
      <c r="D48" s="15">
        <v>43460</v>
      </c>
      <c r="E48" s="15">
        <v>43468</v>
      </c>
      <c r="F48" s="50" t="s">
        <v>82</v>
      </c>
      <c r="G48" s="36"/>
      <c r="H48" s="49" t="s">
        <v>375</v>
      </c>
      <c r="I48" s="36" t="s">
        <v>26</v>
      </c>
      <c r="J48" s="202" t="s">
        <v>170</v>
      </c>
      <c r="K48" s="46"/>
      <c r="L48" s="40" t="s">
        <v>259</v>
      </c>
      <c r="M48" s="40" t="s">
        <v>788</v>
      </c>
      <c r="N48" s="38" t="s">
        <v>1302</v>
      </c>
      <c r="O48" s="41" t="s">
        <v>897</v>
      </c>
      <c r="P48" s="41"/>
      <c r="Q48" s="42"/>
      <c r="R48" s="42"/>
      <c r="S48" s="47" t="s">
        <v>445</v>
      </c>
      <c r="T48" s="47" t="s">
        <v>446</v>
      </c>
      <c r="U48" s="48"/>
      <c r="V48" s="72"/>
      <c r="W48" s="75"/>
      <c r="X48" s="76"/>
      <c r="Y48" s="76"/>
      <c r="Z48" s="48">
        <v>43585</v>
      </c>
      <c r="AA48" s="27">
        <v>43567</v>
      </c>
      <c r="AB48" s="2" t="s">
        <v>520</v>
      </c>
      <c r="AC48" s="25"/>
      <c r="AD48" s="28" t="s">
        <v>926</v>
      </c>
      <c r="AE48" s="27"/>
      <c r="AF48" s="27">
        <v>43587</v>
      </c>
      <c r="AG48" s="2" t="s">
        <v>520</v>
      </c>
      <c r="AH48" s="25"/>
      <c r="AI48" s="28" t="s">
        <v>994</v>
      </c>
      <c r="AJ48" s="27">
        <v>43650</v>
      </c>
      <c r="AK48" s="27">
        <v>43622</v>
      </c>
      <c r="AL48" s="2" t="s">
        <v>520</v>
      </c>
      <c r="AM48" s="25"/>
      <c r="AN48" s="28" t="s">
        <v>1065</v>
      </c>
      <c r="AO48" s="23">
        <v>43650</v>
      </c>
      <c r="AP48" s="23">
        <v>43650</v>
      </c>
      <c r="AQ48" s="2" t="s">
        <v>520</v>
      </c>
      <c r="AR48" s="25"/>
      <c r="AS48" s="29" t="s">
        <v>1146</v>
      </c>
      <c r="AT48" s="27"/>
      <c r="AU48" s="27">
        <v>43679</v>
      </c>
      <c r="AV48" s="2" t="s">
        <v>520</v>
      </c>
      <c r="AW48" s="25"/>
      <c r="AX48" s="29" t="s">
        <v>1245</v>
      </c>
      <c r="AY48" s="27">
        <v>43714</v>
      </c>
      <c r="AZ48" s="27">
        <v>43710</v>
      </c>
      <c r="BA48" s="2" t="s">
        <v>551</v>
      </c>
      <c r="BB48" s="25"/>
      <c r="BC48" s="29" t="s">
        <v>1346</v>
      </c>
      <c r="BD48" s="27" t="s">
        <v>446</v>
      </c>
      <c r="BE48" s="27" t="s">
        <v>446</v>
      </c>
      <c r="BF48" s="2" t="s">
        <v>613</v>
      </c>
      <c r="BG48" s="25"/>
      <c r="BH48" s="29"/>
      <c r="BI48" s="27"/>
      <c r="BJ48" s="27"/>
      <c r="BK48" s="2"/>
      <c r="BL48" s="25"/>
      <c r="BM48" s="29"/>
      <c r="BN48" s="27"/>
      <c r="BO48" s="27"/>
      <c r="BP48" s="2"/>
      <c r="BQ48" s="25"/>
      <c r="BR48" s="29"/>
      <c r="BS48" s="27"/>
      <c r="BT48" s="27"/>
      <c r="BU48" s="2"/>
      <c r="BV48" s="25"/>
      <c r="BW48" s="29"/>
      <c r="BX48" s="27"/>
      <c r="BY48" s="20"/>
    </row>
    <row r="49" spans="2:77" s="3" customFormat="1" ht="180" hidden="1" x14ac:dyDescent="0.2">
      <c r="B49" s="14" t="s">
        <v>43</v>
      </c>
      <c r="C49" s="15">
        <v>43405</v>
      </c>
      <c r="D49" s="15">
        <v>43460</v>
      </c>
      <c r="E49" s="15">
        <v>43468</v>
      </c>
      <c r="F49" s="50" t="s">
        <v>83</v>
      </c>
      <c r="G49" s="36"/>
      <c r="H49" s="49" t="s">
        <v>376</v>
      </c>
      <c r="I49" s="36" t="s">
        <v>26</v>
      </c>
      <c r="J49" s="201" t="s">
        <v>171</v>
      </c>
      <c r="K49" s="46"/>
      <c r="L49" s="40" t="s">
        <v>260</v>
      </c>
      <c r="M49" s="40" t="s">
        <v>789</v>
      </c>
      <c r="N49" s="38" t="s">
        <v>1084</v>
      </c>
      <c r="O49" s="41" t="s">
        <v>871</v>
      </c>
      <c r="P49" s="41"/>
      <c r="Q49" s="42"/>
      <c r="R49" s="42"/>
      <c r="S49" s="47" t="s">
        <v>503</v>
      </c>
      <c r="T49" s="47" t="s">
        <v>504</v>
      </c>
      <c r="U49" s="48"/>
      <c r="V49" s="72"/>
      <c r="W49" s="75"/>
      <c r="X49" s="76"/>
      <c r="Y49" s="76" t="s">
        <v>608</v>
      </c>
      <c r="Z49" s="48">
        <v>43585</v>
      </c>
      <c r="AA49" s="27"/>
      <c r="AB49" s="2"/>
      <c r="AC49" s="25"/>
      <c r="AD49" s="28"/>
      <c r="AE49" s="27"/>
      <c r="AF49" s="27">
        <v>43587</v>
      </c>
      <c r="AG49" s="2" t="s">
        <v>520</v>
      </c>
      <c r="AH49" s="25"/>
      <c r="AI49" s="28" t="s">
        <v>959</v>
      </c>
      <c r="AJ49" s="27">
        <v>43650</v>
      </c>
      <c r="AK49" s="27">
        <v>43622</v>
      </c>
      <c r="AL49" s="2" t="s">
        <v>520</v>
      </c>
      <c r="AM49" s="25"/>
      <c r="AN49" s="28" t="s">
        <v>1085</v>
      </c>
      <c r="AO49" s="23">
        <v>43650</v>
      </c>
      <c r="AP49" s="23">
        <v>43650</v>
      </c>
      <c r="AQ49" s="2" t="s">
        <v>520</v>
      </c>
      <c r="AR49" s="25"/>
      <c r="AS49" s="29" t="s">
        <v>1145</v>
      </c>
      <c r="AT49" s="27"/>
      <c r="AU49" s="27">
        <v>43679</v>
      </c>
      <c r="AV49" s="2" t="s">
        <v>520</v>
      </c>
      <c r="AW49" s="25"/>
      <c r="AX49" s="29" t="s">
        <v>1246</v>
      </c>
      <c r="AY49" s="27">
        <v>43714</v>
      </c>
      <c r="AZ49" s="27">
        <v>43711</v>
      </c>
      <c r="BA49" s="2" t="s">
        <v>520</v>
      </c>
      <c r="BB49" s="25"/>
      <c r="BC49" s="29" t="s">
        <v>1441</v>
      </c>
      <c r="BD49" s="23">
        <v>43741</v>
      </c>
      <c r="BE49" s="23">
        <v>43741</v>
      </c>
      <c r="BF49" s="2" t="s">
        <v>520</v>
      </c>
      <c r="BG49" s="25"/>
      <c r="BH49" s="29" t="s">
        <v>1510</v>
      </c>
      <c r="BI49" s="213" t="s">
        <v>1478</v>
      </c>
      <c r="BN49" s="27"/>
      <c r="BO49" s="27"/>
      <c r="BP49" s="2"/>
      <c r="BQ49" s="25"/>
      <c r="BR49" s="29"/>
      <c r="BS49" s="213" t="s">
        <v>1539</v>
      </c>
      <c r="BT49" s="213">
        <v>43805</v>
      </c>
      <c r="BU49" s="2" t="s">
        <v>551</v>
      </c>
      <c r="BV49" s="25"/>
      <c r="BW49" s="29" t="s">
        <v>1511</v>
      </c>
      <c r="BX49" s="27"/>
      <c r="BY49" s="20"/>
    </row>
    <row r="50" spans="2:77" s="3" customFormat="1" ht="144" hidden="1" x14ac:dyDescent="0.2">
      <c r="B50" s="14" t="s">
        <v>43</v>
      </c>
      <c r="C50" s="15">
        <v>43405</v>
      </c>
      <c r="D50" s="15">
        <v>43460</v>
      </c>
      <c r="E50" s="15">
        <v>43468</v>
      </c>
      <c r="F50" s="50" t="s">
        <v>84</v>
      </c>
      <c r="G50" s="36"/>
      <c r="H50" s="49" t="s">
        <v>376</v>
      </c>
      <c r="I50" s="36" t="s">
        <v>26</v>
      </c>
      <c r="J50" s="142" t="s">
        <v>172</v>
      </c>
      <c r="K50" s="46"/>
      <c r="L50" s="40" t="s">
        <v>261</v>
      </c>
      <c r="M50" s="40" t="s">
        <v>790</v>
      </c>
      <c r="N50" s="38" t="s">
        <v>993</v>
      </c>
      <c r="O50" s="41" t="s">
        <v>896</v>
      </c>
      <c r="P50" s="41"/>
      <c r="Q50" s="42"/>
      <c r="R50" s="42"/>
      <c r="S50" s="47"/>
      <c r="T50" s="47"/>
      <c r="U50" s="48"/>
      <c r="V50" s="72"/>
      <c r="W50" s="75"/>
      <c r="X50" s="76"/>
      <c r="Y50" s="76"/>
      <c r="Z50" s="48">
        <v>43585</v>
      </c>
      <c r="AA50" s="27"/>
      <c r="AB50" s="2"/>
      <c r="AC50" s="25"/>
      <c r="AD50" s="28"/>
      <c r="AE50" s="27"/>
      <c r="AF50" s="27">
        <v>43587</v>
      </c>
      <c r="AG50" s="2" t="s">
        <v>521</v>
      </c>
      <c r="AH50" s="25"/>
      <c r="AI50" s="28" t="s">
        <v>976</v>
      </c>
      <c r="AJ50" s="27">
        <v>43650</v>
      </c>
      <c r="AK50" s="27">
        <v>43622</v>
      </c>
      <c r="AL50" s="2" t="s">
        <v>520</v>
      </c>
      <c r="AM50" s="25"/>
      <c r="AN50" s="28" t="s">
        <v>1066</v>
      </c>
      <c r="AO50" s="23">
        <v>43650</v>
      </c>
      <c r="AP50" s="23">
        <v>43650</v>
      </c>
      <c r="AQ50" s="2" t="s">
        <v>551</v>
      </c>
      <c r="AR50" s="25"/>
      <c r="AS50" s="29" t="s">
        <v>1247</v>
      </c>
      <c r="AT50" s="27"/>
      <c r="AU50" s="27">
        <v>43679</v>
      </c>
      <c r="AV50" s="2" t="s">
        <v>520</v>
      </c>
      <c r="AW50" s="25"/>
      <c r="AX50" s="29" t="s">
        <v>1248</v>
      </c>
      <c r="AY50" s="27">
        <v>43714</v>
      </c>
      <c r="AZ50" s="27">
        <v>43711</v>
      </c>
      <c r="BA50" s="2" t="s">
        <v>551</v>
      </c>
      <c r="BB50" s="25"/>
      <c r="BC50" s="29" t="s">
        <v>1458</v>
      </c>
      <c r="BD50" s="23">
        <v>43741</v>
      </c>
      <c r="BE50" s="23">
        <v>43741</v>
      </c>
      <c r="BF50" s="2" t="s">
        <v>520</v>
      </c>
      <c r="BG50" s="25"/>
      <c r="BH50" s="29" t="s">
        <v>1484</v>
      </c>
      <c r="BI50" s="213" t="s">
        <v>1478</v>
      </c>
      <c r="BN50" s="27"/>
      <c r="BO50" s="27"/>
      <c r="BP50" s="2"/>
      <c r="BQ50" s="25"/>
      <c r="BR50" s="29"/>
      <c r="BS50" s="213" t="s">
        <v>1539</v>
      </c>
      <c r="BT50" s="213">
        <v>43805</v>
      </c>
      <c r="BU50" s="2" t="s">
        <v>520</v>
      </c>
      <c r="BV50" s="25"/>
      <c r="BW50" s="29" t="s">
        <v>1509</v>
      </c>
      <c r="BX50" s="27"/>
      <c r="BY50" s="20"/>
    </row>
    <row r="51" spans="2:77" s="3" customFormat="1" ht="96" hidden="1" x14ac:dyDescent="0.2">
      <c r="B51" s="14" t="s">
        <v>43</v>
      </c>
      <c r="C51" s="15">
        <v>43405</v>
      </c>
      <c r="D51" s="15">
        <v>43460</v>
      </c>
      <c r="E51" s="15">
        <v>43468</v>
      </c>
      <c r="F51" s="50" t="s">
        <v>85</v>
      </c>
      <c r="G51" s="36"/>
      <c r="H51" s="49" t="s">
        <v>376</v>
      </c>
      <c r="I51" s="36" t="s">
        <v>26</v>
      </c>
      <c r="J51" s="202" t="s">
        <v>173</v>
      </c>
      <c r="K51" s="46"/>
      <c r="L51" s="40" t="s">
        <v>262</v>
      </c>
      <c r="M51" s="40" t="s">
        <v>791</v>
      </c>
      <c r="N51" s="38" t="s">
        <v>1301</v>
      </c>
      <c r="O51" s="41" t="s">
        <v>871</v>
      </c>
      <c r="P51" s="41"/>
      <c r="Q51" s="42"/>
      <c r="R51" s="42"/>
      <c r="S51" s="47" t="s">
        <v>445</v>
      </c>
      <c r="T51" s="47" t="s">
        <v>446</v>
      </c>
      <c r="U51" s="48">
        <v>43503</v>
      </c>
      <c r="V51" s="72" t="s">
        <v>521</v>
      </c>
      <c r="W51" s="75"/>
      <c r="X51" s="76"/>
      <c r="Y51" s="76" t="s">
        <v>609</v>
      </c>
      <c r="Z51" s="48">
        <v>43585</v>
      </c>
      <c r="AA51" s="27">
        <v>43567</v>
      </c>
      <c r="AB51" s="2" t="s">
        <v>520</v>
      </c>
      <c r="AC51" s="25"/>
      <c r="AD51" s="28" t="s">
        <v>928</v>
      </c>
      <c r="AE51" s="27"/>
      <c r="AF51" s="27">
        <v>43587</v>
      </c>
      <c r="AG51" s="2" t="s">
        <v>520</v>
      </c>
      <c r="AH51" s="25"/>
      <c r="AI51" s="28" t="s">
        <v>1067</v>
      </c>
      <c r="AJ51" s="27">
        <v>43650</v>
      </c>
      <c r="AK51" s="27">
        <v>43616</v>
      </c>
      <c r="AL51" s="2" t="s">
        <v>521</v>
      </c>
      <c r="AM51" s="25"/>
      <c r="AN51" s="28" t="s">
        <v>1068</v>
      </c>
      <c r="AO51" s="23">
        <v>43650</v>
      </c>
      <c r="AP51" s="23">
        <v>43650</v>
      </c>
      <c r="AQ51" s="2" t="s">
        <v>520</v>
      </c>
      <c r="AR51" s="25"/>
      <c r="AS51" s="29" t="s">
        <v>1144</v>
      </c>
      <c r="AT51" s="27"/>
      <c r="AU51" s="27">
        <v>43679</v>
      </c>
      <c r="AV51" s="2" t="s">
        <v>521</v>
      </c>
      <c r="AW51" s="25"/>
      <c r="AX51" s="29" t="s">
        <v>1249</v>
      </c>
      <c r="AY51" s="27">
        <v>43714</v>
      </c>
      <c r="AZ51" s="27">
        <v>43711</v>
      </c>
      <c r="BA51" s="2" t="s">
        <v>520</v>
      </c>
      <c r="BB51" s="25"/>
      <c r="BC51" s="29" t="s">
        <v>1347</v>
      </c>
      <c r="BD51" s="23">
        <v>43741</v>
      </c>
      <c r="BE51" s="23">
        <v>43741</v>
      </c>
      <c r="BF51" s="2" t="s">
        <v>551</v>
      </c>
      <c r="BG51" s="25"/>
      <c r="BH51" s="29" t="s">
        <v>1460</v>
      </c>
      <c r="BI51" s="27" t="s">
        <v>446</v>
      </c>
      <c r="BJ51" s="27" t="s">
        <v>446</v>
      </c>
      <c r="BK51" s="2"/>
      <c r="BL51" s="25"/>
      <c r="BM51" s="29"/>
      <c r="BN51" s="27"/>
      <c r="BO51" s="27"/>
      <c r="BP51" s="2"/>
      <c r="BQ51" s="25"/>
      <c r="BR51" s="29"/>
      <c r="BS51" s="27"/>
      <c r="BT51" s="27"/>
      <c r="BU51" s="2"/>
      <c r="BV51" s="25"/>
      <c r="BW51" s="29"/>
      <c r="BX51" s="27"/>
      <c r="BY51" s="20"/>
    </row>
    <row r="52" spans="2:77" s="3" customFormat="1" ht="132" hidden="1" x14ac:dyDescent="0.2">
      <c r="B52" s="197" t="s">
        <v>43</v>
      </c>
      <c r="C52" s="15">
        <v>43405</v>
      </c>
      <c r="D52" s="15">
        <v>43460</v>
      </c>
      <c r="E52" s="15">
        <v>43468</v>
      </c>
      <c r="F52" s="50" t="s">
        <v>86</v>
      </c>
      <c r="G52" s="36"/>
      <c r="H52" s="49" t="s">
        <v>377</v>
      </c>
      <c r="I52" s="36" t="s">
        <v>26</v>
      </c>
      <c r="J52" s="201" t="s">
        <v>174</v>
      </c>
      <c r="K52" s="46"/>
      <c r="L52" s="40" t="s">
        <v>263</v>
      </c>
      <c r="M52" s="40" t="s">
        <v>792</v>
      </c>
      <c r="N52" s="38" t="s">
        <v>1461</v>
      </c>
      <c r="O52" s="41" t="s">
        <v>871</v>
      </c>
      <c r="P52" s="41"/>
      <c r="Q52" s="42"/>
      <c r="R52" s="42"/>
      <c r="S52" s="47"/>
      <c r="T52" s="47"/>
      <c r="U52" s="48">
        <v>43503</v>
      </c>
      <c r="V52" s="72" t="s">
        <v>520</v>
      </c>
      <c r="W52" s="75"/>
      <c r="X52" s="76" t="s">
        <v>553</v>
      </c>
      <c r="Y52" s="76" t="s">
        <v>610</v>
      </c>
      <c r="Z52" s="48">
        <v>43585</v>
      </c>
      <c r="AA52" s="27"/>
      <c r="AB52" s="2"/>
      <c r="AC52" s="25"/>
      <c r="AD52" s="28" t="s">
        <v>950</v>
      </c>
      <c r="AE52" s="27"/>
      <c r="AF52" s="27">
        <v>43587</v>
      </c>
      <c r="AG52" s="2" t="s">
        <v>520</v>
      </c>
      <c r="AH52" s="25"/>
      <c r="AI52" s="28" t="s">
        <v>1069</v>
      </c>
      <c r="AJ52" s="27">
        <v>43650</v>
      </c>
      <c r="AK52" s="27">
        <v>43622</v>
      </c>
      <c r="AL52" s="2" t="s">
        <v>520</v>
      </c>
      <c r="AM52" s="25"/>
      <c r="AN52" s="28" t="s">
        <v>1086</v>
      </c>
      <c r="AO52" s="23">
        <v>43650</v>
      </c>
      <c r="AP52" s="23">
        <v>43650</v>
      </c>
      <c r="AQ52" s="2" t="s">
        <v>520</v>
      </c>
      <c r="AR52" s="25"/>
      <c r="AS52" s="29" t="s">
        <v>1143</v>
      </c>
      <c r="AT52" s="27"/>
      <c r="AU52" s="27">
        <v>43679</v>
      </c>
      <c r="AV52" s="2" t="s">
        <v>520</v>
      </c>
      <c r="AW52" s="25"/>
      <c r="AX52" s="29" t="s">
        <v>1250</v>
      </c>
      <c r="AY52" s="27">
        <v>43714</v>
      </c>
      <c r="AZ52" s="27">
        <v>43711</v>
      </c>
      <c r="BA52" s="2" t="s">
        <v>551</v>
      </c>
      <c r="BB52" s="25"/>
      <c r="BC52" s="29" t="s">
        <v>1348</v>
      </c>
      <c r="BD52" s="27"/>
      <c r="BE52" s="23">
        <v>43741</v>
      </c>
      <c r="BF52" s="2" t="s">
        <v>551</v>
      </c>
      <c r="BG52" s="25"/>
      <c r="BH52" s="29" t="s">
        <v>1462</v>
      </c>
      <c r="BI52" s="27"/>
      <c r="BJ52" s="27"/>
      <c r="BK52" s="2"/>
      <c r="BL52" s="25"/>
      <c r="BM52" s="29"/>
      <c r="BN52" s="27"/>
      <c r="BO52" s="27"/>
      <c r="BP52" s="2"/>
      <c r="BQ52" s="25"/>
      <c r="BR52" s="29"/>
      <c r="BS52" s="27"/>
      <c r="BT52" s="27"/>
      <c r="BU52" s="2"/>
      <c r="BV52" s="25"/>
      <c r="BW52" s="29"/>
      <c r="BX52" s="27"/>
      <c r="BY52" s="20"/>
    </row>
    <row r="53" spans="2:77" ht="249.6" customHeight="1" x14ac:dyDescent="0.25">
      <c r="B53" s="266" t="s">
        <v>43</v>
      </c>
      <c r="C53" s="15">
        <v>43405</v>
      </c>
      <c r="D53" s="15">
        <v>43460</v>
      </c>
      <c r="E53" s="15">
        <v>43468</v>
      </c>
      <c r="F53" s="267" t="s">
        <v>87</v>
      </c>
      <c r="G53" s="268"/>
      <c r="H53" s="269" t="s">
        <v>413</v>
      </c>
      <c r="I53" s="268" t="s">
        <v>26</v>
      </c>
      <c r="J53" s="294" t="s">
        <v>175</v>
      </c>
      <c r="K53" s="271"/>
      <c r="L53" s="273" t="s">
        <v>264</v>
      </c>
      <c r="M53" s="273" t="s">
        <v>793</v>
      </c>
      <c r="N53" s="274" t="s">
        <v>1464</v>
      </c>
      <c r="O53" s="275" t="s">
        <v>871</v>
      </c>
      <c r="P53" s="275" t="s">
        <v>432</v>
      </c>
      <c r="Q53" s="276">
        <v>9.2999999999999992E-3</v>
      </c>
      <c r="R53" s="276">
        <v>8.9999999999999993E-3</v>
      </c>
      <c r="S53" s="288" t="s">
        <v>497</v>
      </c>
      <c r="T53" s="288" t="s">
        <v>446</v>
      </c>
      <c r="U53" s="278">
        <v>43503</v>
      </c>
      <c r="V53" s="279" t="s">
        <v>520</v>
      </c>
      <c r="W53" s="280"/>
      <c r="X53" s="281" t="s">
        <v>570</v>
      </c>
      <c r="Y53" s="281" t="s">
        <v>611</v>
      </c>
      <c r="Z53" s="278">
        <v>43585</v>
      </c>
      <c r="AA53" s="286">
        <v>43567</v>
      </c>
      <c r="AB53" s="283" t="s">
        <v>520</v>
      </c>
      <c r="AC53" s="284"/>
      <c r="AD53" s="285" t="s">
        <v>906</v>
      </c>
      <c r="AE53" s="286"/>
      <c r="AF53" s="286">
        <v>43587</v>
      </c>
      <c r="AG53" s="283" t="s">
        <v>520</v>
      </c>
      <c r="AH53" s="284"/>
      <c r="AI53" s="285" t="s">
        <v>975</v>
      </c>
      <c r="AJ53" s="286">
        <v>43650</v>
      </c>
      <c r="AK53" s="286">
        <v>43622</v>
      </c>
      <c r="AL53" s="283" t="s">
        <v>520</v>
      </c>
      <c r="AM53" s="284"/>
      <c r="AN53" s="285" t="s">
        <v>1012</v>
      </c>
      <c r="AO53" s="282">
        <v>43650</v>
      </c>
      <c r="AP53" s="282">
        <v>43650</v>
      </c>
      <c r="AQ53" s="283" t="s">
        <v>551</v>
      </c>
      <c r="AR53" s="284"/>
      <c r="AS53" s="287" t="s">
        <v>1573</v>
      </c>
      <c r="AT53" s="286">
        <v>43713</v>
      </c>
      <c r="AU53" s="286">
        <v>43689</v>
      </c>
      <c r="AV53" s="283" t="s">
        <v>520</v>
      </c>
      <c r="AW53" s="284"/>
      <c r="AX53" s="287" t="s">
        <v>1280</v>
      </c>
      <c r="AY53" s="286">
        <v>43714</v>
      </c>
      <c r="AZ53" s="286">
        <v>43711</v>
      </c>
      <c r="BA53" s="283" t="s">
        <v>551</v>
      </c>
      <c r="BB53" s="25"/>
      <c r="BC53" s="287" t="s">
        <v>1349</v>
      </c>
      <c r="BD53" s="286"/>
      <c r="BE53" s="282">
        <v>43741</v>
      </c>
      <c r="BF53" s="283" t="s">
        <v>551</v>
      </c>
      <c r="BG53" s="25"/>
      <c r="BH53" s="287" t="s">
        <v>1463</v>
      </c>
      <c r="BI53" s="286"/>
      <c r="BJ53" s="286"/>
      <c r="BK53" s="283"/>
      <c r="BL53" s="25"/>
      <c r="BM53" s="287"/>
      <c r="BN53" s="286"/>
      <c r="BO53" s="286"/>
      <c r="BP53" s="283"/>
      <c r="BQ53" s="25"/>
      <c r="BR53" s="287"/>
      <c r="BS53" s="286"/>
      <c r="BT53" s="286"/>
      <c r="BU53" s="283"/>
      <c r="BV53" s="25"/>
      <c r="BW53" s="287"/>
      <c r="BX53" s="286"/>
      <c r="BY53" s="290"/>
    </row>
    <row r="54" spans="2:77" ht="220.5" x14ac:dyDescent="0.25">
      <c r="B54" s="293" t="s">
        <v>43</v>
      </c>
      <c r="C54" s="15">
        <v>43405</v>
      </c>
      <c r="D54" s="15">
        <v>43460</v>
      </c>
      <c r="E54" s="15">
        <v>43468</v>
      </c>
      <c r="F54" s="267" t="s">
        <v>88</v>
      </c>
      <c r="G54" s="268"/>
      <c r="H54" s="269" t="s">
        <v>414</v>
      </c>
      <c r="I54" s="268" t="s">
        <v>26</v>
      </c>
      <c r="J54" s="294" t="s">
        <v>176</v>
      </c>
      <c r="K54" s="271"/>
      <c r="L54" s="273" t="s">
        <v>265</v>
      </c>
      <c r="M54" s="273" t="s">
        <v>794</v>
      </c>
      <c r="N54" s="274" t="s">
        <v>1486</v>
      </c>
      <c r="O54" s="275" t="s">
        <v>871</v>
      </c>
      <c r="P54" s="275" t="s">
        <v>485</v>
      </c>
      <c r="Q54" s="276" t="s">
        <v>486</v>
      </c>
      <c r="R54" s="295">
        <v>0.9</v>
      </c>
      <c r="S54" s="288" t="s">
        <v>445</v>
      </c>
      <c r="T54" s="288" t="s">
        <v>446</v>
      </c>
      <c r="U54" s="278">
        <v>43503</v>
      </c>
      <c r="V54" s="279" t="s">
        <v>520</v>
      </c>
      <c r="W54" s="280"/>
      <c r="X54" s="281" t="s">
        <v>571</v>
      </c>
      <c r="Y54" s="281" t="s">
        <v>1574</v>
      </c>
      <c r="Z54" s="278">
        <v>43585</v>
      </c>
      <c r="AA54" s="286">
        <v>43567</v>
      </c>
      <c r="AB54" s="283" t="s">
        <v>520</v>
      </c>
      <c r="AC54" s="284"/>
      <c r="AD54" s="285" t="s">
        <v>915</v>
      </c>
      <c r="AE54" s="286"/>
      <c r="AF54" s="286">
        <v>43587</v>
      </c>
      <c r="AG54" s="283" t="s">
        <v>551</v>
      </c>
      <c r="AH54" s="284"/>
      <c r="AI54" s="285" t="s">
        <v>998</v>
      </c>
      <c r="AJ54" s="286">
        <v>43650</v>
      </c>
      <c r="AK54" s="286">
        <v>43622</v>
      </c>
      <c r="AL54" s="283" t="s">
        <v>520</v>
      </c>
      <c r="AM54" s="284"/>
      <c r="AN54" s="285" t="s">
        <v>1111</v>
      </c>
      <c r="AO54" s="282">
        <v>43650</v>
      </c>
      <c r="AP54" s="282">
        <v>43650</v>
      </c>
      <c r="AQ54" s="283" t="s">
        <v>520</v>
      </c>
      <c r="AR54" s="284"/>
      <c r="AS54" s="287" t="s">
        <v>1275</v>
      </c>
      <c r="AT54" s="286">
        <v>43713</v>
      </c>
      <c r="AU54" s="286">
        <v>43685</v>
      </c>
      <c r="AV54" s="283" t="s">
        <v>520</v>
      </c>
      <c r="AW54" s="284"/>
      <c r="AX54" s="287" t="s">
        <v>1299</v>
      </c>
      <c r="AY54" s="286"/>
      <c r="AZ54" s="286">
        <v>43700</v>
      </c>
      <c r="BA54" s="283" t="s">
        <v>551</v>
      </c>
      <c r="BB54" s="25"/>
      <c r="BC54" s="287" t="s">
        <v>1350</v>
      </c>
      <c r="BD54" s="286"/>
      <c r="BE54" s="282">
        <v>43741</v>
      </c>
      <c r="BF54" s="283" t="s">
        <v>551</v>
      </c>
      <c r="BG54" s="25"/>
      <c r="BH54" s="287" t="s">
        <v>1485</v>
      </c>
      <c r="BI54" s="286"/>
      <c r="BJ54" s="286"/>
      <c r="BK54" s="283"/>
      <c r="BL54" s="25"/>
      <c r="BM54" s="287"/>
      <c r="BN54" s="286"/>
      <c r="BO54" s="286"/>
      <c r="BP54" s="283"/>
      <c r="BQ54" s="25"/>
      <c r="BR54" s="287"/>
      <c r="BS54" s="286"/>
      <c r="BT54" s="286"/>
      <c r="BU54" s="283"/>
      <c r="BV54" s="25"/>
      <c r="BW54" s="287"/>
      <c r="BX54" s="286"/>
      <c r="BY54" s="290"/>
    </row>
    <row r="55" spans="2:77" s="3" customFormat="1" ht="168" hidden="1" x14ac:dyDescent="0.2">
      <c r="B55" s="14" t="s">
        <v>43</v>
      </c>
      <c r="C55" s="15">
        <v>43405</v>
      </c>
      <c r="D55" s="15">
        <v>43460</v>
      </c>
      <c r="E55" s="15">
        <v>43468</v>
      </c>
      <c r="F55" s="35" t="s">
        <v>89</v>
      </c>
      <c r="G55" s="36"/>
      <c r="H55" s="49" t="s">
        <v>378</v>
      </c>
      <c r="I55" s="36" t="s">
        <v>26</v>
      </c>
      <c r="J55" s="202" t="s">
        <v>177</v>
      </c>
      <c r="K55" s="46"/>
      <c r="L55" s="40" t="s">
        <v>266</v>
      </c>
      <c r="M55" s="40" t="s">
        <v>795</v>
      </c>
      <c r="N55" s="38" t="s">
        <v>974</v>
      </c>
      <c r="O55" s="41" t="s">
        <v>871</v>
      </c>
      <c r="P55" s="41"/>
      <c r="Q55" s="42"/>
      <c r="R55" s="42"/>
      <c r="S55" s="47"/>
      <c r="T55" s="47"/>
      <c r="U55" s="48">
        <v>43503</v>
      </c>
      <c r="V55" s="72" t="s">
        <v>521</v>
      </c>
      <c r="W55" s="75"/>
      <c r="X55" s="76" t="s">
        <v>548</v>
      </c>
      <c r="Y55" s="76" t="s">
        <v>612</v>
      </c>
      <c r="Z55" s="48">
        <v>43585</v>
      </c>
      <c r="AA55" s="27"/>
      <c r="AB55" s="2"/>
      <c r="AC55" s="25"/>
      <c r="AD55" s="28"/>
      <c r="AE55" s="27"/>
      <c r="AF55" s="27">
        <v>43587</v>
      </c>
      <c r="AG55" s="2" t="s">
        <v>520</v>
      </c>
      <c r="AH55" s="25"/>
      <c r="AI55" s="28" t="s">
        <v>1009</v>
      </c>
      <c r="AJ55" s="27">
        <v>43650</v>
      </c>
      <c r="AK55" s="27">
        <v>43616</v>
      </c>
      <c r="AL55" s="2" t="s">
        <v>520</v>
      </c>
      <c r="AM55" s="25"/>
      <c r="AN55" s="28" t="s">
        <v>1087</v>
      </c>
      <c r="AO55" s="23">
        <v>43650</v>
      </c>
      <c r="AP55" s="23">
        <v>43650</v>
      </c>
      <c r="AQ55" s="2" t="s">
        <v>551</v>
      </c>
      <c r="AR55" s="25"/>
      <c r="AS55" s="29" t="s">
        <v>1142</v>
      </c>
      <c r="AT55" s="27" t="s">
        <v>446</v>
      </c>
      <c r="AU55" s="27" t="s">
        <v>446</v>
      </c>
      <c r="AV55" s="2" t="s">
        <v>613</v>
      </c>
      <c r="AW55" s="25"/>
      <c r="AX55" s="29" t="s">
        <v>446</v>
      </c>
      <c r="AY55" s="27"/>
      <c r="AZ55" s="27"/>
      <c r="BA55" s="2"/>
      <c r="BB55" s="25"/>
      <c r="BC55" s="29"/>
      <c r="BD55" s="27"/>
      <c r="BE55" s="27"/>
      <c r="BF55" s="2"/>
      <c r="BG55" s="25"/>
      <c r="BH55" s="29"/>
      <c r="BI55" s="27"/>
      <c r="BJ55" s="27"/>
      <c r="BK55" s="2"/>
      <c r="BL55" s="25"/>
      <c r="BM55" s="29"/>
      <c r="BN55" s="27"/>
      <c r="BO55" s="27"/>
      <c r="BP55" s="2"/>
      <c r="BQ55" s="25"/>
      <c r="BR55" s="29"/>
      <c r="BS55" s="27"/>
      <c r="BT55" s="27"/>
      <c r="BU55" s="2"/>
      <c r="BV55" s="25"/>
      <c r="BW55" s="29"/>
      <c r="BX55" s="27"/>
      <c r="BY55" s="20"/>
    </row>
    <row r="56" spans="2:77" s="3" customFormat="1" ht="165" hidden="1" customHeight="1" x14ac:dyDescent="0.2">
      <c r="B56" s="14" t="s">
        <v>43</v>
      </c>
      <c r="C56" s="15">
        <v>43405</v>
      </c>
      <c r="D56" s="15">
        <v>43460</v>
      </c>
      <c r="E56" s="15">
        <v>43468</v>
      </c>
      <c r="F56" s="50" t="s">
        <v>90</v>
      </c>
      <c r="G56" s="36"/>
      <c r="H56" s="49" t="s">
        <v>379</v>
      </c>
      <c r="I56" s="36" t="s">
        <v>26</v>
      </c>
      <c r="J56" s="38" t="s">
        <v>178</v>
      </c>
      <c r="K56" s="46"/>
      <c r="L56" s="40" t="s">
        <v>267</v>
      </c>
      <c r="M56" s="40" t="s">
        <v>796</v>
      </c>
      <c r="N56" s="38" t="s">
        <v>973</v>
      </c>
      <c r="O56" s="41" t="s">
        <v>871</v>
      </c>
      <c r="P56" s="41" t="s">
        <v>433</v>
      </c>
      <c r="Q56" s="42"/>
      <c r="R56" s="54" t="s">
        <v>434</v>
      </c>
      <c r="S56" s="47" t="s">
        <v>445</v>
      </c>
      <c r="T56" s="47" t="s">
        <v>446</v>
      </c>
      <c r="U56" s="48"/>
      <c r="V56" s="72"/>
      <c r="W56" s="75"/>
      <c r="X56" s="76"/>
      <c r="Y56" s="76" t="s">
        <v>614</v>
      </c>
      <c r="Z56" s="48">
        <v>43585</v>
      </c>
      <c r="AA56" s="27"/>
      <c r="AB56" s="2"/>
      <c r="AC56" s="25"/>
      <c r="AD56" s="28"/>
      <c r="AE56" s="27"/>
      <c r="AF56" s="27">
        <v>43587</v>
      </c>
      <c r="AG56" s="2" t="s">
        <v>521</v>
      </c>
      <c r="AH56" s="25"/>
      <c r="AI56" s="28" t="s">
        <v>999</v>
      </c>
      <c r="AJ56" s="27">
        <v>43650</v>
      </c>
      <c r="AK56" s="27"/>
      <c r="AL56" s="2"/>
      <c r="AM56" s="25"/>
      <c r="AN56" s="28"/>
      <c r="AO56" s="23">
        <v>43650</v>
      </c>
      <c r="AP56" s="23">
        <v>43650</v>
      </c>
      <c r="AQ56" s="2" t="s">
        <v>520</v>
      </c>
      <c r="AR56" s="25"/>
      <c r="AS56" s="29" t="s">
        <v>1141</v>
      </c>
      <c r="AT56" s="27">
        <v>43713</v>
      </c>
      <c r="AU56" s="27">
        <v>43711</v>
      </c>
      <c r="AV56" s="2" t="s">
        <v>520</v>
      </c>
      <c r="AW56" s="25"/>
      <c r="AX56" s="29" t="s">
        <v>1343</v>
      </c>
      <c r="AY56" s="27"/>
      <c r="AZ56" s="27">
        <v>43700</v>
      </c>
      <c r="BA56" s="2" t="s">
        <v>520</v>
      </c>
      <c r="BB56" s="25"/>
      <c r="BC56" s="29" t="s">
        <v>1311</v>
      </c>
      <c r="BD56" s="23">
        <v>43741</v>
      </c>
      <c r="BE56" s="23">
        <v>43741</v>
      </c>
      <c r="BF56" s="2" t="s">
        <v>520</v>
      </c>
      <c r="BG56" s="25"/>
      <c r="BH56" s="29" t="s">
        <v>1465</v>
      </c>
      <c r="BI56" s="213" t="s">
        <v>1478</v>
      </c>
      <c r="BN56" s="27"/>
      <c r="BO56" s="27"/>
      <c r="BP56" s="2"/>
      <c r="BQ56" s="25"/>
      <c r="BR56" s="29"/>
      <c r="BS56" s="213" t="s">
        <v>1539</v>
      </c>
      <c r="BT56" s="213">
        <v>43805</v>
      </c>
      <c r="BU56" s="2" t="s">
        <v>520</v>
      </c>
      <c r="BV56" s="25"/>
      <c r="BW56" s="29" t="s">
        <v>1513</v>
      </c>
      <c r="BX56" s="27"/>
      <c r="BY56" s="20"/>
    </row>
    <row r="57" spans="2:77" s="3" customFormat="1" ht="132" hidden="1" x14ac:dyDescent="0.2">
      <c r="B57" s="14" t="s">
        <v>43</v>
      </c>
      <c r="C57" s="15">
        <v>43405</v>
      </c>
      <c r="D57" s="15">
        <v>43460</v>
      </c>
      <c r="E57" s="15">
        <v>43468</v>
      </c>
      <c r="F57" s="50" t="s">
        <v>91</v>
      </c>
      <c r="G57" s="36"/>
      <c r="H57" s="49" t="s">
        <v>380</v>
      </c>
      <c r="I57" s="36" t="s">
        <v>26</v>
      </c>
      <c r="J57" s="38" t="s">
        <v>179</v>
      </c>
      <c r="K57" s="46"/>
      <c r="L57" s="40" t="s">
        <v>268</v>
      </c>
      <c r="M57" s="40" t="s">
        <v>797</v>
      </c>
      <c r="N57" s="38" t="s">
        <v>972</v>
      </c>
      <c r="O57" s="41" t="s">
        <v>871</v>
      </c>
      <c r="P57" s="41"/>
      <c r="Q57" s="42"/>
      <c r="R57" s="42"/>
      <c r="S57" s="47" t="s">
        <v>445</v>
      </c>
      <c r="T57" s="47" t="s">
        <v>446</v>
      </c>
      <c r="U57" s="48">
        <v>43503</v>
      </c>
      <c r="V57" s="72" t="s">
        <v>520</v>
      </c>
      <c r="W57" s="75"/>
      <c r="X57" s="76" t="s">
        <v>552</v>
      </c>
      <c r="Y57" s="76" t="s">
        <v>615</v>
      </c>
      <c r="Z57" s="48">
        <v>43585</v>
      </c>
      <c r="AA57" s="27">
        <v>43567</v>
      </c>
      <c r="AB57" s="2" t="s">
        <v>520</v>
      </c>
      <c r="AC57" s="25"/>
      <c r="AD57" s="28" t="s">
        <v>884</v>
      </c>
      <c r="AE57" s="27"/>
      <c r="AF57" s="27">
        <v>43587</v>
      </c>
      <c r="AG57" s="2" t="s">
        <v>520</v>
      </c>
      <c r="AH57" s="25"/>
      <c r="AI57" s="28" t="s">
        <v>984</v>
      </c>
      <c r="AJ57" s="27">
        <v>43650</v>
      </c>
      <c r="AK57" s="27">
        <v>43622</v>
      </c>
      <c r="AL57" s="2" t="s">
        <v>551</v>
      </c>
      <c r="AM57" s="25"/>
      <c r="AN57" s="134" t="s">
        <v>1139</v>
      </c>
      <c r="AO57" s="23">
        <v>43650</v>
      </c>
      <c r="AP57" s="23">
        <v>43650</v>
      </c>
      <c r="AQ57" s="2" t="s">
        <v>520</v>
      </c>
      <c r="AR57" s="25"/>
      <c r="AS57" s="29" t="s">
        <v>1140</v>
      </c>
      <c r="AT57" s="27">
        <v>43713</v>
      </c>
      <c r="AU57" s="27">
        <v>43685</v>
      </c>
      <c r="AV57" s="2" t="s">
        <v>520</v>
      </c>
      <c r="AW57" s="25"/>
      <c r="AX57" s="29" t="s">
        <v>1282</v>
      </c>
      <c r="AY57" s="27"/>
      <c r="AZ57" s="27">
        <v>43700</v>
      </c>
      <c r="BA57" s="2" t="s">
        <v>520</v>
      </c>
      <c r="BB57" s="25"/>
      <c r="BC57" s="29" t="s">
        <v>1352</v>
      </c>
      <c r="BD57" s="23">
        <v>43741</v>
      </c>
      <c r="BE57" s="23">
        <v>43741</v>
      </c>
      <c r="BF57" s="2" t="s">
        <v>520</v>
      </c>
      <c r="BG57" s="25"/>
      <c r="BH57" s="29" t="s">
        <v>1487</v>
      </c>
      <c r="BI57" s="213" t="s">
        <v>1478</v>
      </c>
      <c r="BN57" s="27"/>
      <c r="BO57" s="27"/>
      <c r="BP57" s="2"/>
      <c r="BQ57" s="25"/>
      <c r="BR57" s="29"/>
      <c r="BS57" s="213" t="s">
        <v>1539</v>
      </c>
      <c r="BT57" s="213">
        <v>43805</v>
      </c>
      <c r="BU57" s="2" t="s">
        <v>520</v>
      </c>
      <c r="BV57" s="25"/>
      <c r="BW57" s="29" t="s">
        <v>1514</v>
      </c>
      <c r="BX57" s="27"/>
      <c r="BY57" s="20"/>
    </row>
    <row r="58" spans="2:77" s="3" customFormat="1" ht="132" hidden="1" x14ac:dyDescent="0.2">
      <c r="B58" s="14" t="s">
        <v>43</v>
      </c>
      <c r="C58" s="15">
        <v>43405</v>
      </c>
      <c r="D58" s="15">
        <v>43460</v>
      </c>
      <c r="E58" s="15">
        <v>43468</v>
      </c>
      <c r="F58" s="50" t="s">
        <v>92</v>
      </c>
      <c r="G58" s="36"/>
      <c r="H58" s="49" t="s">
        <v>381</v>
      </c>
      <c r="I58" s="36" t="s">
        <v>26</v>
      </c>
      <c r="J58" s="201" t="s">
        <v>180</v>
      </c>
      <c r="K58" s="46"/>
      <c r="L58" s="40" t="s">
        <v>269</v>
      </c>
      <c r="M58" s="40" t="s">
        <v>798</v>
      </c>
      <c r="N58" s="38" t="s">
        <v>1016</v>
      </c>
      <c r="O58" s="41" t="s">
        <v>871</v>
      </c>
      <c r="P58" s="41"/>
      <c r="Q58" s="42"/>
      <c r="R58" s="42"/>
      <c r="S58" s="47"/>
      <c r="T58" s="47"/>
      <c r="U58" s="48"/>
      <c r="V58" s="72"/>
      <c r="W58" s="75"/>
      <c r="X58" s="76"/>
      <c r="Y58" s="76" t="s">
        <v>616</v>
      </c>
      <c r="Z58" s="48">
        <v>43585</v>
      </c>
      <c r="AA58" s="27">
        <v>43567</v>
      </c>
      <c r="AB58" s="2" t="s">
        <v>520</v>
      </c>
      <c r="AC58" s="25"/>
      <c r="AD58" s="28" t="s">
        <v>874</v>
      </c>
      <c r="AE58" s="27"/>
      <c r="AF58" s="27">
        <v>43587</v>
      </c>
      <c r="AG58" s="2" t="s">
        <v>520</v>
      </c>
      <c r="AH58" s="25"/>
      <c r="AI58" s="28" t="s">
        <v>1018</v>
      </c>
      <c r="AJ58" s="27">
        <v>43650</v>
      </c>
      <c r="AK58" s="27">
        <v>43616</v>
      </c>
      <c r="AL58" s="2" t="s">
        <v>520</v>
      </c>
      <c r="AM58" s="25"/>
      <c r="AN58" s="28" t="s">
        <v>1017</v>
      </c>
      <c r="AO58" s="23">
        <v>43650</v>
      </c>
      <c r="AP58" s="23">
        <v>43650</v>
      </c>
      <c r="AQ58" s="2" t="s">
        <v>520</v>
      </c>
      <c r="AR58" s="25"/>
      <c r="AS58" s="29" t="s">
        <v>1138</v>
      </c>
      <c r="AT58" s="27">
        <v>43713</v>
      </c>
      <c r="AU58" s="27">
        <v>43689</v>
      </c>
      <c r="AV58" s="2" t="s">
        <v>520</v>
      </c>
      <c r="AW58" s="25"/>
      <c r="AX58" s="29" t="s">
        <v>1281</v>
      </c>
      <c r="AY58" s="27"/>
      <c r="AZ58" s="27">
        <v>43700</v>
      </c>
      <c r="BA58" s="2" t="s">
        <v>520</v>
      </c>
      <c r="BB58" s="25"/>
      <c r="BC58" s="29" t="s">
        <v>1351</v>
      </c>
      <c r="BD58" s="23">
        <v>43741</v>
      </c>
      <c r="BE58" s="23">
        <v>43741</v>
      </c>
      <c r="BF58" s="2" t="s">
        <v>551</v>
      </c>
      <c r="BG58" s="25"/>
      <c r="BH58" s="29" t="s">
        <v>1466</v>
      </c>
      <c r="BI58" s="27"/>
      <c r="BJ58" s="27"/>
      <c r="BK58" s="2"/>
      <c r="BL58" s="25"/>
      <c r="BM58" s="29"/>
      <c r="BN58" s="27"/>
      <c r="BO58" s="27"/>
      <c r="BP58" s="2"/>
      <c r="BQ58" s="25"/>
      <c r="BR58" s="29"/>
      <c r="BS58" s="27"/>
      <c r="BT58" s="27"/>
      <c r="BU58" s="2"/>
      <c r="BV58" s="25"/>
      <c r="BW58" s="29"/>
      <c r="BX58" s="27"/>
      <c r="BY58" s="20"/>
    </row>
    <row r="59" spans="2:77" s="3" customFormat="1" ht="137.25" hidden="1" customHeight="1" x14ac:dyDescent="0.2">
      <c r="B59" s="14" t="s">
        <v>43</v>
      </c>
      <c r="C59" s="15">
        <v>43405</v>
      </c>
      <c r="D59" s="15">
        <v>43460</v>
      </c>
      <c r="E59" s="15">
        <v>43468</v>
      </c>
      <c r="F59" s="55" t="s">
        <v>93</v>
      </c>
      <c r="G59" s="36"/>
      <c r="H59" s="49" t="s">
        <v>382</v>
      </c>
      <c r="I59" s="36" t="s">
        <v>23</v>
      </c>
      <c r="J59" s="201" t="s">
        <v>181</v>
      </c>
      <c r="K59" s="46"/>
      <c r="L59" s="53" t="s">
        <v>270</v>
      </c>
      <c r="M59" s="53" t="s">
        <v>799</v>
      </c>
      <c r="N59" s="38" t="s">
        <v>1312</v>
      </c>
      <c r="O59" s="41" t="s">
        <v>897</v>
      </c>
      <c r="P59" s="41"/>
      <c r="Q59" s="42"/>
      <c r="R59" s="42"/>
      <c r="S59" s="47" t="s">
        <v>453</v>
      </c>
      <c r="T59" s="47" t="s">
        <v>454</v>
      </c>
      <c r="U59" s="48"/>
      <c r="V59" s="72"/>
      <c r="W59" s="75"/>
      <c r="X59" s="76"/>
      <c r="Y59" s="76"/>
      <c r="Z59" s="48">
        <v>43585</v>
      </c>
      <c r="AA59" s="27">
        <v>43567</v>
      </c>
      <c r="AB59" s="2" t="s">
        <v>521</v>
      </c>
      <c r="AC59" s="25"/>
      <c r="AD59" s="28"/>
      <c r="AE59" s="27"/>
      <c r="AF59" s="27">
        <v>43588</v>
      </c>
      <c r="AG59" s="2" t="s">
        <v>520</v>
      </c>
      <c r="AH59" s="25"/>
      <c r="AI59" s="28" t="s">
        <v>985</v>
      </c>
      <c r="AJ59" s="27">
        <v>43651</v>
      </c>
      <c r="AK59" s="27">
        <v>43622</v>
      </c>
      <c r="AL59" s="2" t="s">
        <v>520</v>
      </c>
      <c r="AM59" s="25"/>
      <c r="AN59" s="28" t="s">
        <v>1077</v>
      </c>
      <c r="AO59" s="27">
        <v>43651</v>
      </c>
      <c r="AP59" s="27">
        <v>43664</v>
      </c>
      <c r="AQ59" s="2" t="s">
        <v>520</v>
      </c>
      <c r="AR59" s="115"/>
      <c r="AS59" s="29" t="s">
        <v>1200</v>
      </c>
      <c r="AT59" s="27">
        <v>43714</v>
      </c>
      <c r="AU59" s="27">
        <v>43714</v>
      </c>
      <c r="AV59" s="2" t="s">
        <v>520</v>
      </c>
      <c r="AW59" s="25"/>
      <c r="AX59" s="29" t="s">
        <v>1373</v>
      </c>
      <c r="AY59" s="27">
        <v>43741</v>
      </c>
      <c r="AZ59" s="213">
        <v>43741</v>
      </c>
      <c r="BA59" s="2"/>
      <c r="BB59" s="25"/>
      <c r="BC59" s="29"/>
      <c r="BD59" s="27">
        <v>43741</v>
      </c>
      <c r="BE59" s="213">
        <v>43741</v>
      </c>
      <c r="BF59" s="2" t="s">
        <v>551</v>
      </c>
      <c r="BG59" s="25"/>
      <c r="BH59" s="29" t="s">
        <v>1467</v>
      </c>
      <c r="BI59" s="27"/>
      <c r="BJ59" s="27"/>
      <c r="BK59" s="2"/>
      <c r="BL59" s="25"/>
      <c r="BM59" s="29"/>
      <c r="BN59" s="27"/>
      <c r="BO59" s="27"/>
      <c r="BP59" s="2"/>
      <c r="BQ59" s="25"/>
      <c r="BR59" s="29"/>
      <c r="BS59" s="27"/>
      <c r="BT59" s="27"/>
      <c r="BU59" s="2"/>
      <c r="BV59" s="25"/>
      <c r="BW59" s="29"/>
      <c r="BX59" s="27"/>
      <c r="BY59" s="20"/>
    </row>
    <row r="60" spans="2:77" s="3" customFormat="1" ht="132" hidden="1" x14ac:dyDescent="0.2">
      <c r="B60" s="14" t="s">
        <v>43</v>
      </c>
      <c r="C60" s="15">
        <v>43405</v>
      </c>
      <c r="D60" s="15">
        <v>43460</v>
      </c>
      <c r="E60" s="15">
        <v>43468</v>
      </c>
      <c r="F60" s="50" t="s">
        <v>94</v>
      </c>
      <c r="G60" s="36"/>
      <c r="H60" s="49" t="s">
        <v>383</v>
      </c>
      <c r="I60" s="36" t="s">
        <v>23</v>
      </c>
      <c r="J60" s="38" t="s">
        <v>182</v>
      </c>
      <c r="K60" s="46"/>
      <c r="L60" s="53" t="s">
        <v>271</v>
      </c>
      <c r="M60" s="53" t="s">
        <v>800</v>
      </c>
      <c r="N60" s="38" t="s">
        <v>329</v>
      </c>
      <c r="O60" s="41" t="s">
        <v>871</v>
      </c>
      <c r="P60" s="41"/>
      <c r="Q60" s="42"/>
      <c r="R60" s="42"/>
      <c r="S60" s="43" t="s">
        <v>449</v>
      </c>
      <c r="T60" s="43" t="s">
        <v>491</v>
      </c>
      <c r="U60" s="48">
        <v>43497</v>
      </c>
      <c r="V60" s="72" t="s">
        <v>613</v>
      </c>
      <c r="W60" s="75"/>
      <c r="X60" s="76" t="s">
        <v>631</v>
      </c>
      <c r="Y60" s="76" t="s">
        <v>624</v>
      </c>
      <c r="Z60" s="48">
        <v>43585</v>
      </c>
      <c r="AA60" s="27">
        <v>43567</v>
      </c>
      <c r="AB60" s="2" t="s">
        <v>520</v>
      </c>
      <c r="AC60" s="25"/>
      <c r="AD60" s="28" t="s">
        <v>1184</v>
      </c>
      <c r="AE60" s="27"/>
      <c r="AF60" s="27">
        <v>43588</v>
      </c>
      <c r="AG60" s="2" t="s">
        <v>520</v>
      </c>
      <c r="AH60" s="25"/>
      <c r="AI60" s="28" t="s">
        <v>1070</v>
      </c>
      <c r="AJ60" s="27">
        <v>43651</v>
      </c>
      <c r="AK60" s="27">
        <v>43622</v>
      </c>
      <c r="AL60" s="2" t="s">
        <v>520</v>
      </c>
      <c r="AM60" s="25"/>
      <c r="AN60" s="28" t="s">
        <v>1073</v>
      </c>
      <c r="AO60" s="27">
        <v>43651</v>
      </c>
      <c r="AP60" s="27">
        <v>43664</v>
      </c>
      <c r="AQ60" s="2" t="s">
        <v>520</v>
      </c>
      <c r="AR60" s="25"/>
      <c r="AS60" s="29" t="s">
        <v>1202</v>
      </c>
      <c r="AT60" s="27">
        <v>43714</v>
      </c>
      <c r="AU60" s="27">
        <v>43714</v>
      </c>
      <c r="AV60" s="2" t="s">
        <v>520</v>
      </c>
      <c r="AW60" s="25"/>
      <c r="AX60" s="29" t="s">
        <v>1374</v>
      </c>
      <c r="AY60" s="27"/>
      <c r="AZ60" s="27"/>
      <c r="BA60" s="2"/>
      <c r="BB60" s="25"/>
      <c r="BC60" s="29"/>
      <c r="BD60" s="27">
        <v>43741</v>
      </c>
      <c r="BE60" s="213">
        <v>43741</v>
      </c>
      <c r="BF60" s="2" t="s">
        <v>520</v>
      </c>
      <c r="BG60" s="25"/>
      <c r="BH60" s="29" t="s">
        <v>1468</v>
      </c>
      <c r="BI60" s="213" t="s">
        <v>1478</v>
      </c>
      <c r="BN60" s="213" t="s">
        <v>1478</v>
      </c>
      <c r="BO60" s="213">
        <v>43787</v>
      </c>
      <c r="BP60" s="2" t="s">
        <v>520</v>
      </c>
      <c r="BQ60" s="25"/>
      <c r="BR60" s="29" t="s">
        <v>1504</v>
      </c>
      <c r="BS60" s="27"/>
      <c r="BT60" s="27"/>
      <c r="BU60" s="2"/>
      <c r="BV60" s="25"/>
      <c r="BW60" s="29"/>
      <c r="BX60" s="27"/>
      <c r="BY60" s="20"/>
    </row>
    <row r="61" spans="2:77" ht="186" customHeight="1" x14ac:dyDescent="0.25">
      <c r="B61" s="266" t="s">
        <v>43</v>
      </c>
      <c r="C61" s="15">
        <v>43405</v>
      </c>
      <c r="D61" s="15">
        <v>43460</v>
      </c>
      <c r="E61" s="15">
        <v>43468</v>
      </c>
      <c r="F61" s="267" t="s">
        <v>95</v>
      </c>
      <c r="G61" s="268"/>
      <c r="H61" s="269" t="s">
        <v>407</v>
      </c>
      <c r="I61" s="268" t="s">
        <v>23</v>
      </c>
      <c r="J61" s="294" t="s">
        <v>183</v>
      </c>
      <c r="K61" s="271"/>
      <c r="L61" s="273" t="s">
        <v>272</v>
      </c>
      <c r="M61" s="273" t="s">
        <v>801</v>
      </c>
      <c r="N61" s="274" t="s">
        <v>1575</v>
      </c>
      <c r="O61" s="275" t="s">
        <v>896</v>
      </c>
      <c r="P61" s="275"/>
      <c r="Q61" s="276"/>
      <c r="R61" s="276"/>
      <c r="S61" s="288"/>
      <c r="T61" s="288"/>
      <c r="U61" s="278">
        <v>43497</v>
      </c>
      <c r="V61" s="279" t="s">
        <v>613</v>
      </c>
      <c r="W61" s="280"/>
      <c r="X61" s="281" t="s">
        <v>631</v>
      </c>
      <c r="Y61" s="281" t="s">
        <v>625</v>
      </c>
      <c r="Z61" s="278">
        <v>43585</v>
      </c>
      <c r="AA61" s="286">
        <v>43567</v>
      </c>
      <c r="AB61" s="283" t="s">
        <v>520</v>
      </c>
      <c r="AC61" s="284"/>
      <c r="AD61" s="285" t="s">
        <v>912</v>
      </c>
      <c r="AE61" s="286"/>
      <c r="AF61" s="286">
        <v>43588</v>
      </c>
      <c r="AG61" s="283" t="s">
        <v>520</v>
      </c>
      <c r="AH61" s="284"/>
      <c r="AI61" s="285" t="s">
        <v>1576</v>
      </c>
      <c r="AJ61" s="286">
        <v>43651</v>
      </c>
      <c r="AK61" s="286">
        <v>43622</v>
      </c>
      <c r="AL61" s="283" t="s">
        <v>520</v>
      </c>
      <c r="AM61" s="284"/>
      <c r="AN61" s="285" t="s">
        <v>1072</v>
      </c>
      <c r="AO61" s="286">
        <v>43651</v>
      </c>
      <c r="AP61" s="286">
        <v>43664</v>
      </c>
      <c r="AQ61" s="283" t="s">
        <v>551</v>
      </c>
      <c r="AR61" s="284"/>
      <c r="AS61" s="287" t="s">
        <v>1524</v>
      </c>
      <c r="AT61" s="286">
        <v>43714</v>
      </c>
      <c r="AU61" s="286"/>
      <c r="AV61" s="283"/>
      <c r="AW61" s="284"/>
      <c r="AX61" s="287"/>
      <c r="AY61" s="286">
        <v>43714</v>
      </c>
      <c r="AZ61" s="286">
        <v>43714</v>
      </c>
      <c r="BA61" s="283" t="s">
        <v>520</v>
      </c>
      <c r="BB61" s="29" t="s">
        <v>1375</v>
      </c>
      <c r="BC61" s="287" t="s">
        <v>1375</v>
      </c>
      <c r="BD61" s="286">
        <v>43741</v>
      </c>
      <c r="BE61" s="286">
        <v>43741</v>
      </c>
      <c r="BF61" s="283" t="s">
        <v>551</v>
      </c>
      <c r="BG61" s="25"/>
      <c r="BH61" s="287" t="s">
        <v>1469</v>
      </c>
      <c r="BI61" s="286"/>
      <c r="BJ61" s="286"/>
      <c r="BK61" s="283"/>
      <c r="BL61" s="25"/>
      <c r="BM61" s="287"/>
      <c r="BN61" s="286"/>
      <c r="BO61" s="286"/>
      <c r="BP61" s="283"/>
      <c r="BQ61" s="25"/>
      <c r="BR61" s="287"/>
      <c r="BS61" s="286"/>
      <c r="BT61" s="286"/>
      <c r="BU61" s="283"/>
      <c r="BV61" s="25"/>
      <c r="BW61" s="287"/>
      <c r="BX61" s="286"/>
      <c r="BY61" s="290"/>
    </row>
    <row r="62" spans="2:77" s="3" customFormat="1" ht="297" hidden="1" customHeight="1" x14ac:dyDescent="0.2">
      <c r="B62" s="14" t="s">
        <v>43</v>
      </c>
      <c r="C62" s="15">
        <v>43405</v>
      </c>
      <c r="D62" s="15">
        <v>43460</v>
      </c>
      <c r="E62" s="15">
        <v>43468</v>
      </c>
      <c r="F62" s="141" t="s">
        <v>96</v>
      </c>
      <c r="G62" s="36"/>
      <c r="H62" s="49" t="s">
        <v>384</v>
      </c>
      <c r="I62" s="36" t="s">
        <v>23</v>
      </c>
      <c r="J62" s="202" t="s">
        <v>184</v>
      </c>
      <c r="K62" s="46"/>
      <c r="L62" s="40" t="s">
        <v>273</v>
      </c>
      <c r="M62" s="40" t="s">
        <v>802</v>
      </c>
      <c r="N62" s="38" t="s">
        <v>330</v>
      </c>
      <c r="O62" s="41" t="s">
        <v>871</v>
      </c>
      <c r="P62" s="41"/>
      <c r="Q62" s="42"/>
      <c r="R62" s="42"/>
      <c r="S62" s="47"/>
      <c r="T62" s="47"/>
      <c r="U62" s="48">
        <v>43497</v>
      </c>
      <c r="V62" s="72" t="s">
        <v>613</v>
      </c>
      <c r="W62" s="75"/>
      <c r="X62" s="76" t="s">
        <v>631</v>
      </c>
      <c r="Y62" s="76" t="s">
        <v>626</v>
      </c>
      <c r="Z62" s="48">
        <v>43646</v>
      </c>
      <c r="AA62" s="27">
        <v>43567</v>
      </c>
      <c r="AB62" s="2" t="s">
        <v>520</v>
      </c>
      <c r="AC62" s="25"/>
      <c r="AD62" s="28" t="s">
        <v>886</v>
      </c>
      <c r="AE62" s="27"/>
      <c r="AF62" s="27">
        <v>43588</v>
      </c>
      <c r="AG62" s="2" t="s">
        <v>520</v>
      </c>
      <c r="AH62" s="25"/>
      <c r="AI62" s="28" t="s">
        <v>1074</v>
      </c>
      <c r="AJ62" s="27">
        <v>43651</v>
      </c>
      <c r="AK62" s="27">
        <v>43622</v>
      </c>
      <c r="AL62" s="2" t="s">
        <v>520</v>
      </c>
      <c r="AM62" s="25"/>
      <c r="AN62" s="28" t="s">
        <v>1075</v>
      </c>
      <c r="AO62" s="27">
        <v>43651</v>
      </c>
      <c r="AP62" s="27">
        <v>43664</v>
      </c>
      <c r="AQ62" s="2" t="s">
        <v>520</v>
      </c>
      <c r="AR62" s="25"/>
      <c r="AS62" s="140" t="s">
        <v>1197</v>
      </c>
      <c r="AT62" s="27">
        <v>43714</v>
      </c>
      <c r="AU62" s="27">
        <v>43714</v>
      </c>
      <c r="AV62" s="2" t="s">
        <v>551</v>
      </c>
      <c r="AW62" s="25"/>
      <c r="AX62" s="29" t="s">
        <v>1376</v>
      </c>
      <c r="AY62" s="27"/>
      <c r="AZ62" s="27" t="s">
        <v>446</v>
      </c>
      <c r="BA62" s="2" t="s">
        <v>613</v>
      </c>
      <c r="BB62" s="25"/>
      <c r="BC62" s="29"/>
      <c r="BD62" s="27"/>
      <c r="BE62" s="27"/>
      <c r="BF62" s="2"/>
      <c r="BG62" s="25"/>
      <c r="BH62" s="29"/>
      <c r="BI62" s="27"/>
      <c r="BJ62" s="27"/>
      <c r="BK62" s="2"/>
      <c r="BL62" s="25"/>
      <c r="BM62" s="29"/>
      <c r="BN62" s="27"/>
      <c r="BO62" s="27"/>
      <c r="BP62" s="2"/>
      <c r="BQ62" s="25"/>
      <c r="BR62" s="29"/>
      <c r="BS62" s="27"/>
      <c r="BT62" s="27"/>
      <c r="BU62" s="2"/>
      <c r="BV62" s="25"/>
      <c r="BW62" s="29"/>
      <c r="BX62" s="27"/>
      <c r="BY62" s="20"/>
    </row>
    <row r="63" spans="2:77" s="3" customFormat="1" ht="144" hidden="1" x14ac:dyDescent="0.2">
      <c r="B63" s="14" t="s">
        <v>43</v>
      </c>
      <c r="C63" s="15">
        <v>43405</v>
      </c>
      <c r="D63" s="15">
        <v>43460</v>
      </c>
      <c r="E63" s="15">
        <v>43468</v>
      </c>
      <c r="F63" s="56" t="s">
        <v>97</v>
      </c>
      <c r="G63" s="36"/>
      <c r="H63" s="49" t="s">
        <v>385</v>
      </c>
      <c r="I63" s="36" t="s">
        <v>23</v>
      </c>
      <c r="J63" s="202" t="s">
        <v>185</v>
      </c>
      <c r="K63" s="46"/>
      <c r="L63" s="40" t="s">
        <v>274</v>
      </c>
      <c r="M63" s="40" t="s">
        <v>803</v>
      </c>
      <c r="N63" s="38" t="s">
        <v>331</v>
      </c>
      <c r="O63" s="41" t="s">
        <v>871</v>
      </c>
      <c r="P63" s="41"/>
      <c r="Q63" s="42"/>
      <c r="R63" s="42"/>
      <c r="S63" s="47"/>
      <c r="T63" s="47"/>
      <c r="U63" s="48">
        <v>43497</v>
      </c>
      <c r="V63" s="72" t="s">
        <v>613</v>
      </c>
      <c r="W63" s="75"/>
      <c r="X63" s="76" t="s">
        <v>631</v>
      </c>
      <c r="Y63" s="76" t="s">
        <v>627</v>
      </c>
      <c r="Z63" s="48">
        <v>43585</v>
      </c>
      <c r="AA63" s="27">
        <v>43567</v>
      </c>
      <c r="AB63" s="2" t="s">
        <v>520</v>
      </c>
      <c r="AC63" s="25"/>
      <c r="AD63" s="28" t="s">
        <v>913</v>
      </c>
      <c r="AE63" s="27"/>
      <c r="AF63" s="27">
        <v>43588</v>
      </c>
      <c r="AG63" s="2" t="s">
        <v>520</v>
      </c>
      <c r="AH63" s="25"/>
      <c r="AI63" s="28" t="s">
        <v>980</v>
      </c>
      <c r="AJ63" s="27">
        <v>43651</v>
      </c>
      <c r="AK63" s="27">
        <v>43622</v>
      </c>
      <c r="AL63" s="2" t="s">
        <v>520</v>
      </c>
      <c r="AM63" s="25"/>
      <c r="AN63" s="28" t="s">
        <v>1076</v>
      </c>
      <c r="AO63" s="27">
        <v>43651</v>
      </c>
      <c r="AP63" s="27">
        <v>43664</v>
      </c>
      <c r="AQ63" s="2" t="s">
        <v>551</v>
      </c>
      <c r="AR63" s="25"/>
      <c r="AS63" s="29" t="s">
        <v>1201</v>
      </c>
      <c r="AT63" s="27">
        <v>43714</v>
      </c>
      <c r="AU63" s="27"/>
      <c r="AV63" s="2" t="s">
        <v>551</v>
      </c>
      <c r="AW63" s="25"/>
      <c r="AX63" s="29" t="s">
        <v>1377</v>
      </c>
      <c r="AY63" s="27">
        <v>43720</v>
      </c>
      <c r="AZ63" s="27">
        <v>43741</v>
      </c>
      <c r="BA63" s="2" t="s">
        <v>551</v>
      </c>
      <c r="BB63" s="25"/>
      <c r="BC63" s="29" t="s">
        <v>1403</v>
      </c>
      <c r="BD63" s="213">
        <v>43741</v>
      </c>
      <c r="BE63" s="213">
        <v>43741</v>
      </c>
      <c r="BF63" s="2" t="s">
        <v>551</v>
      </c>
      <c r="BG63" s="25"/>
      <c r="BH63" s="29" t="s">
        <v>1488</v>
      </c>
      <c r="BI63" s="27"/>
      <c r="BJ63" s="27"/>
      <c r="BK63" s="2"/>
      <c r="BL63" s="25"/>
      <c r="BM63" s="29"/>
      <c r="BN63" s="27"/>
      <c r="BO63" s="27"/>
      <c r="BP63" s="2"/>
      <c r="BQ63" s="25"/>
      <c r="BR63" s="29"/>
      <c r="BS63" s="27"/>
      <c r="BT63" s="27"/>
      <c r="BU63" s="2"/>
      <c r="BV63" s="25"/>
      <c r="BW63" s="29"/>
      <c r="BX63" s="27"/>
      <c r="BY63" s="20"/>
    </row>
    <row r="64" spans="2:77" s="3" customFormat="1" ht="192" hidden="1" x14ac:dyDescent="0.2">
      <c r="B64" s="14" t="s">
        <v>43</v>
      </c>
      <c r="C64" s="15">
        <v>43405</v>
      </c>
      <c r="D64" s="15">
        <v>43460</v>
      </c>
      <c r="E64" s="15">
        <v>43468</v>
      </c>
      <c r="F64" s="35" t="s">
        <v>98</v>
      </c>
      <c r="G64" s="36"/>
      <c r="H64" s="49" t="s">
        <v>386</v>
      </c>
      <c r="I64" s="36" t="s">
        <v>23</v>
      </c>
      <c r="J64" s="202" t="s">
        <v>186</v>
      </c>
      <c r="K64" s="46"/>
      <c r="L64" s="40" t="s">
        <v>275</v>
      </c>
      <c r="M64" s="40" t="s">
        <v>804</v>
      </c>
      <c r="N64" s="38" t="s">
        <v>332</v>
      </c>
      <c r="O64" s="41" t="s">
        <v>871</v>
      </c>
      <c r="P64" s="41"/>
      <c r="Q64" s="42"/>
      <c r="R64" s="42"/>
      <c r="S64" s="47"/>
      <c r="T64" s="47"/>
      <c r="U64" s="48">
        <v>43497</v>
      </c>
      <c r="V64" s="72" t="s">
        <v>613</v>
      </c>
      <c r="W64" s="75"/>
      <c r="X64" s="76" t="s">
        <v>631</v>
      </c>
      <c r="Y64" s="76" t="s">
        <v>628</v>
      </c>
      <c r="Z64" s="48">
        <v>43585</v>
      </c>
      <c r="AA64" s="27">
        <v>43567</v>
      </c>
      <c r="AB64" s="2" t="s">
        <v>520</v>
      </c>
      <c r="AC64" s="25"/>
      <c r="AD64" s="28" t="s">
        <v>1071</v>
      </c>
      <c r="AE64" s="27"/>
      <c r="AF64" s="27">
        <v>43588</v>
      </c>
      <c r="AG64" s="2" t="s">
        <v>551</v>
      </c>
      <c r="AH64" s="25"/>
      <c r="AI64" s="28" t="s">
        <v>982</v>
      </c>
      <c r="AJ64" s="27" t="s">
        <v>446</v>
      </c>
      <c r="AK64" s="27"/>
      <c r="AL64" s="2" t="s">
        <v>613</v>
      </c>
      <c r="AM64" s="25"/>
      <c r="AN64" s="28"/>
      <c r="AO64" s="27"/>
      <c r="AP64" s="27"/>
      <c r="AQ64" s="2"/>
      <c r="AR64" s="25"/>
      <c r="AS64" s="29"/>
      <c r="AT64" s="27"/>
      <c r="AU64" s="27"/>
      <c r="AV64" s="2"/>
      <c r="AW64" s="25"/>
      <c r="AX64" s="29"/>
      <c r="AY64" s="27"/>
      <c r="AZ64" s="27"/>
      <c r="BA64" s="2"/>
      <c r="BB64" s="25"/>
      <c r="BC64" s="29"/>
      <c r="BD64" s="27"/>
      <c r="BE64" s="27"/>
      <c r="BF64" s="2"/>
      <c r="BG64" s="25"/>
      <c r="BH64" s="29"/>
      <c r="BI64" s="27"/>
      <c r="BJ64" s="27"/>
      <c r="BK64" s="2"/>
      <c r="BL64" s="25"/>
      <c r="BM64" s="29"/>
      <c r="BN64" s="27"/>
      <c r="BO64" s="27"/>
      <c r="BP64" s="2"/>
      <c r="BQ64" s="25"/>
      <c r="BR64" s="29"/>
      <c r="BS64" s="27"/>
      <c r="BT64" s="27"/>
      <c r="BU64" s="2"/>
      <c r="BV64" s="25"/>
      <c r="BW64" s="29"/>
      <c r="BX64" s="27"/>
      <c r="BY64" s="20"/>
    </row>
    <row r="65" spans="2:77" s="3" customFormat="1" ht="148.5" hidden="1" customHeight="1" x14ac:dyDescent="0.2">
      <c r="B65" s="14" t="s">
        <v>43</v>
      </c>
      <c r="C65" s="15">
        <v>43405</v>
      </c>
      <c r="D65" s="15">
        <v>43460</v>
      </c>
      <c r="E65" s="15">
        <v>43468</v>
      </c>
      <c r="F65" s="56" t="s">
        <v>99</v>
      </c>
      <c r="G65" s="36"/>
      <c r="H65" s="49" t="s">
        <v>387</v>
      </c>
      <c r="I65" s="36" t="s">
        <v>32</v>
      </c>
      <c r="J65" s="202" t="s">
        <v>187</v>
      </c>
      <c r="K65" s="46"/>
      <c r="L65" s="40" t="s">
        <v>276</v>
      </c>
      <c r="M65" s="40" t="s">
        <v>805</v>
      </c>
      <c r="N65" s="38" t="s">
        <v>333</v>
      </c>
      <c r="O65" s="41" t="s">
        <v>871</v>
      </c>
      <c r="P65" s="41" t="s">
        <v>435</v>
      </c>
      <c r="Q65" s="42" t="s">
        <v>430</v>
      </c>
      <c r="R65" s="42">
        <v>0.7</v>
      </c>
      <c r="S65" s="47"/>
      <c r="T65" s="47"/>
      <c r="U65" s="48">
        <v>43502</v>
      </c>
      <c r="V65" s="72" t="s">
        <v>520</v>
      </c>
      <c r="W65" s="75"/>
      <c r="X65" s="76" t="s">
        <v>1007</v>
      </c>
      <c r="Y65" s="78" t="s">
        <v>617</v>
      </c>
      <c r="Z65" s="48">
        <v>43585</v>
      </c>
      <c r="AA65" s="107">
        <v>43567</v>
      </c>
      <c r="AB65" s="2"/>
      <c r="AC65" s="25"/>
      <c r="AD65" s="28" t="s">
        <v>1185</v>
      </c>
      <c r="AE65" s="27"/>
      <c r="AF65" s="107">
        <v>43588</v>
      </c>
      <c r="AG65" s="2"/>
      <c r="AH65" s="25"/>
      <c r="AI65" s="28" t="s">
        <v>1185</v>
      </c>
      <c r="AJ65" s="27"/>
      <c r="AK65" s="107">
        <v>43622</v>
      </c>
      <c r="AL65" s="2"/>
      <c r="AM65" s="25"/>
      <c r="AN65" s="28" t="s">
        <v>1185</v>
      </c>
      <c r="AO65" s="27">
        <v>43657</v>
      </c>
      <c r="AP65" s="27">
        <v>43657</v>
      </c>
      <c r="AQ65" s="2" t="s">
        <v>551</v>
      </c>
      <c r="AR65" s="25"/>
      <c r="AS65" s="29" t="s">
        <v>1179</v>
      </c>
      <c r="AT65" s="27"/>
      <c r="AU65" s="27">
        <v>43697</v>
      </c>
      <c r="AV65" s="2" t="s">
        <v>551</v>
      </c>
      <c r="AW65" s="25"/>
      <c r="AX65" s="29" t="s">
        <v>1279</v>
      </c>
      <c r="AY65" s="27"/>
      <c r="AZ65" s="27">
        <v>43714</v>
      </c>
      <c r="BA65" s="2" t="s">
        <v>551</v>
      </c>
      <c r="BB65" s="25"/>
      <c r="BC65" s="29" t="s">
        <v>1367</v>
      </c>
      <c r="BD65" s="27"/>
      <c r="BE65" s="27">
        <v>43740</v>
      </c>
      <c r="BF65" s="2" t="s">
        <v>551</v>
      </c>
      <c r="BG65" s="25"/>
      <c r="BH65" s="211" t="s">
        <v>1419</v>
      </c>
      <c r="BI65" s="27"/>
      <c r="BJ65" s="27"/>
      <c r="BK65" s="2"/>
      <c r="BL65" s="25"/>
      <c r="BM65" s="29"/>
      <c r="BN65" s="27"/>
      <c r="BO65" s="27"/>
      <c r="BP65" s="2"/>
      <c r="BQ65" s="25"/>
      <c r="BR65" s="29"/>
      <c r="BS65" s="27"/>
      <c r="BT65" s="27"/>
      <c r="BU65" s="2"/>
      <c r="BV65" s="25"/>
      <c r="BW65" s="29"/>
      <c r="BX65" s="27"/>
      <c r="BY65" s="20"/>
    </row>
    <row r="66" spans="2:77" s="3" customFormat="1" ht="186.75" hidden="1" customHeight="1" x14ac:dyDescent="0.2">
      <c r="B66" s="14" t="s">
        <v>43</v>
      </c>
      <c r="C66" s="15">
        <v>43405</v>
      </c>
      <c r="D66" s="15">
        <v>43460</v>
      </c>
      <c r="E66" s="15">
        <v>43468</v>
      </c>
      <c r="F66" s="56" t="s">
        <v>100</v>
      </c>
      <c r="G66" s="36"/>
      <c r="H66" s="49" t="s">
        <v>388</v>
      </c>
      <c r="I66" s="36" t="s">
        <v>32</v>
      </c>
      <c r="J66" s="201" t="s">
        <v>188</v>
      </c>
      <c r="K66" s="46"/>
      <c r="L66" s="40" t="s">
        <v>277</v>
      </c>
      <c r="M66" s="40" t="s">
        <v>806</v>
      </c>
      <c r="N66" s="38" t="s">
        <v>333</v>
      </c>
      <c r="O66" s="41" t="s">
        <v>871</v>
      </c>
      <c r="P66" s="41" t="s">
        <v>436</v>
      </c>
      <c r="Q66" s="42"/>
      <c r="R66" s="42">
        <v>0.95</v>
      </c>
      <c r="S66" s="47"/>
      <c r="T66" s="47"/>
      <c r="U66" s="48">
        <v>43502</v>
      </c>
      <c r="V66" s="72" t="s">
        <v>521</v>
      </c>
      <c r="W66" s="75"/>
      <c r="X66" s="76" t="s">
        <v>572</v>
      </c>
      <c r="Y66" s="78" t="s">
        <v>618</v>
      </c>
      <c r="Z66" s="48">
        <v>43585</v>
      </c>
      <c r="AA66" s="107">
        <v>43567</v>
      </c>
      <c r="AB66" s="2"/>
      <c r="AC66" s="109"/>
      <c r="AD66" s="28" t="s">
        <v>1185</v>
      </c>
      <c r="AE66" s="27"/>
      <c r="AF66" s="107">
        <v>43588</v>
      </c>
      <c r="AG66" s="2"/>
      <c r="AH66" s="25"/>
      <c r="AI66" s="28" t="s">
        <v>1185</v>
      </c>
      <c r="AJ66" s="27"/>
      <c r="AK66" s="107">
        <v>43622</v>
      </c>
      <c r="AL66" s="2"/>
      <c r="AM66" s="25"/>
      <c r="AN66" s="28" t="s">
        <v>1185</v>
      </c>
      <c r="AO66" s="27">
        <v>43657</v>
      </c>
      <c r="AP66" s="27">
        <v>43657</v>
      </c>
      <c r="AQ66" s="2" t="s">
        <v>520</v>
      </c>
      <c r="AR66" s="25"/>
      <c r="AS66" s="29" t="s">
        <v>1285</v>
      </c>
      <c r="AT66" s="27"/>
      <c r="AU66" s="27">
        <v>43697</v>
      </c>
      <c r="AV66" s="2" t="s">
        <v>520</v>
      </c>
      <c r="AW66" s="25"/>
      <c r="AX66" s="29" t="s">
        <v>1286</v>
      </c>
      <c r="AY66" s="27">
        <v>43714</v>
      </c>
      <c r="AZ66" s="27">
        <v>43714</v>
      </c>
      <c r="BA66" s="2" t="s">
        <v>520</v>
      </c>
      <c r="BB66" s="25"/>
      <c r="BC66" s="29" t="s">
        <v>1420</v>
      </c>
      <c r="BD66" s="27"/>
      <c r="BE66" s="27">
        <v>43740</v>
      </c>
      <c r="BF66" s="2" t="s">
        <v>551</v>
      </c>
      <c r="BG66" s="25"/>
      <c r="BH66" s="29" t="s">
        <v>1490</v>
      </c>
      <c r="BI66" s="27"/>
      <c r="BJ66" s="27"/>
      <c r="BK66" s="2"/>
      <c r="BL66" s="25"/>
      <c r="BM66" s="29"/>
      <c r="BN66" s="27"/>
      <c r="BO66" s="27"/>
      <c r="BP66" s="2"/>
      <c r="BQ66" s="25"/>
      <c r="BR66" s="29"/>
      <c r="BS66" s="27"/>
      <c r="BT66" s="27"/>
      <c r="BU66" s="2"/>
      <c r="BV66" s="25"/>
      <c r="BW66" s="29"/>
      <c r="BX66" s="27"/>
      <c r="BY66" s="20"/>
    </row>
    <row r="67" spans="2:77" s="3" customFormat="1" ht="252" hidden="1" x14ac:dyDescent="0.2">
      <c r="B67" s="14" t="s">
        <v>43</v>
      </c>
      <c r="C67" s="15">
        <v>43405</v>
      </c>
      <c r="D67" s="15">
        <v>43460</v>
      </c>
      <c r="E67" s="15">
        <v>43468</v>
      </c>
      <c r="F67" s="56" t="s">
        <v>101</v>
      </c>
      <c r="G67" s="36"/>
      <c r="H67" s="49" t="s">
        <v>389</v>
      </c>
      <c r="I67" s="36" t="s">
        <v>32</v>
      </c>
      <c r="J67" s="202" t="s">
        <v>189</v>
      </c>
      <c r="K67" s="46"/>
      <c r="L67" s="40" t="s">
        <v>278</v>
      </c>
      <c r="M67" s="40" t="s">
        <v>807</v>
      </c>
      <c r="N67" s="38" t="s">
        <v>334</v>
      </c>
      <c r="O67" s="41" t="s">
        <v>871</v>
      </c>
      <c r="P67" s="41"/>
      <c r="Q67" s="42"/>
      <c r="R67" s="42"/>
      <c r="S67" s="47"/>
      <c r="T67" s="47"/>
      <c r="U67" s="48">
        <v>43502</v>
      </c>
      <c r="V67" s="72" t="s">
        <v>520</v>
      </c>
      <c r="W67" s="75"/>
      <c r="X67" s="76" t="s">
        <v>540</v>
      </c>
      <c r="Y67" s="78" t="s">
        <v>1175</v>
      </c>
      <c r="Z67" s="48">
        <v>43585</v>
      </c>
      <c r="AA67" s="107">
        <v>43567</v>
      </c>
      <c r="AB67" s="2"/>
      <c r="AC67" s="25"/>
      <c r="AD67" s="28" t="s">
        <v>1185</v>
      </c>
      <c r="AE67" s="27"/>
      <c r="AF67" s="107">
        <v>43588</v>
      </c>
      <c r="AG67" s="2"/>
      <c r="AH67" s="25"/>
      <c r="AI67" s="28" t="s">
        <v>1185</v>
      </c>
      <c r="AJ67" s="27"/>
      <c r="AK67" s="107">
        <v>43622</v>
      </c>
      <c r="AL67" s="2"/>
      <c r="AM67" s="25"/>
      <c r="AN67" s="28" t="s">
        <v>1185</v>
      </c>
      <c r="AO67" s="27">
        <v>43657</v>
      </c>
      <c r="AP67" s="27">
        <v>43657</v>
      </c>
      <c r="AQ67" s="2" t="s">
        <v>520</v>
      </c>
      <c r="AR67" s="25"/>
      <c r="AS67" s="29" t="s">
        <v>1372</v>
      </c>
      <c r="AT67" s="27"/>
      <c r="AU67" s="27">
        <v>43697</v>
      </c>
      <c r="AV67" s="2" t="s">
        <v>551</v>
      </c>
      <c r="AW67" s="25"/>
      <c r="AX67" s="29" t="s">
        <v>1283</v>
      </c>
      <c r="AY67" s="27"/>
      <c r="AZ67" s="27">
        <v>43714</v>
      </c>
      <c r="BA67" s="2" t="s">
        <v>551</v>
      </c>
      <c r="BB67" s="25"/>
      <c r="BC67" s="29" t="s">
        <v>1383</v>
      </c>
      <c r="BD67" s="27"/>
      <c r="BE67" s="27">
        <v>43740</v>
      </c>
      <c r="BF67" s="2" t="s">
        <v>551</v>
      </c>
      <c r="BG67" s="25"/>
      <c r="BH67" s="29" t="s">
        <v>1421</v>
      </c>
      <c r="BI67" s="27"/>
      <c r="BJ67" s="27"/>
      <c r="BK67" s="2"/>
      <c r="BL67" s="25"/>
      <c r="BM67" s="29" t="s">
        <v>1491</v>
      </c>
      <c r="BN67" s="27"/>
      <c r="BO67" s="27"/>
      <c r="BP67" s="2"/>
      <c r="BQ67" s="25"/>
      <c r="BR67" s="29"/>
      <c r="BS67" s="27"/>
      <c r="BT67" s="27"/>
      <c r="BU67" s="2"/>
      <c r="BV67" s="25"/>
      <c r="BW67" s="29"/>
      <c r="BX67" s="27"/>
      <c r="BY67" s="20"/>
    </row>
    <row r="68" spans="2:77" ht="267.75" x14ac:dyDescent="0.25">
      <c r="B68" s="266" t="s">
        <v>43</v>
      </c>
      <c r="C68" s="15">
        <v>43405</v>
      </c>
      <c r="D68" s="15">
        <v>43460</v>
      </c>
      <c r="E68" s="15">
        <v>43468</v>
      </c>
      <c r="F68" s="318" t="s">
        <v>102</v>
      </c>
      <c r="G68" s="268"/>
      <c r="H68" s="269" t="s">
        <v>420</v>
      </c>
      <c r="I68" s="268" t="s">
        <v>32</v>
      </c>
      <c r="J68" s="294" t="s">
        <v>190</v>
      </c>
      <c r="K68" s="271"/>
      <c r="L68" s="273" t="s">
        <v>279</v>
      </c>
      <c r="M68" s="273" t="s">
        <v>808</v>
      </c>
      <c r="N68" s="274" t="s">
        <v>335</v>
      </c>
      <c r="O68" s="275" t="s">
        <v>871</v>
      </c>
      <c r="P68" s="275" t="s">
        <v>437</v>
      </c>
      <c r="Q68" s="276"/>
      <c r="R68" s="276">
        <v>0.95</v>
      </c>
      <c r="S68" s="288"/>
      <c r="T68" s="288"/>
      <c r="U68" s="278">
        <v>43502</v>
      </c>
      <c r="V68" s="279" t="s">
        <v>520</v>
      </c>
      <c r="W68" s="280"/>
      <c r="X68" s="281" t="s">
        <v>573</v>
      </c>
      <c r="Y68" s="319" t="s">
        <v>1577</v>
      </c>
      <c r="Z68" s="278">
        <v>43585</v>
      </c>
      <c r="AA68" s="320">
        <v>43567</v>
      </c>
      <c r="AB68" s="283"/>
      <c r="AC68" s="284"/>
      <c r="AD68" s="285" t="s">
        <v>1185</v>
      </c>
      <c r="AE68" s="286"/>
      <c r="AF68" s="320">
        <v>43588</v>
      </c>
      <c r="AG68" s="283"/>
      <c r="AH68" s="284"/>
      <c r="AI68" s="285" t="s">
        <v>1185</v>
      </c>
      <c r="AJ68" s="286"/>
      <c r="AK68" s="320">
        <v>43622</v>
      </c>
      <c r="AL68" s="283"/>
      <c r="AM68" s="284"/>
      <c r="AN68" s="285" t="s">
        <v>1185</v>
      </c>
      <c r="AO68" s="286">
        <v>43657</v>
      </c>
      <c r="AP68" s="286">
        <v>43657</v>
      </c>
      <c r="AQ68" s="283" t="s">
        <v>520</v>
      </c>
      <c r="AR68" s="284"/>
      <c r="AS68" s="287" t="s">
        <v>1578</v>
      </c>
      <c r="AT68" s="286"/>
      <c r="AU68" s="286">
        <v>43697</v>
      </c>
      <c r="AV68" s="283" t="s">
        <v>520</v>
      </c>
      <c r="AW68" s="284"/>
      <c r="AX68" s="287" t="s">
        <v>1287</v>
      </c>
      <c r="AY68" s="286"/>
      <c r="AZ68" s="286">
        <v>43714</v>
      </c>
      <c r="BA68" s="283" t="s">
        <v>520</v>
      </c>
      <c r="BB68" s="25"/>
      <c r="BC68" s="287" t="s">
        <v>1368</v>
      </c>
      <c r="BD68" s="286"/>
      <c r="BE68" s="286">
        <v>43740</v>
      </c>
      <c r="BF68" s="283" t="s">
        <v>551</v>
      </c>
      <c r="BG68" s="25"/>
      <c r="BH68" s="287" t="s">
        <v>1422</v>
      </c>
      <c r="BI68" s="286"/>
      <c r="BJ68" s="286"/>
      <c r="BK68" s="283"/>
      <c r="BL68" s="25"/>
      <c r="BM68" s="287"/>
      <c r="BN68" s="286"/>
      <c r="BO68" s="286"/>
      <c r="BP68" s="283"/>
      <c r="BQ68" s="25"/>
      <c r="BR68" s="287"/>
      <c r="BS68" s="286"/>
      <c r="BT68" s="286"/>
      <c r="BU68" s="283"/>
      <c r="BV68" s="25"/>
      <c r="BW68" s="287"/>
      <c r="BX68" s="286"/>
      <c r="BY68" s="290"/>
    </row>
    <row r="69" spans="2:77" ht="134.25" customHeight="1" x14ac:dyDescent="0.25">
      <c r="B69" s="266" t="s">
        <v>43</v>
      </c>
      <c r="C69" s="15">
        <v>43405</v>
      </c>
      <c r="D69" s="15">
        <v>43460</v>
      </c>
      <c r="E69" s="15">
        <v>43468</v>
      </c>
      <c r="F69" s="318" t="s">
        <v>103</v>
      </c>
      <c r="G69" s="268"/>
      <c r="H69" s="269" t="s">
        <v>421</v>
      </c>
      <c r="I69" s="268" t="s">
        <v>32</v>
      </c>
      <c r="J69" s="294" t="s">
        <v>191</v>
      </c>
      <c r="K69" s="271"/>
      <c r="L69" s="273" t="s">
        <v>280</v>
      </c>
      <c r="M69" s="273" t="s">
        <v>809</v>
      </c>
      <c r="N69" s="274" t="s">
        <v>336</v>
      </c>
      <c r="O69" s="275" t="s">
        <v>871</v>
      </c>
      <c r="P69" s="275" t="s">
        <v>482</v>
      </c>
      <c r="Q69" s="276"/>
      <c r="R69" s="276">
        <v>0.7</v>
      </c>
      <c r="S69" s="288"/>
      <c r="T69" s="288"/>
      <c r="U69" s="278">
        <v>43502</v>
      </c>
      <c r="V69" s="279" t="s">
        <v>521</v>
      </c>
      <c r="W69" s="280"/>
      <c r="X69" s="281" t="s">
        <v>541</v>
      </c>
      <c r="Y69" s="319" t="s">
        <v>619</v>
      </c>
      <c r="Z69" s="278">
        <v>43585</v>
      </c>
      <c r="AA69" s="320">
        <v>43567</v>
      </c>
      <c r="AB69" s="283"/>
      <c r="AC69" s="284"/>
      <c r="AD69" s="285" t="s">
        <v>1185</v>
      </c>
      <c r="AE69" s="286"/>
      <c r="AF69" s="320">
        <v>43588</v>
      </c>
      <c r="AG69" s="283"/>
      <c r="AH69" s="284"/>
      <c r="AI69" s="285" t="s">
        <v>1185</v>
      </c>
      <c r="AJ69" s="286"/>
      <c r="AK69" s="286">
        <v>43615</v>
      </c>
      <c r="AL69" s="283"/>
      <c r="AM69" s="284"/>
      <c r="AN69" s="285" t="s">
        <v>1103</v>
      </c>
      <c r="AO69" s="286">
        <v>43657</v>
      </c>
      <c r="AP69" s="286">
        <v>43657</v>
      </c>
      <c r="AQ69" s="283" t="s">
        <v>520</v>
      </c>
      <c r="AR69" s="284"/>
      <c r="AS69" s="287" t="s">
        <v>1579</v>
      </c>
      <c r="AT69" s="286"/>
      <c r="AU69" s="286">
        <v>43697</v>
      </c>
      <c r="AV69" s="283" t="s">
        <v>520</v>
      </c>
      <c r="AW69" s="284"/>
      <c r="AX69" s="321" t="s">
        <v>1288</v>
      </c>
      <c r="AY69" s="286"/>
      <c r="AZ69" s="286">
        <v>43714</v>
      </c>
      <c r="BA69" s="283" t="s">
        <v>551</v>
      </c>
      <c r="BB69" s="25"/>
      <c r="BC69" s="321" t="s">
        <v>1423</v>
      </c>
      <c r="BD69" s="286"/>
      <c r="BE69" s="286">
        <v>43740</v>
      </c>
      <c r="BF69" s="283" t="s">
        <v>551</v>
      </c>
      <c r="BG69" s="25"/>
      <c r="BH69" s="287" t="s">
        <v>1424</v>
      </c>
      <c r="BI69" s="286"/>
      <c r="BJ69" s="286"/>
      <c r="BK69" s="283"/>
      <c r="BL69" s="25"/>
      <c r="BM69" s="287"/>
      <c r="BN69" s="286"/>
      <c r="BO69" s="286"/>
      <c r="BP69" s="283"/>
      <c r="BQ69" s="25"/>
      <c r="BR69" s="287"/>
      <c r="BS69" s="286"/>
      <c r="BT69" s="286"/>
      <c r="BU69" s="283"/>
      <c r="BV69" s="25"/>
      <c r="BW69" s="287"/>
      <c r="BX69" s="286"/>
      <c r="BY69" s="290"/>
    </row>
    <row r="70" spans="2:77" s="3" customFormat="1" ht="156" hidden="1" x14ac:dyDescent="0.2">
      <c r="B70" s="14" t="s">
        <v>43</v>
      </c>
      <c r="C70" s="15">
        <v>43405</v>
      </c>
      <c r="D70" s="15">
        <v>43460</v>
      </c>
      <c r="E70" s="15">
        <v>43468</v>
      </c>
      <c r="F70" s="56" t="s">
        <v>104</v>
      </c>
      <c r="G70" s="36"/>
      <c r="H70" s="49" t="s">
        <v>390</v>
      </c>
      <c r="I70" s="36" t="s">
        <v>32</v>
      </c>
      <c r="J70" s="201" t="s">
        <v>192</v>
      </c>
      <c r="K70" s="46"/>
      <c r="L70" s="40" t="s">
        <v>281</v>
      </c>
      <c r="M70" s="40" t="s">
        <v>810</v>
      </c>
      <c r="N70" s="38" t="s">
        <v>337</v>
      </c>
      <c r="O70" s="41" t="s">
        <v>871</v>
      </c>
      <c r="P70" s="41"/>
      <c r="Q70" s="42"/>
      <c r="R70" s="42"/>
      <c r="S70" s="47"/>
      <c r="T70" s="47"/>
      <c r="U70" s="48">
        <v>43502</v>
      </c>
      <c r="V70" s="72" t="s">
        <v>520</v>
      </c>
      <c r="W70" s="75"/>
      <c r="X70" s="76" t="s">
        <v>542</v>
      </c>
      <c r="Y70" s="78" t="s">
        <v>620</v>
      </c>
      <c r="Z70" s="48">
        <v>43585</v>
      </c>
      <c r="AA70" s="107">
        <v>43567</v>
      </c>
      <c r="AB70" s="2"/>
      <c r="AC70" s="25"/>
      <c r="AD70" s="28" t="s">
        <v>1185</v>
      </c>
      <c r="AE70" s="27"/>
      <c r="AF70" s="107">
        <v>43588</v>
      </c>
      <c r="AG70" s="2"/>
      <c r="AH70" s="25"/>
      <c r="AI70" s="28" t="s">
        <v>1185</v>
      </c>
      <c r="AJ70" s="27"/>
      <c r="AK70" s="27">
        <v>43615</v>
      </c>
      <c r="AL70" s="2"/>
      <c r="AM70" s="25"/>
      <c r="AN70" s="28" t="s">
        <v>1006</v>
      </c>
      <c r="AO70" s="27">
        <v>43657</v>
      </c>
      <c r="AP70" s="27">
        <v>43657</v>
      </c>
      <c r="AQ70" s="2" t="s">
        <v>551</v>
      </c>
      <c r="AR70" s="25"/>
      <c r="AS70" s="29" t="s">
        <v>1222</v>
      </c>
      <c r="AT70" s="27"/>
      <c r="AU70" s="27">
        <v>43697</v>
      </c>
      <c r="AV70" s="2" t="s">
        <v>520</v>
      </c>
      <c r="AW70" s="25"/>
      <c r="AX70" s="29" t="s">
        <v>1289</v>
      </c>
      <c r="AY70" s="27"/>
      <c r="AZ70" s="27">
        <v>43714</v>
      </c>
      <c r="BA70" s="2" t="s">
        <v>520</v>
      </c>
      <c r="BB70" s="25"/>
      <c r="BC70" s="29" t="s">
        <v>1369</v>
      </c>
      <c r="BD70" s="27"/>
      <c r="BE70" s="27">
        <v>43740</v>
      </c>
      <c r="BF70" s="2" t="s">
        <v>551</v>
      </c>
      <c r="BG70" s="25"/>
      <c r="BH70" s="29" t="s">
        <v>1405</v>
      </c>
      <c r="BI70" s="27"/>
      <c r="BJ70" s="27"/>
      <c r="BK70" s="2"/>
      <c r="BL70" s="25"/>
      <c r="BM70" s="29"/>
      <c r="BN70" s="27"/>
      <c r="BO70" s="27"/>
      <c r="BP70" s="2"/>
      <c r="BQ70" s="25"/>
      <c r="BR70" s="29"/>
      <c r="BS70" s="27"/>
      <c r="BT70" s="27"/>
      <c r="BU70" s="2"/>
      <c r="BV70" s="25"/>
      <c r="BW70" s="29"/>
      <c r="BX70" s="27"/>
      <c r="BY70" s="20"/>
    </row>
    <row r="71" spans="2:77" s="3" customFormat="1" ht="108" hidden="1" x14ac:dyDescent="0.2">
      <c r="B71" s="14" t="s">
        <v>43</v>
      </c>
      <c r="C71" s="15">
        <v>43405</v>
      </c>
      <c r="D71" s="15">
        <v>43460</v>
      </c>
      <c r="E71" s="15">
        <v>43468</v>
      </c>
      <c r="F71" s="56" t="s">
        <v>105</v>
      </c>
      <c r="G71" s="36"/>
      <c r="H71" s="49" t="s">
        <v>391</v>
      </c>
      <c r="I71" s="36" t="s">
        <v>32</v>
      </c>
      <c r="J71" s="202" t="s">
        <v>193</v>
      </c>
      <c r="K71" s="46"/>
      <c r="L71" s="40" t="s">
        <v>282</v>
      </c>
      <c r="M71" s="40" t="s">
        <v>811</v>
      </c>
      <c r="N71" s="38" t="s">
        <v>629</v>
      </c>
      <c r="O71" s="41" t="s">
        <v>871</v>
      </c>
      <c r="P71" s="41"/>
      <c r="Q71" s="42"/>
      <c r="R71" s="42"/>
      <c r="S71" s="47"/>
      <c r="T71" s="47"/>
      <c r="U71" s="48">
        <v>43502</v>
      </c>
      <c r="V71" s="72" t="s">
        <v>521</v>
      </c>
      <c r="W71" s="75"/>
      <c r="X71" s="76" t="s">
        <v>574</v>
      </c>
      <c r="Y71" s="78" t="s">
        <v>630</v>
      </c>
      <c r="Z71" s="48">
        <v>43585</v>
      </c>
      <c r="AA71" s="107">
        <v>43567</v>
      </c>
      <c r="AB71" s="2"/>
      <c r="AC71" s="25"/>
      <c r="AD71" s="28" t="s">
        <v>1185</v>
      </c>
      <c r="AE71" s="27"/>
      <c r="AF71" s="107">
        <v>43588</v>
      </c>
      <c r="AG71" s="2"/>
      <c r="AH71" s="25"/>
      <c r="AI71" s="28" t="s">
        <v>1185</v>
      </c>
      <c r="AJ71" s="27"/>
      <c r="AK71" s="27">
        <v>43615</v>
      </c>
      <c r="AL71" s="2"/>
      <c r="AM71" s="25"/>
      <c r="AN71" s="28" t="s">
        <v>1005</v>
      </c>
      <c r="AO71" s="27">
        <v>43657</v>
      </c>
      <c r="AP71" s="27">
        <v>43657</v>
      </c>
      <c r="AQ71" s="2" t="s">
        <v>521</v>
      </c>
      <c r="AR71" s="25"/>
      <c r="AS71" s="29" t="s">
        <v>1180</v>
      </c>
      <c r="AT71" s="27">
        <v>43714</v>
      </c>
      <c r="AU71" s="27">
        <v>43697</v>
      </c>
      <c r="AV71" s="2" t="s">
        <v>551</v>
      </c>
      <c r="AW71" s="25"/>
      <c r="AX71" s="29" t="s">
        <v>1290</v>
      </c>
      <c r="AY71" s="27"/>
      <c r="AZ71" s="27">
        <v>43714</v>
      </c>
      <c r="BA71" s="2" t="s">
        <v>551</v>
      </c>
      <c r="BB71" s="25"/>
      <c r="BC71" s="29" t="s">
        <v>1425</v>
      </c>
      <c r="BD71" s="27"/>
      <c r="BE71" s="27">
        <v>43740</v>
      </c>
      <c r="BF71" s="2" t="s">
        <v>551</v>
      </c>
      <c r="BG71" s="25"/>
      <c r="BH71" s="29" t="s">
        <v>1426</v>
      </c>
      <c r="BI71" s="27"/>
      <c r="BJ71" s="27"/>
      <c r="BK71" s="2"/>
      <c r="BL71" s="25"/>
      <c r="BM71" s="29"/>
      <c r="BN71" s="27"/>
      <c r="BO71" s="27"/>
      <c r="BP71" s="2"/>
      <c r="BQ71" s="25"/>
      <c r="BR71" s="29"/>
      <c r="BS71" s="27"/>
      <c r="BT71" s="27"/>
      <c r="BU71" s="2"/>
      <c r="BV71" s="25"/>
      <c r="BW71" s="29"/>
      <c r="BX71" s="27"/>
      <c r="BY71" s="20"/>
    </row>
    <row r="72" spans="2:77" s="3" customFormat="1" ht="96" hidden="1" x14ac:dyDescent="0.2">
      <c r="B72" s="14" t="s">
        <v>43</v>
      </c>
      <c r="C72" s="15">
        <v>43405</v>
      </c>
      <c r="D72" s="15">
        <v>43460</v>
      </c>
      <c r="E72" s="15">
        <v>43468</v>
      </c>
      <c r="F72" s="56" t="s">
        <v>106</v>
      </c>
      <c r="G72" s="36"/>
      <c r="H72" s="49" t="s">
        <v>392</v>
      </c>
      <c r="I72" s="36" t="s">
        <v>32</v>
      </c>
      <c r="J72" s="38" t="s">
        <v>194</v>
      </c>
      <c r="K72" s="46"/>
      <c r="L72" s="40" t="s">
        <v>283</v>
      </c>
      <c r="M72" s="40" t="s">
        <v>812</v>
      </c>
      <c r="N72" s="38" t="s">
        <v>621</v>
      </c>
      <c r="O72" s="41" t="s">
        <v>871</v>
      </c>
      <c r="P72" s="41"/>
      <c r="Q72" s="42"/>
      <c r="R72" s="42"/>
      <c r="S72" s="47"/>
      <c r="T72" s="47"/>
      <c r="U72" s="48">
        <v>43502</v>
      </c>
      <c r="V72" s="72" t="s">
        <v>520</v>
      </c>
      <c r="W72" s="75"/>
      <c r="X72" s="76" t="s">
        <v>543</v>
      </c>
      <c r="Y72" s="78" t="s">
        <v>622</v>
      </c>
      <c r="Z72" s="48">
        <v>43646</v>
      </c>
      <c r="AA72" s="107">
        <v>43567</v>
      </c>
      <c r="AB72" s="2"/>
      <c r="AC72" s="25"/>
      <c r="AD72" s="28" t="s">
        <v>1185</v>
      </c>
      <c r="AE72" s="27"/>
      <c r="AF72" s="107">
        <v>43588</v>
      </c>
      <c r="AG72" s="2"/>
      <c r="AH72" s="25"/>
      <c r="AI72" s="28" t="s">
        <v>1185</v>
      </c>
      <c r="AJ72" s="27"/>
      <c r="AK72" s="107">
        <v>43622</v>
      </c>
      <c r="AL72" s="2"/>
      <c r="AM72" s="25"/>
      <c r="AN72" s="28" t="s">
        <v>1185</v>
      </c>
      <c r="AO72" s="27">
        <v>43657</v>
      </c>
      <c r="AP72" s="27">
        <v>43657</v>
      </c>
      <c r="AQ72" s="2" t="s">
        <v>521</v>
      </c>
      <c r="AR72" s="25"/>
      <c r="AS72" s="29" t="s">
        <v>1291</v>
      </c>
      <c r="AT72" s="27">
        <v>43714</v>
      </c>
      <c r="AU72" s="27">
        <v>43697</v>
      </c>
      <c r="AV72" s="2" t="s">
        <v>521</v>
      </c>
      <c r="AW72" s="25"/>
      <c r="AX72" s="29" t="s">
        <v>1363</v>
      </c>
      <c r="AY72" s="27"/>
      <c r="AZ72" s="27"/>
      <c r="BA72" s="2" t="s">
        <v>520</v>
      </c>
      <c r="BB72" s="25"/>
      <c r="BC72" s="29" t="s">
        <v>1427</v>
      </c>
      <c r="BD72" s="27"/>
      <c r="BE72" s="27">
        <v>43740</v>
      </c>
      <c r="BF72" s="2" t="s">
        <v>520</v>
      </c>
      <c r="BG72" s="25"/>
      <c r="BH72" s="29" t="s">
        <v>1429</v>
      </c>
      <c r="BI72" s="213" t="s">
        <v>1478</v>
      </c>
      <c r="BN72" s="213" t="s">
        <v>1478</v>
      </c>
      <c r="BO72" s="213">
        <v>43787</v>
      </c>
      <c r="BP72" s="2" t="s">
        <v>520</v>
      </c>
      <c r="BQ72" s="25"/>
      <c r="BR72" s="29" t="s">
        <v>1505</v>
      </c>
      <c r="BS72" s="27"/>
      <c r="BT72" s="27"/>
      <c r="BU72" s="2"/>
      <c r="BV72" s="25"/>
      <c r="BW72" s="29"/>
      <c r="BX72" s="27"/>
      <c r="BY72" s="20"/>
    </row>
    <row r="73" spans="2:77" s="3" customFormat="1" ht="108" hidden="1" x14ac:dyDescent="0.2">
      <c r="B73" s="14" t="s">
        <v>43</v>
      </c>
      <c r="C73" s="15">
        <v>43405</v>
      </c>
      <c r="D73" s="15">
        <v>43460</v>
      </c>
      <c r="E73" s="15">
        <v>43468</v>
      </c>
      <c r="F73" s="56" t="s">
        <v>107</v>
      </c>
      <c r="G73" s="36"/>
      <c r="H73" s="49" t="s">
        <v>393</v>
      </c>
      <c r="I73" s="36" t="s">
        <v>32</v>
      </c>
      <c r="J73" s="142" t="s">
        <v>195</v>
      </c>
      <c r="K73" s="46"/>
      <c r="L73" s="40" t="s">
        <v>284</v>
      </c>
      <c r="M73" s="40" t="s">
        <v>813</v>
      </c>
      <c r="N73" s="38" t="s">
        <v>338</v>
      </c>
      <c r="O73" s="41" t="s">
        <v>871</v>
      </c>
      <c r="P73" s="41"/>
      <c r="Q73" s="42"/>
      <c r="R73" s="42"/>
      <c r="S73" s="47"/>
      <c r="T73" s="47"/>
      <c r="U73" s="48">
        <v>43502</v>
      </c>
      <c r="V73" s="72" t="s">
        <v>520</v>
      </c>
      <c r="W73" s="75"/>
      <c r="X73" s="76" t="s">
        <v>544</v>
      </c>
      <c r="Y73" s="78" t="s">
        <v>623</v>
      </c>
      <c r="Z73" s="48">
        <v>43585</v>
      </c>
      <c r="AA73" s="107">
        <v>43567</v>
      </c>
      <c r="AB73" s="2"/>
      <c r="AC73" s="25"/>
      <c r="AD73" s="28" t="s">
        <v>1186</v>
      </c>
      <c r="AE73" s="27"/>
      <c r="AF73" s="107">
        <v>43588</v>
      </c>
      <c r="AG73" s="2"/>
      <c r="AH73" s="25"/>
      <c r="AI73" s="28" t="s">
        <v>1185</v>
      </c>
      <c r="AJ73" s="27"/>
      <c r="AK73" s="27">
        <v>43635</v>
      </c>
      <c r="AL73" s="2" t="s">
        <v>520</v>
      </c>
      <c r="AM73" s="25"/>
      <c r="AN73" s="28" t="s">
        <v>1114</v>
      </c>
      <c r="AO73" s="27">
        <v>43657</v>
      </c>
      <c r="AP73" s="27">
        <v>43657</v>
      </c>
      <c r="AQ73" s="2" t="s">
        <v>521</v>
      </c>
      <c r="AR73" s="25"/>
      <c r="AS73" s="29" t="s">
        <v>1181</v>
      </c>
      <c r="AT73" s="27">
        <v>43714</v>
      </c>
      <c r="AU73" s="27">
        <v>43682</v>
      </c>
      <c r="AV73" s="2" t="s">
        <v>520</v>
      </c>
      <c r="AW73" s="25"/>
      <c r="AX73" s="29" t="s">
        <v>1370</v>
      </c>
      <c r="AY73" s="27"/>
      <c r="AZ73" s="27"/>
      <c r="BA73" s="2" t="s">
        <v>551</v>
      </c>
      <c r="BB73" s="25"/>
      <c r="BC73" s="29" t="s">
        <v>1292</v>
      </c>
      <c r="BD73" s="27"/>
      <c r="BE73" s="27">
        <v>43740</v>
      </c>
      <c r="BF73" s="2" t="s">
        <v>520</v>
      </c>
      <c r="BG73" s="25"/>
      <c r="BH73" s="29" t="s">
        <v>1430</v>
      </c>
      <c r="BI73" s="27" t="s">
        <v>1478</v>
      </c>
      <c r="BN73" s="27"/>
      <c r="BO73" s="27"/>
      <c r="BP73" s="2"/>
      <c r="BQ73" s="25"/>
      <c r="BR73" s="29"/>
      <c r="BS73" s="27" t="s">
        <v>1540</v>
      </c>
      <c r="BT73" s="27">
        <v>43808</v>
      </c>
      <c r="BU73" s="2" t="s">
        <v>520</v>
      </c>
      <c r="BV73" s="25"/>
      <c r="BW73" s="29" t="s">
        <v>1518</v>
      </c>
      <c r="BX73" s="27"/>
      <c r="BY73" s="20"/>
    </row>
    <row r="74" spans="2:77" s="3" customFormat="1" ht="96" hidden="1" x14ac:dyDescent="0.2">
      <c r="B74" s="14" t="s">
        <v>43</v>
      </c>
      <c r="C74" s="15">
        <v>43405</v>
      </c>
      <c r="D74" s="15">
        <v>43460</v>
      </c>
      <c r="E74" s="15">
        <v>43468</v>
      </c>
      <c r="F74" s="56" t="s">
        <v>108</v>
      </c>
      <c r="G74" s="36"/>
      <c r="H74" s="49" t="s">
        <v>393</v>
      </c>
      <c r="I74" s="36" t="s">
        <v>32</v>
      </c>
      <c r="J74" s="202" t="s">
        <v>196</v>
      </c>
      <c r="K74" s="46"/>
      <c r="L74" s="40" t="s">
        <v>285</v>
      </c>
      <c r="M74" s="40" t="s">
        <v>814</v>
      </c>
      <c r="N74" s="38" t="s">
        <v>338</v>
      </c>
      <c r="O74" s="41" t="s">
        <v>871</v>
      </c>
      <c r="P74" s="41"/>
      <c r="Q74" s="42"/>
      <c r="R74" s="42"/>
      <c r="S74" s="47"/>
      <c r="T74" s="47"/>
      <c r="U74" s="48">
        <v>43502</v>
      </c>
      <c r="V74" s="72" t="s">
        <v>521</v>
      </c>
      <c r="W74" s="75"/>
      <c r="X74" s="76" t="s">
        <v>545</v>
      </c>
      <c r="Y74" s="78" t="s">
        <v>632</v>
      </c>
      <c r="Z74" s="48"/>
      <c r="AA74" s="107">
        <v>43567</v>
      </c>
      <c r="AB74" s="2"/>
      <c r="AC74" s="25"/>
      <c r="AD74" s="28" t="s">
        <v>1185</v>
      </c>
      <c r="AE74" s="27"/>
      <c r="AF74" s="107">
        <v>43588</v>
      </c>
      <c r="AG74" s="2"/>
      <c r="AH74" s="25"/>
      <c r="AI74" s="28" t="s">
        <v>1185</v>
      </c>
      <c r="AJ74" s="27"/>
      <c r="AK74" s="27">
        <v>43635</v>
      </c>
      <c r="AL74" s="2" t="s">
        <v>551</v>
      </c>
      <c r="AM74" s="25"/>
      <c r="AN74" s="28" t="s">
        <v>1115</v>
      </c>
      <c r="AO74" s="27" t="s">
        <v>446</v>
      </c>
      <c r="AP74" s="27" t="s">
        <v>446</v>
      </c>
      <c r="AQ74" s="2" t="s">
        <v>613</v>
      </c>
      <c r="AR74" s="25"/>
      <c r="AS74" s="29" t="s">
        <v>1182</v>
      </c>
      <c r="AT74" s="27" t="s">
        <v>446</v>
      </c>
      <c r="AU74" s="27" t="s">
        <v>446</v>
      </c>
      <c r="AV74" s="2" t="s">
        <v>613</v>
      </c>
      <c r="AW74" s="25"/>
      <c r="AX74" s="29" t="s">
        <v>446</v>
      </c>
      <c r="AY74" s="27"/>
      <c r="AZ74" s="27"/>
      <c r="BA74" s="2"/>
      <c r="BB74" s="25"/>
      <c r="BC74" s="29"/>
      <c r="BD74" s="27"/>
      <c r="BE74" s="27">
        <v>43740</v>
      </c>
      <c r="BF74" s="2"/>
      <c r="BG74" s="25"/>
      <c r="BH74" s="29"/>
      <c r="BI74" s="27"/>
      <c r="BJ74" s="27"/>
      <c r="BK74" s="2"/>
      <c r="BL74" s="25"/>
      <c r="BM74" s="29"/>
      <c r="BN74" s="27"/>
      <c r="BO74" s="27"/>
      <c r="BP74" s="2"/>
      <c r="BQ74" s="25"/>
      <c r="BR74" s="29"/>
      <c r="BS74" s="27"/>
      <c r="BT74" s="27"/>
      <c r="BU74" s="2"/>
      <c r="BV74" s="25"/>
      <c r="BW74" s="29"/>
      <c r="BX74" s="27"/>
      <c r="BY74" s="20"/>
    </row>
    <row r="75" spans="2:77" s="3" customFormat="1" ht="144" hidden="1" x14ac:dyDescent="0.2">
      <c r="B75" s="14" t="s">
        <v>43</v>
      </c>
      <c r="C75" s="15">
        <v>43405</v>
      </c>
      <c r="D75" s="15">
        <v>43460</v>
      </c>
      <c r="E75" s="15">
        <v>43468</v>
      </c>
      <c r="F75" s="56" t="s">
        <v>109</v>
      </c>
      <c r="G75" s="36"/>
      <c r="H75" s="49" t="s">
        <v>394</v>
      </c>
      <c r="I75" s="36" t="s">
        <v>32</v>
      </c>
      <c r="J75" s="38" t="s">
        <v>197</v>
      </c>
      <c r="K75" s="46"/>
      <c r="L75" s="40" t="s">
        <v>286</v>
      </c>
      <c r="M75" s="40" t="s">
        <v>815</v>
      </c>
      <c r="N75" s="38" t="s">
        <v>339</v>
      </c>
      <c r="O75" s="41" t="s">
        <v>871</v>
      </c>
      <c r="P75" s="41"/>
      <c r="Q75" s="42"/>
      <c r="R75" s="42"/>
      <c r="S75" s="47"/>
      <c r="T75" s="47"/>
      <c r="U75" s="48">
        <v>43502</v>
      </c>
      <c r="V75" s="72" t="s">
        <v>521</v>
      </c>
      <c r="W75" s="75"/>
      <c r="X75" s="76" t="s">
        <v>546</v>
      </c>
      <c r="Y75" s="76"/>
      <c r="Z75" s="48">
        <v>43585</v>
      </c>
      <c r="AA75" s="107">
        <v>43567</v>
      </c>
      <c r="AB75" s="2"/>
      <c r="AC75" s="25"/>
      <c r="AD75" s="28" t="s">
        <v>1024</v>
      </c>
      <c r="AE75" s="27"/>
      <c r="AF75" s="107">
        <v>43588</v>
      </c>
      <c r="AG75" s="2"/>
      <c r="AH75" s="25"/>
      <c r="AI75" s="28" t="s">
        <v>1185</v>
      </c>
      <c r="AJ75" s="27"/>
      <c r="AK75" s="27">
        <v>43635</v>
      </c>
      <c r="AL75" s="2" t="s">
        <v>520</v>
      </c>
      <c r="AM75" s="25"/>
      <c r="AN75" s="28" t="s">
        <v>1116</v>
      </c>
      <c r="AO75" s="27">
        <v>43657</v>
      </c>
      <c r="AP75" s="27">
        <v>43657</v>
      </c>
      <c r="AQ75" s="2" t="s">
        <v>520</v>
      </c>
      <c r="AR75" s="25"/>
      <c r="AS75" s="29" t="s">
        <v>1252</v>
      </c>
      <c r="AT75" s="27">
        <v>43714</v>
      </c>
      <c r="AU75" s="27">
        <v>43682</v>
      </c>
      <c r="AV75" s="2" t="s">
        <v>520</v>
      </c>
      <c r="AW75" s="25"/>
      <c r="AX75" s="29" t="s">
        <v>1293</v>
      </c>
      <c r="AY75" s="27"/>
      <c r="AZ75" s="27"/>
      <c r="BA75" s="2" t="s">
        <v>551</v>
      </c>
      <c r="BB75" s="25"/>
      <c r="BC75" s="29" t="s">
        <v>1371</v>
      </c>
      <c r="BD75" s="27"/>
      <c r="BE75" s="27">
        <v>43740</v>
      </c>
      <c r="BF75" s="2" t="s">
        <v>520</v>
      </c>
      <c r="BG75" s="25"/>
      <c r="BH75" s="29" t="s">
        <v>1431</v>
      </c>
      <c r="BI75" s="213" t="s">
        <v>1478</v>
      </c>
      <c r="BN75" s="27"/>
      <c r="BO75" s="27"/>
      <c r="BP75" s="2"/>
      <c r="BQ75" s="25"/>
      <c r="BR75" s="29"/>
      <c r="BS75" s="213" t="s">
        <v>1540</v>
      </c>
      <c r="BT75" s="213">
        <v>43808</v>
      </c>
      <c r="BU75" s="2" t="s">
        <v>520</v>
      </c>
      <c r="BV75" s="25"/>
      <c r="BW75" s="110" t="s">
        <v>1519</v>
      </c>
      <c r="BX75" s="27"/>
      <c r="BY75" s="20"/>
    </row>
    <row r="76" spans="2:77" s="3" customFormat="1" ht="134.25" hidden="1" customHeight="1" x14ac:dyDescent="0.2">
      <c r="B76" s="14" t="s">
        <v>43</v>
      </c>
      <c r="C76" s="15">
        <v>43405</v>
      </c>
      <c r="D76" s="15">
        <v>43460</v>
      </c>
      <c r="E76" s="15">
        <v>43468</v>
      </c>
      <c r="F76" s="50" t="s">
        <v>110</v>
      </c>
      <c r="G76" s="36"/>
      <c r="H76" s="49" t="s">
        <v>395</v>
      </c>
      <c r="I76" s="36" t="s">
        <v>221</v>
      </c>
      <c r="J76" s="38" t="s">
        <v>198</v>
      </c>
      <c r="K76" s="46"/>
      <c r="L76" s="40" t="s">
        <v>287</v>
      </c>
      <c r="M76" s="40" t="s">
        <v>816</v>
      </c>
      <c r="N76" s="38" t="s">
        <v>340</v>
      </c>
      <c r="O76" s="41" t="s">
        <v>1026</v>
      </c>
      <c r="P76" s="41" t="s">
        <v>438</v>
      </c>
      <c r="Q76" s="42">
        <v>0.86</v>
      </c>
      <c r="R76" s="42">
        <v>0.9</v>
      </c>
      <c r="S76" s="47" t="s">
        <v>465</v>
      </c>
      <c r="T76" s="47" t="s">
        <v>466</v>
      </c>
      <c r="U76" s="48">
        <v>43502</v>
      </c>
      <c r="V76" s="72" t="s">
        <v>551</v>
      </c>
      <c r="W76" s="75"/>
      <c r="X76" s="76" t="s">
        <v>519</v>
      </c>
      <c r="Y76" s="76" t="s">
        <v>576</v>
      </c>
      <c r="Z76" s="48">
        <v>43585</v>
      </c>
      <c r="AA76" s="27">
        <v>43566</v>
      </c>
      <c r="AB76" s="2" t="s">
        <v>520</v>
      </c>
      <c r="AC76" s="25"/>
      <c r="AD76" s="28" t="s">
        <v>907</v>
      </c>
      <c r="AE76" s="27"/>
      <c r="AF76" s="27">
        <v>43585</v>
      </c>
      <c r="AG76" s="2" t="s">
        <v>520</v>
      </c>
      <c r="AH76" s="25"/>
      <c r="AI76" s="28" t="s">
        <v>1122</v>
      </c>
      <c r="AJ76" s="208">
        <v>43649</v>
      </c>
      <c r="AK76" s="27">
        <v>43621</v>
      </c>
      <c r="AL76" s="2" t="s">
        <v>520</v>
      </c>
      <c r="AM76" s="115"/>
      <c r="AN76" s="28" t="s">
        <v>1123</v>
      </c>
      <c r="AO76" s="27">
        <v>43649</v>
      </c>
      <c r="AP76" s="27">
        <v>43649</v>
      </c>
      <c r="AQ76" s="2" t="s">
        <v>520</v>
      </c>
      <c r="AR76" s="25"/>
      <c r="AS76" s="139" t="s">
        <v>1124</v>
      </c>
      <c r="AT76" s="27">
        <v>43678</v>
      </c>
      <c r="AU76" s="27">
        <v>43683</v>
      </c>
      <c r="AV76" s="2" t="s">
        <v>521</v>
      </c>
      <c r="AW76" s="25"/>
      <c r="AX76" s="29" t="s">
        <v>1258</v>
      </c>
      <c r="AY76" s="27"/>
      <c r="AZ76" s="27">
        <v>43712</v>
      </c>
      <c r="BA76" s="2" t="s">
        <v>520</v>
      </c>
      <c r="BB76" s="25"/>
      <c r="BC76" s="29" t="s">
        <v>1401</v>
      </c>
      <c r="BD76" s="27">
        <v>43740</v>
      </c>
      <c r="BE76" s="27">
        <v>43740</v>
      </c>
      <c r="BF76" s="2" t="s">
        <v>520</v>
      </c>
      <c r="BG76" s="25"/>
      <c r="BH76" s="29" t="s">
        <v>1414</v>
      </c>
      <c r="BI76" s="213" t="s">
        <v>1478</v>
      </c>
      <c r="BN76" s="213" t="s">
        <v>1478</v>
      </c>
      <c r="BO76" s="213">
        <v>43787</v>
      </c>
      <c r="BP76" s="2" t="s">
        <v>520</v>
      </c>
      <c r="BQ76" s="25"/>
      <c r="BR76" s="29" t="s">
        <v>1517</v>
      </c>
      <c r="BS76" s="27"/>
      <c r="BT76" s="27"/>
      <c r="BU76" s="2"/>
      <c r="BV76" s="25"/>
      <c r="BW76" s="29"/>
      <c r="BX76" s="27"/>
      <c r="BY76" s="20"/>
    </row>
    <row r="77" spans="2:77" s="3" customFormat="1" ht="180" hidden="1" x14ac:dyDescent="0.2">
      <c r="B77" s="14" t="s">
        <v>43</v>
      </c>
      <c r="C77" s="15">
        <v>43405</v>
      </c>
      <c r="D77" s="15">
        <v>43460</v>
      </c>
      <c r="E77" s="15">
        <v>43468</v>
      </c>
      <c r="F77" s="50" t="s">
        <v>111</v>
      </c>
      <c r="G77" s="36"/>
      <c r="H77" s="49" t="s">
        <v>396</v>
      </c>
      <c r="I77" s="36" t="s">
        <v>221</v>
      </c>
      <c r="J77" s="201" t="s">
        <v>199</v>
      </c>
      <c r="K77" s="46"/>
      <c r="L77" s="40" t="s">
        <v>288</v>
      </c>
      <c r="M77" s="40" t="s">
        <v>817</v>
      </c>
      <c r="N77" s="38" t="s">
        <v>341</v>
      </c>
      <c r="O77" s="41" t="s">
        <v>871</v>
      </c>
      <c r="P77" s="41"/>
      <c r="Q77" s="42"/>
      <c r="R77" s="42"/>
      <c r="S77" s="47" t="s">
        <v>505</v>
      </c>
      <c r="T77" s="47" t="s">
        <v>506</v>
      </c>
      <c r="U77" s="48">
        <v>43502</v>
      </c>
      <c r="V77" s="72" t="s">
        <v>520</v>
      </c>
      <c r="W77" s="75"/>
      <c r="X77" s="76" t="s">
        <v>875</v>
      </c>
      <c r="Y77" s="76"/>
      <c r="Z77" s="48">
        <v>43585</v>
      </c>
      <c r="AA77" s="27">
        <v>43566</v>
      </c>
      <c r="AB77" s="2" t="s">
        <v>551</v>
      </c>
      <c r="AC77" s="25"/>
      <c r="AD77" s="89" t="s">
        <v>877</v>
      </c>
      <c r="AE77" s="27"/>
      <c r="AF77" s="27">
        <v>43585</v>
      </c>
      <c r="AG77" s="2" t="s">
        <v>520</v>
      </c>
      <c r="AH77" s="25"/>
      <c r="AI77" s="28" t="s">
        <v>981</v>
      </c>
      <c r="AJ77" s="208">
        <v>43649</v>
      </c>
      <c r="AK77" s="27">
        <v>43621</v>
      </c>
      <c r="AL77" s="2" t="s">
        <v>520</v>
      </c>
      <c r="AM77" s="25"/>
      <c r="AN77" s="28" t="s">
        <v>1117</v>
      </c>
      <c r="AO77" s="27">
        <v>43649</v>
      </c>
      <c r="AP77" s="27">
        <v>43649</v>
      </c>
      <c r="AQ77" s="2" t="s">
        <v>521</v>
      </c>
      <c r="AR77" s="25"/>
      <c r="AS77" s="29" t="s">
        <v>1256</v>
      </c>
      <c r="AT77" s="27">
        <v>43678</v>
      </c>
      <c r="AU77" s="27">
        <v>43683</v>
      </c>
      <c r="AV77" s="2" t="s">
        <v>521</v>
      </c>
      <c r="AW77" s="25"/>
      <c r="AX77" s="29" t="s">
        <v>1257</v>
      </c>
      <c r="AY77" s="27"/>
      <c r="AZ77" s="27">
        <v>43712</v>
      </c>
      <c r="BA77" s="2" t="s">
        <v>520</v>
      </c>
      <c r="BB77" s="25"/>
      <c r="BC77" s="29" t="s">
        <v>1402</v>
      </c>
      <c r="BD77" s="27">
        <v>43740</v>
      </c>
      <c r="BE77" s="27">
        <v>43740</v>
      </c>
      <c r="BF77" s="2" t="s">
        <v>551</v>
      </c>
      <c r="BG77" s="25"/>
      <c r="BH77" s="29" t="s">
        <v>1407</v>
      </c>
      <c r="BI77" s="27"/>
      <c r="BJ77" s="27"/>
      <c r="BK77" s="2"/>
      <c r="BL77" s="25"/>
      <c r="BM77" s="29"/>
      <c r="BN77" s="27"/>
      <c r="BO77" s="27"/>
      <c r="BP77" s="2"/>
      <c r="BQ77" s="25"/>
      <c r="BR77" s="29"/>
      <c r="BS77" s="27"/>
      <c r="BT77" s="27"/>
      <c r="BU77" s="2"/>
      <c r="BV77" s="25"/>
      <c r="BW77" s="29"/>
      <c r="BX77" s="27"/>
      <c r="BY77" s="20"/>
    </row>
    <row r="78" spans="2:77" s="3" customFormat="1" ht="156" hidden="1" x14ac:dyDescent="0.2">
      <c r="B78" s="14" t="s">
        <v>43</v>
      </c>
      <c r="C78" s="15">
        <v>43405</v>
      </c>
      <c r="D78" s="15">
        <v>43460</v>
      </c>
      <c r="E78" s="15">
        <v>43468</v>
      </c>
      <c r="F78" s="50" t="s">
        <v>112</v>
      </c>
      <c r="G78" s="36"/>
      <c r="H78" s="49" t="s">
        <v>396</v>
      </c>
      <c r="I78" s="36" t="s">
        <v>221</v>
      </c>
      <c r="J78" s="201" t="s">
        <v>200</v>
      </c>
      <c r="K78" s="46"/>
      <c r="L78" s="40" t="s">
        <v>289</v>
      </c>
      <c r="M78" s="40" t="s">
        <v>818</v>
      </c>
      <c r="N78" s="38" t="s">
        <v>309</v>
      </c>
      <c r="O78" s="41" t="s">
        <v>871</v>
      </c>
      <c r="P78" s="41"/>
      <c r="Q78" s="42"/>
      <c r="R78" s="42"/>
      <c r="S78" s="47" t="s">
        <v>445</v>
      </c>
      <c r="T78" s="47" t="s">
        <v>446</v>
      </c>
      <c r="U78" s="48">
        <v>43502</v>
      </c>
      <c r="V78" s="72" t="s">
        <v>521</v>
      </c>
      <c r="W78" s="75"/>
      <c r="X78" s="76" t="s">
        <v>522</v>
      </c>
      <c r="Y78" s="76" t="s">
        <v>873</v>
      </c>
      <c r="Z78" s="48">
        <v>43585</v>
      </c>
      <c r="AA78" s="27"/>
      <c r="AB78" s="2" t="s">
        <v>520</v>
      </c>
      <c r="AC78" s="25"/>
      <c r="AD78" s="28" t="s">
        <v>932</v>
      </c>
      <c r="AE78" s="27"/>
      <c r="AF78" s="27">
        <v>43585</v>
      </c>
      <c r="AG78" s="2" t="s">
        <v>520</v>
      </c>
      <c r="AH78" s="25"/>
      <c r="AI78" s="28" t="s">
        <v>932</v>
      </c>
      <c r="AJ78" s="208">
        <v>43649</v>
      </c>
      <c r="AK78" s="27">
        <v>43621</v>
      </c>
      <c r="AL78" s="2" t="s">
        <v>520</v>
      </c>
      <c r="AM78" s="25"/>
      <c r="AN78" s="28" t="s">
        <v>1125</v>
      </c>
      <c r="AO78" s="27">
        <v>43649</v>
      </c>
      <c r="AP78" s="27">
        <v>43649</v>
      </c>
      <c r="AQ78" s="2" t="s">
        <v>520</v>
      </c>
      <c r="AR78" s="25"/>
      <c r="AS78" s="29" t="s">
        <v>1255</v>
      </c>
      <c r="AT78" s="27">
        <v>43678</v>
      </c>
      <c r="AU78" s="27">
        <v>43682</v>
      </c>
      <c r="AV78" s="2" t="s">
        <v>520</v>
      </c>
      <c r="AW78" s="25"/>
      <c r="AX78" s="29" t="s">
        <v>1259</v>
      </c>
      <c r="AY78" s="27">
        <v>43712</v>
      </c>
      <c r="AZ78" s="27">
        <v>43712</v>
      </c>
      <c r="BA78" s="2" t="s">
        <v>520</v>
      </c>
      <c r="BB78" s="25"/>
      <c r="BC78" s="29" t="s">
        <v>1259</v>
      </c>
      <c r="BD78" s="27">
        <v>43740</v>
      </c>
      <c r="BE78" s="27">
        <v>43740</v>
      </c>
      <c r="BF78" s="2" t="s">
        <v>551</v>
      </c>
      <c r="BG78" s="25"/>
      <c r="BH78" s="29" t="s">
        <v>1417</v>
      </c>
      <c r="BI78" s="27"/>
      <c r="BJ78" s="27"/>
      <c r="BK78" s="2"/>
      <c r="BL78" s="25"/>
      <c r="BM78" s="29"/>
      <c r="BN78" s="27"/>
      <c r="BO78" s="27"/>
      <c r="BP78" s="2"/>
      <c r="BQ78" s="25"/>
      <c r="BR78" s="29"/>
      <c r="BS78" s="27"/>
      <c r="BT78" s="27"/>
      <c r="BU78" s="2"/>
      <c r="BV78" s="25"/>
      <c r="BW78" s="29"/>
      <c r="BX78" s="27"/>
      <c r="BY78" s="20"/>
    </row>
    <row r="79" spans="2:77" s="3" customFormat="1" ht="147" hidden="1" customHeight="1" x14ac:dyDescent="0.2">
      <c r="B79" s="14" t="s">
        <v>43</v>
      </c>
      <c r="C79" s="15">
        <v>43405</v>
      </c>
      <c r="D79" s="15">
        <v>43460</v>
      </c>
      <c r="E79" s="15">
        <v>43468</v>
      </c>
      <c r="F79" s="50" t="s">
        <v>935</v>
      </c>
      <c r="G79" s="36"/>
      <c r="H79" s="49" t="s">
        <v>397</v>
      </c>
      <c r="I79" s="36" t="s">
        <v>221</v>
      </c>
      <c r="J79" s="201" t="s">
        <v>201</v>
      </c>
      <c r="K79" s="46"/>
      <c r="L79" s="40" t="s">
        <v>936</v>
      </c>
      <c r="M79" s="40" t="s">
        <v>819</v>
      </c>
      <c r="N79" s="38" t="s">
        <v>1410</v>
      </c>
      <c r="O79" s="41" t="s">
        <v>871</v>
      </c>
      <c r="P79" s="41"/>
      <c r="Q79" s="42"/>
      <c r="R79" s="42"/>
      <c r="S79" s="47" t="s">
        <v>467</v>
      </c>
      <c r="T79" s="47" t="s">
        <v>468</v>
      </c>
      <c r="U79" s="48">
        <v>43502</v>
      </c>
      <c r="V79" s="72" t="s">
        <v>551</v>
      </c>
      <c r="W79" s="75"/>
      <c r="X79" s="76" t="s">
        <v>523</v>
      </c>
      <c r="Y79" s="76" t="s">
        <v>577</v>
      </c>
      <c r="Z79" s="48">
        <v>43585</v>
      </c>
      <c r="AA79" s="27">
        <v>43566</v>
      </c>
      <c r="AB79" s="2" t="s">
        <v>520</v>
      </c>
      <c r="AC79" s="25"/>
      <c r="AD79" s="28" t="s">
        <v>876</v>
      </c>
      <c r="AE79" s="27"/>
      <c r="AF79" s="27">
        <v>43585</v>
      </c>
      <c r="AG79" s="2" t="s">
        <v>520</v>
      </c>
      <c r="AH79" s="25"/>
      <c r="AI79" s="93" t="s">
        <v>983</v>
      </c>
      <c r="AJ79" s="208">
        <v>43649</v>
      </c>
      <c r="AK79" s="27">
        <v>43621</v>
      </c>
      <c r="AL79" s="2" t="s">
        <v>520</v>
      </c>
      <c r="AM79" s="25"/>
      <c r="AN79" s="28" t="s">
        <v>1027</v>
      </c>
      <c r="AO79" s="27">
        <v>43649</v>
      </c>
      <c r="AP79" s="27">
        <v>43649</v>
      </c>
      <c r="AQ79" s="2" t="s">
        <v>551</v>
      </c>
      <c r="AR79" s="25"/>
      <c r="AS79" s="29" t="s">
        <v>1126</v>
      </c>
      <c r="AT79" s="27">
        <v>43712</v>
      </c>
      <c r="AU79" s="27">
        <v>43683</v>
      </c>
      <c r="AV79" s="2" t="s">
        <v>520</v>
      </c>
      <c r="AW79" s="25"/>
      <c r="AX79" s="29" t="s">
        <v>1261</v>
      </c>
      <c r="AY79" s="27">
        <v>43714</v>
      </c>
      <c r="AZ79" s="27">
        <v>43712</v>
      </c>
      <c r="BA79" s="2" t="s">
        <v>520</v>
      </c>
      <c r="BB79" s="25"/>
      <c r="BC79" s="29" t="s">
        <v>1364</v>
      </c>
      <c r="BD79" s="27">
        <v>43740</v>
      </c>
      <c r="BE79" s="27">
        <v>43740</v>
      </c>
      <c r="BF79" s="2" t="s">
        <v>551</v>
      </c>
      <c r="BG79" s="25"/>
      <c r="BH79" s="29" t="s">
        <v>1412</v>
      </c>
      <c r="BI79" s="27"/>
      <c r="BJ79" s="27"/>
      <c r="BK79" s="2"/>
      <c r="BL79" s="25"/>
      <c r="BM79" s="29"/>
      <c r="BN79" s="27"/>
      <c r="BO79" s="27"/>
      <c r="BP79" s="2"/>
      <c r="BQ79" s="25"/>
      <c r="BR79" s="29"/>
      <c r="BS79" s="27"/>
      <c r="BT79" s="27"/>
      <c r="BU79" s="2"/>
      <c r="BV79" s="25"/>
      <c r="BW79" s="29"/>
      <c r="BX79" s="27"/>
      <c r="BY79" s="20"/>
    </row>
    <row r="80" spans="2:77" s="3" customFormat="1" ht="117.75" hidden="1" customHeight="1" x14ac:dyDescent="0.2">
      <c r="B80" s="14" t="s">
        <v>43</v>
      </c>
      <c r="C80" s="15">
        <v>43405</v>
      </c>
      <c r="D80" s="15">
        <v>43460</v>
      </c>
      <c r="E80" s="15">
        <v>43468</v>
      </c>
      <c r="F80" s="50" t="s">
        <v>113</v>
      </c>
      <c r="G80" s="36"/>
      <c r="H80" s="49" t="s">
        <v>398</v>
      </c>
      <c r="I80" s="36" t="s">
        <v>221</v>
      </c>
      <c r="J80" s="201" t="s">
        <v>202</v>
      </c>
      <c r="K80" s="46"/>
      <c r="L80" s="40" t="s">
        <v>290</v>
      </c>
      <c r="M80" s="40" t="s">
        <v>820</v>
      </c>
      <c r="N80" s="38" t="s">
        <v>1411</v>
      </c>
      <c r="O80" s="41" t="s">
        <v>1028</v>
      </c>
      <c r="P80" s="41"/>
      <c r="Q80" s="42"/>
      <c r="R80" s="42"/>
      <c r="S80" s="47" t="s">
        <v>470</v>
      </c>
      <c r="T80" s="47" t="s">
        <v>471</v>
      </c>
      <c r="U80" s="48">
        <v>43502</v>
      </c>
      <c r="V80" s="72" t="s">
        <v>520</v>
      </c>
      <c r="W80" s="75"/>
      <c r="X80" s="76" t="s">
        <v>524</v>
      </c>
      <c r="Y80" s="76"/>
      <c r="Z80" s="48">
        <v>43585</v>
      </c>
      <c r="AA80" s="27">
        <v>43566</v>
      </c>
      <c r="AB80" s="2" t="s">
        <v>520</v>
      </c>
      <c r="AC80" s="25"/>
      <c r="AD80" s="28" t="s">
        <v>911</v>
      </c>
      <c r="AE80" s="27"/>
      <c r="AF80" s="27">
        <v>43585</v>
      </c>
      <c r="AG80" s="2" t="s">
        <v>520</v>
      </c>
      <c r="AH80" s="25"/>
      <c r="AI80" s="28" t="s">
        <v>933</v>
      </c>
      <c r="AJ80" s="208">
        <v>43649</v>
      </c>
      <c r="AK80" s="27">
        <v>43621</v>
      </c>
      <c r="AL80" s="2" t="s">
        <v>520</v>
      </c>
      <c r="AM80" s="25"/>
      <c r="AN80" s="28" t="s">
        <v>1029</v>
      </c>
      <c r="AO80" s="27">
        <v>43649</v>
      </c>
      <c r="AP80" s="27">
        <v>43649</v>
      </c>
      <c r="AQ80" s="2" t="s">
        <v>520</v>
      </c>
      <c r="AR80" s="25"/>
      <c r="AS80" s="29" t="s">
        <v>1127</v>
      </c>
      <c r="AT80" s="27">
        <v>43678</v>
      </c>
      <c r="AU80" s="27"/>
      <c r="AV80" s="2"/>
      <c r="AW80" s="25"/>
      <c r="AX80" s="29"/>
      <c r="AY80" s="27">
        <v>43714</v>
      </c>
      <c r="AZ80" s="27">
        <v>43712</v>
      </c>
      <c r="BA80" s="2" t="s">
        <v>551</v>
      </c>
      <c r="BB80" s="25"/>
      <c r="BC80" s="29" t="s">
        <v>1353</v>
      </c>
      <c r="BD80" s="27"/>
      <c r="BE80" s="27">
        <v>43740</v>
      </c>
      <c r="BF80" s="2" t="s">
        <v>551</v>
      </c>
      <c r="BG80" s="25"/>
      <c r="BH80" s="29" t="s">
        <v>1413</v>
      </c>
      <c r="BI80" s="27"/>
      <c r="BJ80" s="27"/>
      <c r="BK80" s="2"/>
      <c r="BL80" s="25"/>
      <c r="BM80" s="29"/>
      <c r="BN80" s="27"/>
      <c r="BO80" s="27"/>
      <c r="BP80" s="2"/>
      <c r="BQ80" s="25"/>
      <c r="BR80" s="29"/>
      <c r="BS80" s="27"/>
      <c r="BT80" s="27"/>
      <c r="BU80" s="2"/>
      <c r="BV80" s="25"/>
      <c r="BW80" s="29"/>
      <c r="BX80" s="27"/>
      <c r="BY80" s="20"/>
    </row>
    <row r="81" spans="2:77" s="3" customFormat="1" ht="120.75" hidden="1" customHeight="1" x14ac:dyDescent="0.2">
      <c r="B81" s="14" t="s">
        <v>43</v>
      </c>
      <c r="C81" s="15">
        <v>43405</v>
      </c>
      <c r="D81" s="15">
        <v>43460</v>
      </c>
      <c r="E81" s="15">
        <v>43468</v>
      </c>
      <c r="F81" s="50" t="s">
        <v>114</v>
      </c>
      <c r="G81" s="36"/>
      <c r="H81" s="49" t="s">
        <v>399</v>
      </c>
      <c r="I81" s="36" t="s">
        <v>221</v>
      </c>
      <c r="J81" s="201" t="s">
        <v>203</v>
      </c>
      <c r="K81" s="46"/>
      <c r="L81" s="40" t="s">
        <v>291</v>
      </c>
      <c r="M81" s="40" t="s">
        <v>821</v>
      </c>
      <c r="N81" s="38" t="s">
        <v>342</v>
      </c>
      <c r="O81" s="41" t="s">
        <v>871</v>
      </c>
      <c r="P81" s="41"/>
      <c r="Q81" s="42"/>
      <c r="R81" s="42"/>
      <c r="S81" s="47" t="s">
        <v>472</v>
      </c>
      <c r="T81" s="47" t="s">
        <v>473</v>
      </c>
      <c r="U81" s="48">
        <v>43502</v>
      </c>
      <c r="V81" s="72" t="s">
        <v>521</v>
      </c>
      <c r="W81" s="75"/>
      <c r="X81" s="76" t="s">
        <v>525</v>
      </c>
      <c r="Y81" s="76" t="s">
        <v>578</v>
      </c>
      <c r="Z81" s="48">
        <v>43585</v>
      </c>
      <c r="AA81" s="27">
        <v>43566</v>
      </c>
      <c r="AB81" s="2" t="s">
        <v>520</v>
      </c>
      <c r="AC81" s="25"/>
      <c r="AD81" s="28" t="s">
        <v>887</v>
      </c>
      <c r="AE81" s="27"/>
      <c r="AF81" s="27">
        <v>43585</v>
      </c>
      <c r="AG81" s="2" t="s">
        <v>520</v>
      </c>
      <c r="AH81" s="25"/>
      <c r="AI81" s="28" t="s">
        <v>934</v>
      </c>
      <c r="AJ81" s="208">
        <v>43649</v>
      </c>
      <c r="AK81" s="27">
        <v>43621</v>
      </c>
      <c r="AL81" s="2"/>
      <c r="AM81" s="25"/>
      <c r="AN81" s="28" t="s">
        <v>1030</v>
      </c>
      <c r="AO81" s="27">
        <v>43649</v>
      </c>
      <c r="AP81" s="27">
        <v>43649</v>
      </c>
      <c r="AQ81" s="2" t="s">
        <v>521</v>
      </c>
      <c r="AR81" s="25"/>
      <c r="AS81" s="29" t="s">
        <v>1128</v>
      </c>
      <c r="AT81" s="27">
        <v>43678</v>
      </c>
      <c r="AU81" s="27">
        <v>43683</v>
      </c>
      <c r="AV81" s="2" t="s">
        <v>520</v>
      </c>
      <c r="AW81" s="25"/>
      <c r="AX81" s="29" t="s">
        <v>1260</v>
      </c>
      <c r="AY81" s="27">
        <v>43714</v>
      </c>
      <c r="AZ81" s="27">
        <v>43712</v>
      </c>
      <c r="BA81" s="2" t="s">
        <v>520</v>
      </c>
      <c r="BB81" s="25"/>
      <c r="BC81" s="29" t="s">
        <v>1365</v>
      </c>
      <c r="BD81" s="27">
        <v>43740</v>
      </c>
      <c r="BE81" s="27">
        <v>43740</v>
      </c>
      <c r="BF81" s="2" t="s">
        <v>520</v>
      </c>
      <c r="BG81" s="25"/>
      <c r="BH81" s="29" t="s">
        <v>1418</v>
      </c>
      <c r="BI81" s="213" t="s">
        <v>1478</v>
      </c>
      <c r="BN81" s="213" t="s">
        <v>1478</v>
      </c>
      <c r="BO81" s="213">
        <v>43787</v>
      </c>
      <c r="BP81" s="2" t="s">
        <v>551</v>
      </c>
      <c r="BQ81" s="25"/>
      <c r="BR81" s="29" t="s">
        <v>1506</v>
      </c>
      <c r="BS81" s="27"/>
      <c r="BT81" s="27"/>
      <c r="BU81" s="2"/>
      <c r="BV81" s="25"/>
      <c r="BW81" s="29"/>
      <c r="BX81" s="27"/>
      <c r="BY81" s="20"/>
    </row>
    <row r="82" spans="2:77" ht="204.75" x14ac:dyDescent="0.25">
      <c r="B82" s="266" t="s">
        <v>43</v>
      </c>
      <c r="C82" s="15">
        <v>43405</v>
      </c>
      <c r="D82" s="15">
        <v>43460</v>
      </c>
      <c r="E82" s="15">
        <v>43468</v>
      </c>
      <c r="F82" s="318" t="s">
        <v>115</v>
      </c>
      <c r="G82" s="268"/>
      <c r="H82" s="269" t="s">
        <v>418</v>
      </c>
      <c r="I82" s="268" t="s">
        <v>221</v>
      </c>
      <c r="J82" s="270" t="s">
        <v>204</v>
      </c>
      <c r="K82" s="271"/>
      <c r="L82" s="273" t="s">
        <v>292</v>
      </c>
      <c r="M82" s="273" t="s">
        <v>822</v>
      </c>
      <c r="N82" s="274" t="s">
        <v>343</v>
      </c>
      <c r="O82" s="275" t="s">
        <v>897</v>
      </c>
      <c r="P82" s="275"/>
      <c r="Q82" s="276"/>
      <c r="R82" s="276"/>
      <c r="S82" s="288" t="s">
        <v>469</v>
      </c>
      <c r="T82" s="288" t="s">
        <v>499</v>
      </c>
      <c r="U82" s="278">
        <v>43502</v>
      </c>
      <c r="V82" s="279" t="s">
        <v>520</v>
      </c>
      <c r="W82" s="280"/>
      <c r="X82" s="281" t="s">
        <v>526</v>
      </c>
      <c r="Y82" s="281" t="s">
        <v>1580</v>
      </c>
      <c r="Z82" s="278">
        <v>43585</v>
      </c>
      <c r="AA82" s="286">
        <v>43566</v>
      </c>
      <c r="AB82" s="283" t="s">
        <v>520</v>
      </c>
      <c r="AC82" s="284"/>
      <c r="AD82" s="285" t="s">
        <v>908</v>
      </c>
      <c r="AE82" s="286"/>
      <c r="AF82" s="286">
        <v>43585</v>
      </c>
      <c r="AG82" s="283" t="s">
        <v>551</v>
      </c>
      <c r="AH82" s="284"/>
      <c r="AI82" s="285" t="s">
        <v>1581</v>
      </c>
      <c r="AJ82" s="322">
        <v>43649</v>
      </c>
      <c r="AK82" s="286">
        <v>43621</v>
      </c>
      <c r="AL82" s="283" t="s">
        <v>520</v>
      </c>
      <c r="AM82" s="284"/>
      <c r="AN82" s="285" t="s">
        <v>1582</v>
      </c>
      <c r="AO82" s="286">
        <v>43649</v>
      </c>
      <c r="AP82" s="286">
        <v>43649</v>
      </c>
      <c r="AQ82" s="283" t="s">
        <v>551</v>
      </c>
      <c r="AR82" s="284"/>
      <c r="AS82" s="287" t="s">
        <v>1129</v>
      </c>
      <c r="AT82" s="286">
        <v>43678</v>
      </c>
      <c r="AU82" s="286">
        <v>43689</v>
      </c>
      <c r="AV82" s="283" t="s">
        <v>551</v>
      </c>
      <c r="AW82" s="284"/>
      <c r="AX82" s="287" t="s">
        <v>1294</v>
      </c>
      <c r="AY82" s="286"/>
      <c r="AZ82" s="286">
        <v>43698</v>
      </c>
      <c r="BA82" s="283" t="s">
        <v>551</v>
      </c>
      <c r="BB82" s="25"/>
      <c r="BC82" s="287" t="s">
        <v>1295</v>
      </c>
      <c r="BD82" s="286"/>
      <c r="BE82" s="286">
        <v>43740</v>
      </c>
      <c r="BF82" s="283" t="s">
        <v>551</v>
      </c>
      <c r="BG82" s="25"/>
      <c r="BH82" s="287"/>
      <c r="BI82" s="286"/>
      <c r="BJ82" s="286"/>
      <c r="BK82" s="283"/>
      <c r="BL82" s="25"/>
      <c r="BM82" s="287"/>
      <c r="BN82" s="286"/>
      <c r="BO82" s="286"/>
      <c r="BP82" s="283"/>
      <c r="BQ82" s="25"/>
      <c r="BR82" s="287"/>
      <c r="BS82" s="286"/>
      <c r="BT82" s="286"/>
      <c r="BU82" s="283"/>
      <c r="BV82" s="25"/>
      <c r="BW82" s="287"/>
      <c r="BX82" s="286"/>
      <c r="BY82" s="290"/>
    </row>
    <row r="83" spans="2:77" s="3" customFormat="1" ht="126.75" hidden="1" customHeight="1" x14ac:dyDescent="0.2">
      <c r="B83" s="14" t="s">
        <v>43</v>
      </c>
      <c r="C83" s="15">
        <v>43405</v>
      </c>
      <c r="D83" s="15">
        <v>43460</v>
      </c>
      <c r="E83" s="15">
        <v>43468</v>
      </c>
      <c r="F83" s="57" t="s">
        <v>116</v>
      </c>
      <c r="G83" s="61"/>
      <c r="H83" s="51" t="s">
        <v>400</v>
      </c>
      <c r="I83" s="61" t="s">
        <v>220</v>
      </c>
      <c r="J83" s="216" t="s">
        <v>205</v>
      </c>
      <c r="K83" s="62" t="s">
        <v>206</v>
      </c>
      <c r="L83" s="52" t="s">
        <v>293</v>
      </c>
      <c r="M83" s="52" t="s">
        <v>823</v>
      </c>
      <c r="N83" s="62" t="s">
        <v>344</v>
      </c>
      <c r="O83" s="41" t="s">
        <v>871</v>
      </c>
      <c r="P83" s="41"/>
      <c r="Q83" s="42"/>
      <c r="R83" s="42"/>
      <c r="S83" s="47"/>
      <c r="T83" s="47"/>
      <c r="U83" s="48">
        <v>43502</v>
      </c>
      <c r="V83" s="72" t="s">
        <v>520</v>
      </c>
      <c r="W83" s="75"/>
      <c r="X83" s="76" t="s">
        <v>527</v>
      </c>
      <c r="Y83" s="76" t="s">
        <v>580</v>
      </c>
      <c r="Z83" s="48">
        <v>43585</v>
      </c>
      <c r="AA83" s="27">
        <v>43566</v>
      </c>
      <c r="AB83" s="2" t="s">
        <v>520</v>
      </c>
      <c r="AC83" s="25"/>
      <c r="AD83" s="28" t="s">
        <v>872</v>
      </c>
      <c r="AE83" s="27"/>
      <c r="AF83" s="27">
        <v>43585</v>
      </c>
      <c r="AG83" s="2" t="s">
        <v>520</v>
      </c>
      <c r="AH83" s="25"/>
      <c r="AI83" s="28" t="s">
        <v>937</v>
      </c>
      <c r="AJ83" s="27">
        <v>43649</v>
      </c>
      <c r="AK83" s="27">
        <v>43621</v>
      </c>
      <c r="AL83" s="2" t="s">
        <v>520</v>
      </c>
      <c r="AM83" s="25"/>
      <c r="AN83" s="28" t="s">
        <v>1031</v>
      </c>
      <c r="AO83" s="27">
        <v>43649</v>
      </c>
      <c r="AP83" s="27">
        <v>43649</v>
      </c>
      <c r="AQ83" s="2" t="s">
        <v>520</v>
      </c>
      <c r="AR83" s="25"/>
      <c r="AS83" s="29" t="s">
        <v>1262</v>
      </c>
      <c r="AT83" s="27">
        <v>43683</v>
      </c>
      <c r="AU83" s="27">
        <v>43683</v>
      </c>
      <c r="AV83" s="2" t="s">
        <v>520</v>
      </c>
      <c r="AW83" s="25"/>
      <c r="AX83" s="29" t="s">
        <v>1263</v>
      </c>
      <c r="AY83" s="27">
        <v>43712</v>
      </c>
      <c r="AZ83" s="27">
        <v>43712</v>
      </c>
      <c r="BA83" s="2" t="s">
        <v>520</v>
      </c>
      <c r="BB83" s="25"/>
      <c r="BC83" s="29" t="s">
        <v>1354</v>
      </c>
      <c r="BD83" s="27">
        <v>43740</v>
      </c>
      <c r="BE83" s="27">
        <v>43740</v>
      </c>
      <c r="BF83" s="2" t="s">
        <v>551</v>
      </c>
      <c r="BG83" s="25"/>
      <c r="BH83" s="29" t="s">
        <v>1432</v>
      </c>
      <c r="BI83" s="27"/>
      <c r="BJ83" s="27"/>
      <c r="BK83" s="2"/>
      <c r="BL83" s="25"/>
      <c r="BM83" s="29"/>
      <c r="BN83" s="27"/>
      <c r="BO83" s="27"/>
      <c r="BP83" s="2"/>
      <c r="BQ83" s="25"/>
      <c r="BR83" s="29"/>
      <c r="BS83" s="27"/>
      <c r="BT83" s="27"/>
      <c r="BU83" s="2"/>
      <c r="BV83" s="25"/>
      <c r="BW83" s="29"/>
      <c r="BX83" s="27"/>
      <c r="BY83" s="20"/>
    </row>
    <row r="84" spans="2:77" ht="189" x14ac:dyDescent="0.25">
      <c r="B84" s="266" t="s">
        <v>43</v>
      </c>
      <c r="C84" s="15">
        <v>43405</v>
      </c>
      <c r="D84" s="15">
        <v>43460</v>
      </c>
      <c r="E84" s="15">
        <v>43468</v>
      </c>
      <c r="F84" s="318" t="s">
        <v>117</v>
      </c>
      <c r="G84" s="268"/>
      <c r="H84" s="269" t="s">
        <v>419</v>
      </c>
      <c r="I84" s="268" t="s">
        <v>220</v>
      </c>
      <c r="J84" s="294" t="s">
        <v>206</v>
      </c>
      <c r="K84" s="271"/>
      <c r="L84" s="273" t="s">
        <v>294</v>
      </c>
      <c r="M84" s="273" t="s">
        <v>824</v>
      </c>
      <c r="N84" s="323" t="s">
        <v>317</v>
      </c>
      <c r="O84" s="275" t="s">
        <v>897</v>
      </c>
      <c r="P84" s="275"/>
      <c r="Q84" s="276"/>
      <c r="R84" s="276"/>
      <c r="S84" s="288"/>
      <c r="T84" s="288"/>
      <c r="U84" s="278">
        <v>43502</v>
      </c>
      <c r="V84" s="279" t="s">
        <v>520</v>
      </c>
      <c r="W84" s="280"/>
      <c r="X84" s="281" t="s">
        <v>529</v>
      </c>
      <c r="Y84" s="281" t="s">
        <v>1583</v>
      </c>
      <c r="Z84" s="278">
        <v>43585</v>
      </c>
      <c r="AA84" s="286">
        <v>43566</v>
      </c>
      <c r="AB84" s="283" t="s">
        <v>520</v>
      </c>
      <c r="AC84" s="284"/>
      <c r="AD84" s="281" t="s">
        <v>1584</v>
      </c>
      <c r="AE84" s="286"/>
      <c r="AF84" s="286">
        <v>43585</v>
      </c>
      <c r="AG84" s="283" t="s">
        <v>520</v>
      </c>
      <c r="AH84" s="284"/>
      <c r="AI84" s="285" t="s">
        <v>1585</v>
      </c>
      <c r="AJ84" s="286">
        <v>43649</v>
      </c>
      <c r="AK84" s="286">
        <v>43621</v>
      </c>
      <c r="AL84" s="283" t="s">
        <v>521</v>
      </c>
      <c r="AM84" s="284"/>
      <c r="AN84" s="285" t="s">
        <v>1130</v>
      </c>
      <c r="AO84" s="286">
        <v>43649</v>
      </c>
      <c r="AP84" s="286">
        <v>43649</v>
      </c>
      <c r="AQ84" s="283" t="s">
        <v>520</v>
      </c>
      <c r="AR84" s="284"/>
      <c r="AS84" s="287" t="s">
        <v>1131</v>
      </c>
      <c r="AT84" s="286">
        <v>43683</v>
      </c>
      <c r="AU84" s="286">
        <v>43683</v>
      </c>
      <c r="AV84" s="283" t="s">
        <v>520</v>
      </c>
      <c r="AW84" s="284"/>
      <c r="AX84" s="287" t="s">
        <v>1264</v>
      </c>
      <c r="AY84" s="286">
        <v>43712</v>
      </c>
      <c r="AZ84" s="286">
        <v>43712</v>
      </c>
      <c r="BA84" s="283" t="s">
        <v>520</v>
      </c>
      <c r="BB84" s="25"/>
      <c r="BC84" s="287" t="s">
        <v>1355</v>
      </c>
      <c r="BD84" s="286">
        <v>43740</v>
      </c>
      <c r="BE84" s="286">
        <v>43740</v>
      </c>
      <c r="BF84" s="283" t="s">
        <v>551</v>
      </c>
      <c r="BG84" s="25"/>
      <c r="BH84" s="287" t="s">
        <v>1433</v>
      </c>
      <c r="BI84" s="286"/>
      <c r="BJ84" s="286"/>
      <c r="BK84" s="283"/>
      <c r="BL84" s="25"/>
      <c r="BM84" s="287"/>
      <c r="BN84" s="286"/>
      <c r="BO84" s="286"/>
      <c r="BP84" s="283"/>
      <c r="BQ84" s="25"/>
      <c r="BR84" s="287"/>
      <c r="BS84" s="286"/>
      <c r="BT84" s="286"/>
      <c r="BU84" s="283"/>
      <c r="BV84" s="25"/>
      <c r="BW84" s="287"/>
      <c r="BX84" s="286"/>
      <c r="BY84" s="290"/>
    </row>
    <row r="85" spans="2:77" ht="236.25" x14ac:dyDescent="0.25">
      <c r="B85" s="266" t="s">
        <v>43</v>
      </c>
      <c r="C85" s="15">
        <v>43405</v>
      </c>
      <c r="D85" s="15">
        <v>43460</v>
      </c>
      <c r="E85" s="15">
        <v>43468</v>
      </c>
      <c r="F85" s="318" t="s">
        <v>118</v>
      </c>
      <c r="G85" s="268"/>
      <c r="H85" s="269" t="s">
        <v>419</v>
      </c>
      <c r="I85" s="268" t="s">
        <v>220</v>
      </c>
      <c r="J85" s="294" t="s">
        <v>207</v>
      </c>
      <c r="K85" s="271"/>
      <c r="L85" s="273" t="s">
        <v>295</v>
      </c>
      <c r="M85" s="273" t="s">
        <v>825</v>
      </c>
      <c r="N85" s="323" t="s">
        <v>1265</v>
      </c>
      <c r="O85" s="275" t="s">
        <v>896</v>
      </c>
      <c r="P85" s="275"/>
      <c r="Q85" s="276"/>
      <c r="R85" s="276"/>
      <c r="S85" s="288"/>
      <c r="T85" s="288"/>
      <c r="U85" s="278">
        <v>43502</v>
      </c>
      <c r="V85" s="279" t="s">
        <v>521</v>
      </c>
      <c r="W85" s="280"/>
      <c r="X85" s="281" t="s">
        <v>530</v>
      </c>
      <c r="Y85" s="281" t="s">
        <v>579</v>
      </c>
      <c r="Z85" s="278">
        <v>43585</v>
      </c>
      <c r="AA85" s="286">
        <v>43566</v>
      </c>
      <c r="AB85" s="283" t="s">
        <v>551</v>
      </c>
      <c r="AC85" s="284"/>
      <c r="AD85" s="285" t="s">
        <v>909</v>
      </c>
      <c r="AE85" s="286"/>
      <c r="AF85" s="286">
        <v>43585</v>
      </c>
      <c r="AG85" s="283" t="s">
        <v>551</v>
      </c>
      <c r="AH85" s="284"/>
      <c r="AI85" s="285" t="s">
        <v>1586</v>
      </c>
      <c r="AJ85" s="286">
        <v>43649</v>
      </c>
      <c r="AK85" s="286">
        <v>43621</v>
      </c>
      <c r="AL85" s="283" t="s">
        <v>520</v>
      </c>
      <c r="AM85" s="284"/>
      <c r="AN85" s="285" t="s">
        <v>1032</v>
      </c>
      <c r="AO85" s="286">
        <v>43649</v>
      </c>
      <c r="AP85" s="286">
        <v>43649</v>
      </c>
      <c r="AQ85" s="283" t="s">
        <v>520</v>
      </c>
      <c r="AR85" s="284"/>
      <c r="AS85" s="324" t="s">
        <v>1032</v>
      </c>
      <c r="AT85" s="286">
        <v>43683</v>
      </c>
      <c r="AU85" s="286">
        <v>43683</v>
      </c>
      <c r="AV85" s="283" t="s">
        <v>520</v>
      </c>
      <c r="AW85" s="284"/>
      <c r="AX85" s="287" t="s">
        <v>1266</v>
      </c>
      <c r="AY85" s="286">
        <v>43712</v>
      </c>
      <c r="AZ85" s="286">
        <v>43712</v>
      </c>
      <c r="BA85" s="283" t="s">
        <v>520</v>
      </c>
      <c r="BB85" s="25"/>
      <c r="BC85" s="287" t="s">
        <v>1356</v>
      </c>
      <c r="BD85" s="286">
        <v>43740</v>
      </c>
      <c r="BE85" s="286">
        <v>43740</v>
      </c>
      <c r="BF85" s="283" t="s">
        <v>551</v>
      </c>
      <c r="BG85" s="25"/>
      <c r="BH85" s="287" t="s">
        <v>1434</v>
      </c>
      <c r="BI85" s="286"/>
      <c r="BJ85" s="286"/>
      <c r="BK85" s="283"/>
      <c r="BL85" s="25"/>
      <c r="BM85" s="287"/>
      <c r="BN85" s="286"/>
      <c r="BO85" s="286"/>
      <c r="BP85" s="283"/>
      <c r="BQ85" s="25"/>
      <c r="BR85" s="287"/>
      <c r="BS85" s="286"/>
      <c r="BT85" s="286"/>
      <c r="BU85" s="283"/>
      <c r="BV85" s="25"/>
      <c r="BW85" s="287"/>
      <c r="BX85" s="286"/>
      <c r="BY85" s="290"/>
    </row>
    <row r="86" spans="2:77" ht="236.25" x14ac:dyDescent="0.25">
      <c r="B86" s="266" t="s">
        <v>43</v>
      </c>
      <c r="C86" s="15">
        <v>43405</v>
      </c>
      <c r="D86" s="15">
        <v>43460</v>
      </c>
      <c r="E86" s="15">
        <v>43468</v>
      </c>
      <c r="F86" s="318" t="s">
        <v>119</v>
      </c>
      <c r="G86" s="268"/>
      <c r="H86" s="269" t="s">
        <v>419</v>
      </c>
      <c r="I86" s="268" t="s">
        <v>220</v>
      </c>
      <c r="J86" s="270" t="s">
        <v>208</v>
      </c>
      <c r="K86" s="271"/>
      <c r="L86" s="273" t="s">
        <v>296</v>
      </c>
      <c r="M86" s="273" t="s">
        <v>826</v>
      </c>
      <c r="N86" s="323" t="s">
        <v>345</v>
      </c>
      <c r="O86" s="275" t="s">
        <v>896</v>
      </c>
      <c r="P86" s="275"/>
      <c r="Q86" s="276"/>
      <c r="R86" s="276"/>
      <c r="S86" s="288"/>
      <c r="T86" s="288"/>
      <c r="U86" s="278">
        <v>43502</v>
      </c>
      <c r="V86" s="279" t="s">
        <v>521</v>
      </c>
      <c r="W86" s="280"/>
      <c r="X86" s="281" t="s">
        <v>528</v>
      </c>
      <c r="Y86" s="281" t="s">
        <v>1587</v>
      </c>
      <c r="Z86" s="278"/>
      <c r="AA86" s="286"/>
      <c r="AB86" s="283"/>
      <c r="AC86" s="284"/>
      <c r="AD86" s="285"/>
      <c r="AE86" s="286"/>
      <c r="AF86" s="286">
        <v>43585</v>
      </c>
      <c r="AG86" s="283" t="s">
        <v>520</v>
      </c>
      <c r="AH86" s="284"/>
      <c r="AI86" s="325" t="s">
        <v>1003</v>
      </c>
      <c r="AJ86" s="286">
        <v>43649</v>
      </c>
      <c r="AK86" s="286">
        <v>43621</v>
      </c>
      <c r="AL86" s="283" t="s">
        <v>551</v>
      </c>
      <c r="AM86" s="284"/>
      <c r="AN86" s="285" t="s">
        <v>1090</v>
      </c>
      <c r="AO86" s="286" t="s">
        <v>446</v>
      </c>
      <c r="AP86" s="286" t="s">
        <v>446</v>
      </c>
      <c r="AQ86" s="283"/>
      <c r="AR86" s="284"/>
      <c r="AS86" s="287" t="s">
        <v>446</v>
      </c>
      <c r="AT86" s="286">
        <v>43683</v>
      </c>
      <c r="AU86" s="286"/>
      <c r="AV86" s="283" t="s">
        <v>613</v>
      </c>
      <c r="AW86" s="284"/>
      <c r="AX86" s="287" t="s">
        <v>1267</v>
      </c>
      <c r="AY86" s="286"/>
      <c r="AZ86" s="286"/>
      <c r="BA86" s="283" t="s">
        <v>613</v>
      </c>
      <c r="BB86" s="25"/>
      <c r="BC86" s="287"/>
      <c r="BD86" s="286"/>
      <c r="BE86" s="286"/>
      <c r="BF86" s="283"/>
      <c r="BG86" s="25"/>
      <c r="BH86" s="287"/>
      <c r="BI86" s="286"/>
      <c r="BJ86" s="286"/>
      <c r="BK86" s="283"/>
      <c r="BL86" s="25"/>
      <c r="BM86" s="287"/>
      <c r="BN86" s="286"/>
      <c r="BO86" s="286"/>
      <c r="BP86" s="283"/>
      <c r="BQ86" s="25"/>
      <c r="BR86" s="287"/>
      <c r="BS86" s="286"/>
      <c r="BT86" s="286"/>
      <c r="BU86" s="283"/>
      <c r="BV86" s="25"/>
      <c r="BW86" s="287"/>
      <c r="BX86" s="286"/>
      <c r="BY86" s="290"/>
    </row>
    <row r="87" spans="2:77" s="3" customFormat="1" ht="108" hidden="1" x14ac:dyDescent="0.2">
      <c r="B87" s="14" t="s">
        <v>43</v>
      </c>
      <c r="C87" s="15">
        <v>43405</v>
      </c>
      <c r="D87" s="15">
        <v>43460</v>
      </c>
      <c r="E87" s="15">
        <v>43468</v>
      </c>
      <c r="F87" s="56" t="s">
        <v>120</v>
      </c>
      <c r="G87" s="36"/>
      <c r="H87" s="49" t="s">
        <v>401</v>
      </c>
      <c r="I87" s="36" t="s">
        <v>220</v>
      </c>
      <c r="J87" s="202" t="s">
        <v>209</v>
      </c>
      <c r="K87" s="46"/>
      <c r="L87" s="40" t="s">
        <v>297</v>
      </c>
      <c r="M87" s="40" t="s">
        <v>827</v>
      </c>
      <c r="N87" s="87" t="s">
        <v>346</v>
      </c>
      <c r="O87" s="41" t="s">
        <v>871</v>
      </c>
      <c r="P87" s="41" t="s">
        <v>439</v>
      </c>
      <c r="Q87" s="42">
        <v>2.2200000000000001E-2</v>
      </c>
      <c r="R87" s="42">
        <v>0.02</v>
      </c>
      <c r="S87" s="47"/>
      <c r="T87" s="47"/>
      <c r="U87" s="48">
        <v>43502</v>
      </c>
      <c r="V87" s="72" t="s">
        <v>520</v>
      </c>
      <c r="W87" s="75"/>
      <c r="X87" s="76" t="s">
        <v>531</v>
      </c>
      <c r="Y87" s="76" t="s">
        <v>1118</v>
      </c>
      <c r="Z87" s="48">
        <v>43585</v>
      </c>
      <c r="AA87" s="27"/>
      <c r="AB87" s="2"/>
      <c r="AC87" s="25"/>
      <c r="AD87" s="28"/>
      <c r="AE87" s="27"/>
      <c r="AF87" s="27">
        <v>43585</v>
      </c>
      <c r="AG87" s="2" t="s">
        <v>551</v>
      </c>
      <c r="AH87" s="25"/>
      <c r="AI87" s="28" t="s">
        <v>1132</v>
      </c>
      <c r="AJ87" s="27">
        <v>43649</v>
      </c>
      <c r="AK87" s="27">
        <v>43621</v>
      </c>
      <c r="AL87" s="2" t="s">
        <v>520</v>
      </c>
      <c r="AM87" s="25"/>
      <c r="AN87" s="28" t="s">
        <v>1033</v>
      </c>
      <c r="AO87" s="27">
        <v>43649</v>
      </c>
      <c r="AP87" s="27">
        <v>43649</v>
      </c>
      <c r="AQ87" s="2" t="s">
        <v>520</v>
      </c>
      <c r="AR87" s="25"/>
      <c r="AS87" s="29" t="s">
        <v>1133</v>
      </c>
      <c r="AT87" s="27">
        <v>43683</v>
      </c>
      <c r="AU87" s="27">
        <v>43683</v>
      </c>
      <c r="AV87" s="2" t="s">
        <v>520</v>
      </c>
      <c r="AW87" s="25"/>
      <c r="AX87" s="29" t="s">
        <v>1253</v>
      </c>
      <c r="AY87" s="27">
        <v>43712</v>
      </c>
      <c r="AZ87" s="27">
        <v>43712</v>
      </c>
      <c r="BA87" s="2" t="s">
        <v>551</v>
      </c>
      <c r="BB87" s="25"/>
      <c r="BC87" s="29" t="s">
        <v>1358</v>
      </c>
      <c r="BD87" s="27" t="s">
        <v>446</v>
      </c>
      <c r="BE87" s="27" t="s">
        <v>446</v>
      </c>
      <c r="BF87" s="2" t="s">
        <v>613</v>
      </c>
      <c r="BG87" s="25"/>
      <c r="BH87" s="29"/>
      <c r="BI87" s="27"/>
      <c r="BJ87" s="27"/>
      <c r="BK87" s="2"/>
      <c r="BL87" s="25"/>
      <c r="BM87" s="29"/>
      <c r="BN87" s="27"/>
      <c r="BO87" s="27"/>
      <c r="BP87" s="2"/>
      <c r="BQ87" s="25"/>
      <c r="BR87" s="29"/>
      <c r="BS87" s="27"/>
      <c r="BT87" s="27"/>
      <c r="BU87" s="2"/>
      <c r="BV87" s="25"/>
      <c r="BW87" s="29"/>
      <c r="BX87" s="27"/>
      <c r="BY87" s="20"/>
    </row>
    <row r="88" spans="2:77" s="3" customFormat="1" ht="132" hidden="1" x14ac:dyDescent="0.2">
      <c r="B88" s="14" t="s">
        <v>43</v>
      </c>
      <c r="C88" s="15">
        <v>43405</v>
      </c>
      <c r="D88" s="15">
        <v>43460</v>
      </c>
      <c r="E88" s="15">
        <v>43468</v>
      </c>
      <c r="F88" s="56" t="s">
        <v>121</v>
      </c>
      <c r="G88" s="36"/>
      <c r="H88" s="49" t="s">
        <v>402</v>
      </c>
      <c r="I88" s="36" t="s">
        <v>220</v>
      </c>
      <c r="J88" s="202" t="s">
        <v>210</v>
      </c>
      <c r="K88" s="46"/>
      <c r="L88" s="40" t="s">
        <v>298</v>
      </c>
      <c r="M88" s="40" t="s">
        <v>828</v>
      </c>
      <c r="N88" s="87" t="s">
        <v>347</v>
      </c>
      <c r="O88" s="41" t="s">
        <v>871</v>
      </c>
      <c r="P88" s="41"/>
      <c r="Q88" s="42"/>
      <c r="R88" s="42"/>
      <c r="S88" s="47"/>
      <c r="T88" s="47"/>
      <c r="U88" s="48">
        <v>43502</v>
      </c>
      <c r="V88" s="72" t="s">
        <v>520</v>
      </c>
      <c r="W88" s="75"/>
      <c r="X88" s="76" t="s">
        <v>532</v>
      </c>
      <c r="Y88" s="76" t="s">
        <v>581</v>
      </c>
      <c r="Z88" s="48">
        <v>43585</v>
      </c>
      <c r="AA88" s="27">
        <v>43572</v>
      </c>
      <c r="AB88" s="2" t="s">
        <v>520</v>
      </c>
      <c r="AC88" s="25"/>
      <c r="AD88" s="28" t="s">
        <v>910</v>
      </c>
      <c r="AE88" s="27"/>
      <c r="AF88" s="27">
        <v>43585</v>
      </c>
      <c r="AG88" s="2" t="s">
        <v>520</v>
      </c>
      <c r="AH88" s="25"/>
      <c r="AI88" s="28" t="s">
        <v>1034</v>
      </c>
      <c r="AJ88" s="27">
        <v>43649</v>
      </c>
      <c r="AK88" s="27">
        <v>43621</v>
      </c>
      <c r="AL88" s="2" t="s">
        <v>520</v>
      </c>
      <c r="AM88" s="25"/>
      <c r="AN88" s="28" t="s">
        <v>1119</v>
      </c>
      <c r="AO88" s="27">
        <v>43649</v>
      </c>
      <c r="AP88" s="27">
        <v>43649</v>
      </c>
      <c r="AQ88" s="2" t="s">
        <v>520</v>
      </c>
      <c r="AR88" s="25"/>
      <c r="AS88" s="29" t="s">
        <v>1134</v>
      </c>
      <c r="AT88" s="27">
        <v>43683</v>
      </c>
      <c r="AU88" s="27">
        <v>43683</v>
      </c>
      <c r="AV88" s="2" t="s">
        <v>551</v>
      </c>
      <c r="AW88" s="25"/>
      <c r="AX88" s="29" t="s">
        <v>1268</v>
      </c>
      <c r="AY88" s="27"/>
      <c r="AZ88" s="27">
        <v>43712</v>
      </c>
      <c r="BA88" s="2" t="s">
        <v>551</v>
      </c>
      <c r="BB88" s="25"/>
      <c r="BC88" s="29" t="s">
        <v>1357</v>
      </c>
      <c r="BD88" s="27" t="s">
        <v>446</v>
      </c>
      <c r="BE88" s="27" t="s">
        <v>446</v>
      </c>
      <c r="BF88" s="2" t="s">
        <v>613</v>
      </c>
      <c r="BG88" s="25"/>
      <c r="BH88" s="29"/>
      <c r="BI88" s="27"/>
      <c r="BJ88" s="27"/>
      <c r="BK88" s="2"/>
      <c r="BL88" s="25"/>
      <c r="BM88" s="29"/>
      <c r="BN88" s="27"/>
      <c r="BO88" s="27"/>
      <c r="BP88" s="2"/>
      <c r="BQ88" s="25"/>
      <c r="BR88" s="29"/>
      <c r="BS88" s="27"/>
      <c r="BT88" s="27"/>
      <c r="BU88" s="2"/>
      <c r="BV88" s="25"/>
      <c r="BW88" s="29"/>
      <c r="BX88" s="27"/>
      <c r="BY88" s="20"/>
    </row>
    <row r="89" spans="2:77" ht="330.75" x14ac:dyDescent="0.25">
      <c r="B89" s="266" t="s">
        <v>43</v>
      </c>
      <c r="C89" s="15">
        <v>43405</v>
      </c>
      <c r="D89" s="15">
        <v>43460</v>
      </c>
      <c r="E89" s="15">
        <v>43468</v>
      </c>
      <c r="F89" s="318" t="s">
        <v>122</v>
      </c>
      <c r="G89" s="268"/>
      <c r="H89" s="269" t="s">
        <v>415</v>
      </c>
      <c r="I89" s="268" t="s">
        <v>29</v>
      </c>
      <c r="J89" s="270" t="s">
        <v>211</v>
      </c>
      <c r="K89" s="271"/>
      <c r="L89" s="273" t="s">
        <v>299</v>
      </c>
      <c r="M89" s="273" t="s">
        <v>829</v>
      </c>
      <c r="N89" s="274" t="s">
        <v>348</v>
      </c>
      <c r="O89" s="275" t="s">
        <v>871</v>
      </c>
      <c r="P89" s="300" t="s">
        <v>440</v>
      </c>
      <c r="Q89" s="326"/>
      <c r="R89" s="326" t="s">
        <v>441</v>
      </c>
      <c r="S89" s="301"/>
      <c r="T89" s="301"/>
      <c r="U89" s="278">
        <v>43502</v>
      </c>
      <c r="V89" s="279" t="s">
        <v>521</v>
      </c>
      <c r="W89" s="280"/>
      <c r="X89" s="281"/>
      <c r="Y89" s="281" t="s">
        <v>1588</v>
      </c>
      <c r="Z89" s="278">
        <v>43554</v>
      </c>
      <c r="AA89" s="286">
        <v>43578</v>
      </c>
      <c r="AB89" s="283" t="s">
        <v>520</v>
      </c>
      <c r="AC89" s="284"/>
      <c r="AD89" s="285" t="s">
        <v>922</v>
      </c>
      <c r="AE89" s="286"/>
      <c r="AF89" s="286">
        <v>43585</v>
      </c>
      <c r="AG89" s="283" t="s">
        <v>520</v>
      </c>
      <c r="AH89" s="284"/>
      <c r="AI89" s="285" t="s">
        <v>938</v>
      </c>
      <c r="AJ89" s="286">
        <v>43649</v>
      </c>
      <c r="AK89" s="286">
        <v>43621</v>
      </c>
      <c r="AL89" s="283" t="s">
        <v>520</v>
      </c>
      <c r="AM89" s="284"/>
      <c r="AN89" s="285" t="s">
        <v>1104</v>
      </c>
      <c r="AO89" s="286">
        <v>43649</v>
      </c>
      <c r="AP89" s="286">
        <v>43649</v>
      </c>
      <c r="AQ89" s="283" t="s">
        <v>551</v>
      </c>
      <c r="AR89" s="284"/>
      <c r="AS89" s="287" t="s">
        <v>1526</v>
      </c>
      <c r="AT89" s="286"/>
      <c r="AU89" s="286">
        <v>43683</v>
      </c>
      <c r="AV89" s="283" t="s">
        <v>551</v>
      </c>
      <c r="AW89" s="284"/>
      <c r="AX89" s="287" t="s">
        <v>1525</v>
      </c>
      <c r="AY89" s="286">
        <v>43712</v>
      </c>
      <c r="AZ89" s="286">
        <v>43712</v>
      </c>
      <c r="BA89" s="283" t="s">
        <v>551</v>
      </c>
      <c r="BB89" s="25"/>
      <c r="BC89" s="287" t="s">
        <v>1435</v>
      </c>
      <c r="BD89" s="286"/>
      <c r="BE89" s="286">
        <v>43740</v>
      </c>
      <c r="BF89" s="283" t="s">
        <v>551</v>
      </c>
      <c r="BG89" s="25"/>
      <c r="BH89" s="287" t="s">
        <v>1589</v>
      </c>
      <c r="BI89" s="286"/>
      <c r="BJ89" s="286"/>
      <c r="BK89" s="283"/>
      <c r="BL89" s="25"/>
      <c r="BM89" s="287"/>
      <c r="BN89" s="286"/>
      <c r="BO89" s="286"/>
      <c r="BP89" s="283"/>
      <c r="BQ89" s="25"/>
      <c r="BR89" s="287"/>
      <c r="BS89" s="286"/>
      <c r="BT89" s="286"/>
      <c r="BU89" s="283"/>
      <c r="BV89" s="25"/>
      <c r="BW89" s="287"/>
      <c r="BX89" s="286"/>
      <c r="BY89" s="290"/>
    </row>
    <row r="90" spans="2:77" s="3" customFormat="1" ht="159" hidden="1" customHeight="1" x14ac:dyDescent="0.2">
      <c r="B90" s="14" t="s">
        <v>43</v>
      </c>
      <c r="C90" s="15">
        <v>43405</v>
      </c>
      <c r="D90" s="15">
        <v>43460</v>
      </c>
      <c r="E90" s="15">
        <v>43468</v>
      </c>
      <c r="F90" s="58" t="s">
        <v>123</v>
      </c>
      <c r="G90" s="36"/>
      <c r="H90" s="45" t="s">
        <v>416</v>
      </c>
      <c r="I90" s="36" t="s">
        <v>29</v>
      </c>
      <c r="J90" s="202" t="s">
        <v>212</v>
      </c>
      <c r="K90" s="46"/>
      <c r="L90" s="88" t="s">
        <v>300</v>
      </c>
      <c r="M90" s="88" t="s">
        <v>830</v>
      </c>
      <c r="N90" s="38" t="s">
        <v>349</v>
      </c>
      <c r="O90" s="41" t="s">
        <v>871</v>
      </c>
      <c r="P90" s="15"/>
      <c r="Q90" s="16"/>
      <c r="R90" s="16"/>
      <c r="S90" s="18"/>
      <c r="T90" s="18"/>
      <c r="U90" s="48">
        <v>43502</v>
      </c>
      <c r="V90" s="72" t="s">
        <v>521</v>
      </c>
      <c r="W90" s="75"/>
      <c r="X90" s="76" t="s">
        <v>533</v>
      </c>
      <c r="Y90" s="76" t="s">
        <v>582</v>
      </c>
      <c r="Z90" s="48">
        <v>43585</v>
      </c>
      <c r="AA90" s="27">
        <v>43578</v>
      </c>
      <c r="AB90" s="2" t="s">
        <v>520</v>
      </c>
      <c r="AC90" s="25"/>
      <c r="AD90" s="28" t="s">
        <v>916</v>
      </c>
      <c r="AE90" s="27"/>
      <c r="AF90" s="27">
        <v>43585</v>
      </c>
      <c r="AG90" s="2" t="s">
        <v>520</v>
      </c>
      <c r="AH90" s="25"/>
      <c r="AI90" s="28" t="s">
        <v>939</v>
      </c>
      <c r="AJ90" s="27">
        <v>43649</v>
      </c>
      <c r="AK90" s="27">
        <v>43621</v>
      </c>
      <c r="AL90" s="2" t="s">
        <v>520</v>
      </c>
      <c r="AM90" s="25"/>
      <c r="AN90" s="28" t="s">
        <v>1089</v>
      </c>
      <c r="AO90" s="27">
        <v>43649</v>
      </c>
      <c r="AP90" s="27">
        <v>43649</v>
      </c>
      <c r="AQ90" s="2" t="s">
        <v>520</v>
      </c>
      <c r="AR90" s="25"/>
      <c r="AS90" s="29" t="s">
        <v>1121</v>
      </c>
      <c r="AT90" s="27"/>
      <c r="AU90" s="27">
        <v>43683</v>
      </c>
      <c r="AV90" s="2" t="s">
        <v>551</v>
      </c>
      <c r="AW90" s="25"/>
      <c r="AX90" s="29" t="s">
        <v>1270</v>
      </c>
      <c r="AY90" s="27">
        <v>43712</v>
      </c>
      <c r="AZ90" s="27">
        <v>43712</v>
      </c>
      <c r="BA90" s="2" t="s">
        <v>551</v>
      </c>
      <c r="BB90" s="25"/>
      <c r="BC90" s="29" t="s">
        <v>1313</v>
      </c>
      <c r="BD90" s="27"/>
      <c r="BE90" s="27">
        <v>43740</v>
      </c>
      <c r="BF90" s="2" t="s">
        <v>551</v>
      </c>
      <c r="BG90" s="25"/>
      <c r="BH90" s="29" t="s">
        <v>1436</v>
      </c>
      <c r="BI90" s="27"/>
      <c r="BJ90" s="27"/>
      <c r="BK90" s="2"/>
      <c r="BL90" s="25"/>
      <c r="BM90" s="29"/>
      <c r="BN90" s="27"/>
      <c r="BO90" s="27"/>
      <c r="BP90" s="2"/>
      <c r="BQ90" s="25"/>
      <c r="BR90" s="29"/>
      <c r="BS90" s="27"/>
      <c r="BT90" s="27"/>
      <c r="BU90" s="2"/>
      <c r="BV90" s="25"/>
      <c r="BW90" s="29"/>
      <c r="BX90" s="27"/>
      <c r="BY90" s="20"/>
    </row>
    <row r="91" spans="2:77" s="3" customFormat="1" ht="204" hidden="1" x14ac:dyDescent="0.2">
      <c r="B91" s="14" t="s">
        <v>43</v>
      </c>
      <c r="C91" s="15">
        <v>43405</v>
      </c>
      <c r="D91" s="15">
        <v>43460</v>
      </c>
      <c r="E91" s="15">
        <v>43468</v>
      </c>
      <c r="F91" s="58" t="s">
        <v>124</v>
      </c>
      <c r="G91" s="36"/>
      <c r="H91" s="45" t="s">
        <v>417</v>
      </c>
      <c r="I91" s="36" t="s">
        <v>29</v>
      </c>
      <c r="J91" s="202" t="s">
        <v>213</v>
      </c>
      <c r="K91" s="46"/>
      <c r="L91" s="88" t="s">
        <v>301</v>
      </c>
      <c r="M91" s="88" t="s">
        <v>831</v>
      </c>
      <c r="N91" s="38" t="s">
        <v>350</v>
      </c>
      <c r="O91" s="41" t="s">
        <v>871</v>
      </c>
      <c r="P91" s="15" t="s">
        <v>487</v>
      </c>
      <c r="Q91" s="16">
        <v>0.48199999999999998</v>
      </c>
      <c r="R91" s="16">
        <v>0.6</v>
      </c>
      <c r="S91" s="18"/>
      <c r="T91" s="18"/>
      <c r="U91" s="48">
        <v>43502</v>
      </c>
      <c r="V91" s="72" t="s">
        <v>521</v>
      </c>
      <c r="W91" s="75"/>
      <c r="X91" s="76"/>
      <c r="Y91" s="76" t="s">
        <v>583</v>
      </c>
      <c r="Z91" s="48">
        <v>43585</v>
      </c>
      <c r="AA91" s="27">
        <v>43578</v>
      </c>
      <c r="AB91" s="2" t="s">
        <v>520</v>
      </c>
      <c r="AC91" s="25"/>
      <c r="AD91" s="28" t="s">
        <v>918</v>
      </c>
      <c r="AE91" s="27"/>
      <c r="AF91" s="27">
        <v>43585</v>
      </c>
      <c r="AG91" s="2" t="s">
        <v>551</v>
      </c>
      <c r="AH91" s="25"/>
      <c r="AI91" s="28" t="s">
        <v>940</v>
      </c>
      <c r="AJ91" s="27">
        <v>43649</v>
      </c>
      <c r="AK91" s="27">
        <v>43621</v>
      </c>
      <c r="AL91" s="2" t="s">
        <v>520</v>
      </c>
      <c r="AM91" s="25"/>
      <c r="AN91" s="28" t="s">
        <v>1036</v>
      </c>
      <c r="AO91" s="27">
        <v>43649</v>
      </c>
      <c r="AP91" s="27">
        <v>43649</v>
      </c>
      <c r="AQ91" s="2" t="s">
        <v>520</v>
      </c>
      <c r="AR91" s="25"/>
      <c r="AS91" s="29" t="s">
        <v>1135</v>
      </c>
      <c r="AT91" s="27"/>
      <c r="AU91" s="27">
        <v>43683</v>
      </c>
      <c r="AV91" s="2" t="s">
        <v>520</v>
      </c>
      <c r="AW91" s="25"/>
      <c r="AX91" s="29" t="s">
        <v>1271</v>
      </c>
      <c r="AY91" s="27">
        <v>43712</v>
      </c>
      <c r="AZ91" s="27">
        <v>43712</v>
      </c>
      <c r="BA91" s="2" t="s">
        <v>551</v>
      </c>
      <c r="BB91" s="25"/>
      <c r="BC91" s="110" t="s">
        <v>1314</v>
      </c>
      <c r="BD91" s="27" t="s">
        <v>446</v>
      </c>
      <c r="BE91" s="27" t="s">
        <v>446</v>
      </c>
      <c r="BF91" s="2" t="s">
        <v>613</v>
      </c>
      <c r="BG91" s="25"/>
      <c r="BH91" s="212" t="s">
        <v>613</v>
      </c>
      <c r="BI91" s="27"/>
      <c r="BJ91" s="27"/>
      <c r="BK91" s="2"/>
      <c r="BL91" s="25"/>
      <c r="BM91" s="29"/>
      <c r="BN91" s="27"/>
      <c r="BO91" s="27"/>
      <c r="BP91" s="2"/>
      <c r="BQ91" s="25"/>
      <c r="BR91" s="29"/>
      <c r="BS91" s="27"/>
      <c r="BT91" s="27"/>
      <c r="BU91" s="2"/>
      <c r="BV91" s="25"/>
      <c r="BW91" s="29"/>
      <c r="BX91" s="27"/>
      <c r="BY91" s="20"/>
    </row>
    <row r="92" spans="2:77" s="3" customFormat="1" ht="132" hidden="1" x14ac:dyDescent="0.2">
      <c r="B92" s="14" t="s">
        <v>43</v>
      </c>
      <c r="C92" s="15">
        <v>43405</v>
      </c>
      <c r="D92" s="15">
        <v>43460</v>
      </c>
      <c r="E92" s="15">
        <v>43468</v>
      </c>
      <c r="F92" s="56" t="s">
        <v>125</v>
      </c>
      <c r="G92" s="36"/>
      <c r="H92" s="49" t="s">
        <v>403</v>
      </c>
      <c r="I92" s="36" t="s">
        <v>29</v>
      </c>
      <c r="J92" s="201" t="s">
        <v>214</v>
      </c>
      <c r="K92" s="46"/>
      <c r="L92" s="40" t="s">
        <v>302</v>
      </c>
      <c r="M92" s="40" t="s">
        <v>832</v>
      </c>
      <c r="N92" s="38" t="s">
        <v>1035</v>
      </c>
      <c r="O92" s="41" t="s">
        <v>871</v>
      </c>
      <c r="P92" s="15"/>
      <c r="Q92" s="16"/>
      <c r="R92" s="16"/>
      <c r="S92" s="18"/>
      <c r="T92" s="18"/>
      <c r="U92" s="48">
        <v>43502</v>
      </c>
      <c r="V92" s="72" t="s">
        <v>520</v>
      </c>
      <c r="W92" s="75"/>
      <c r="X92" s="76" t="s">
        <v>534</v>
      </c>
      <c r="Y92" s="76"/>
      <c r="Z92" s="48">
        <v>43585</v>
      </c>
      <c r="AA92" s="27">
        <v>43578</v>
      </c>
      <c r="AB92" s="2" t="s">
        <v>520</v>
      </c>
      <c r="AC92" s="25"/>
      <c r="AD92" s="28" t="s">
        <v>941</v>
      </c>
      <c r="AE92" s="27"/>
      <c r="AF92" s="27">
        <v>43585</v>
      </c>
      <c r="AG92" s="2" t="s">
        <v>520</v>
      </c>
      <c r="AH92" s="25"/>
      <c r="AI92" s="91" t="s">
        <v>942</v>
      </c>
      <c r="AJ92" s="27">
        <v>43649</v>
      </c>
      <c r="AK92" s="27">
        <v>43621</v>
      </c>
      <c r="AL92" s="2" t="s">
        <v>520</v>
      </c>
      <c r="AM92" s="25"/>
      <c r="AN92" s="28" t="s">
        <v>1120</v>
      </c>
      <c r="AO92" s="27">
        <v>43649</v>
      </c>
      <c r="AP92" s="27">
        <v>43649</v>
      </c>
      <c r="AQ92" s="2" t="s">
        <v>520</v>
      </c>
      <c r="AR92" s="25"/>
      <c r="AS92" s="29" t="s">
        <v>1269</v>
      </c>
      <c r="AT92" s="27">
        <v>43683</v>
      </c>
      <c r="AU92" s="27">
        <v>43683</v>
      </c>
      <c r="AV92" s="2" t="s">
        <v>520</v>
      </c>
      <c r="AW92" s="25"/>
      <c r="AX92" s="29" t="s">
        <v>1272</v>
      </c>
      <c r="AY92" s="27">
        <v>43712</v>
      </c>
      <c r="AZ92" s="27">
        <v>43712</v>
      </c>
      <c r="BA92" s="2" t="s">
        <v>520</v>
      </c>
      <c r="BB92" s="25"/>
      <c r="BC92" s="29" t="s">
        <v>1362</v>
      </c>
      <c r="BD92" s="27">
        <v>43740</v>
      </c>
      <c r="BE92" s="27">
        <v>43740</v>
      </c>
      <c r="BF92" s="2" t="s">
        <v>551</v>
      </c>
      <c r="BG92" s="25"/>
      <c r="BH92" s="29" t="s">
        <v>1489</v>
      </c>
      <c r="BI92" s="27"/>
      <c r="BJ92" s="27"/>
      <c r="BK92" s="2"/>
      <c r="BL92" s="25"/>
      <c r="BM92" s="29"/>
      <c r="BN92" s="27"/>
      <c r="BO92" s="27"/>
      <c r="BP92" s="2"/>
      <c r="BQ92" s="25"/>
      <c r="BR92" s="29"/>
      <c r="BS92" s="27"/>
      <c r="BT92" s="27"/>
      <c r="BU92" s="2"/>
      <c r="BV92" s="25"/>
      <c r="BW92" s="29"/>
      <c r="BX92" s="27"/>
      <c r="BY92" s="20"/>
    </row>
    <row r="93" spans="2:77" s="3" customFormat="1" ht="204" hidden="1" x14ac:dyDescent="0.2">
      <c r="B93" s="14" t="s">
        <v>43</v>
      </c>
      <c r="C93" s="15">
        <v>43405</v>
      </c>
      <c r="D93" s="15">
        <v>43460</v>
      </c>
      <c r="E93" s="15">
        <v>43468</v>
      </c>
      <c r="F93" s="56" t="s">
        <v>126</v>
      </c>
      <c r="G93" s="36"/>
      <c r="H93" s="49" t="s">
        <v>403</v>
      </c>
      <c r="I93" s="36" t="s">
        <v>29</v>
      </c>
      <c r="J93" s="202" t="s">
        <v>215</v>
      </c>
      <c r="K93" s="46"/>
      <c r="L93" s="40" t="s">
        <v>303</v>
      </c>
      <c r="M93" s="40" t="s">
        <v>833</v>
      </c>
      <c r="N93" s="38" t="s">
        <v>943</v>
      </c>
      <c r="O93" s="41" t="s">
        <v>871</v>
      </c>
      <c r="P93" s="15"/>
      <c r="Q93" s="16"/>
      <c r="R93" s="16"/>
      <c r="S93" s="18"/>
      <c r="T93" s="18"/>
      <c r="U93" s="48">
        <v>43502</v>
      </c>
      <c r="V93" s="72" t="s">
        <v>520</v>
      </c>
      <c r="W93" s="75"/>
      <c r="X93" s="76" t="s">
        <v>535</v>
      </c>
      <c r="Y93" s="76"/>
      <c r="Z93" s="48">
        <v>43585</v>
      </c>
      <c r="AA93" s="27">
        <v>43578</v>
      </c>
      <c r="AB93" s="2" t="s">
        <v>520</v>
      </c>
      <c r="AC93" s="25"/>
      <c r="AD93" s="28" t="s">
        <v>919</v>
      </c>
      <c r="AE93" s="27"/>
      <c r="AF93" s="27">
        <v>43585</v>
      </c>
      <c r="AG93" s="2" t="s">
        <v>520</v>
      </c>
      <c r="AH93" s="25"/>
      <c r="AI93" s="28" t="s">
        <v>1037</v>
      </c>
      <c r="AJ93" s="27">
        <v>43649</v>
      </c>
      <c r="AK93" s="27">
        <v>43621</v>
      </c>
      <c r="AL93" s="2" t="s">
        <v>520</v>
      </c>
      <c r="AM93" s="25"/>
      <c r="AN93" s="28" t="s">
        <v>1038</v>
      </c>
      <c r="AO93" s="27">
        <v>43649</v>
      </c>
      <c r="AP93" s="27">
        <v>43649</v>
      </c>
      <c r="AQ93" s="2" t="s">
        <v>551</v>
      </c>
      <c r="AR93" s="25"/>
      <c r="AS93" s="29" t="s">
        <v>1137</v>
      </c>
      <c r="AT93" s="27" t="s">
        <v>446</v>
      </c>
      <c r="AU93" s="27">
        <v>43685</v>
      </c>
      <c r="AV93" s="2" t="s">
        <v>520</v>
      </c>
      <c r="AW93" s="25"/>
      <c r="AX93" s="29" t="s">
        <v>1297</v>
      </c>
      <c r="AY93" s="27">
        <v>43712</v>
      </c>
      <c r="AZ93" s="27">
        <v>43712</v>
      </c>
      <c r="BA93" s="2" t="s">
        <v>551</v>
      </c>
      <c r="BB93" s="25"/>
      <c r="BC93" s="29" t="s">
        <v>1361</v>
      </c>
      <c r="BD93" s="27"/>
      <c r="BE93" s="27">
        <v>43740</v>
      </c>
      <c r="BF93" s="2" t="s">
        <v>551</v>
      </c>
      <c r="BG93" s="25"/>
      <c r="BH93" s="214" t="s">
        <v>1437</v>
      </c>
      <c r="BI93" s="27" t="s">
        <v>446</v>
      </c>
      <c r="BJ93" s="27" t="s">
        <v>446</v>
      </c>
      <c r="BK93" s="2"/>
      <c r="BL93" s="25"/>
      <c r="BM93" s="29"/>
      <c r="BN93" s="27"/>
      <c r="BO93" s="27"/>
      <c r="BP93" s="2"/>
      <c r="BQ93" s="25"/>
      <c r="BR93" s="29"/>
      <c r="BS93" s="27"/>
      <c r="BT93" s="27"/>
      <c r="BU93" s="2"/>
      <c r="BV93" s="25"/>
      <c r="BW93" s="29"/>
      <c r="BX93" s="27"/>
      <c r="BY93" s="20"/>
    </row>
    <row r="94" spans="2:77" s="3" customFormat="1" ht="156" hidden="1" x14ac:dyDescent="0.2">
      <c r="B94" s="14" t="s">
        <v>43</v>
      </c>
      <c r="C94" s="15">
        <v>43405</v>
      </c>
      <c r="D94" s="15">
        <v>43460</v>
      </c>
      <c r="E94" s="15">
        <v>43468</v>
      </c>
      <c r="F94" s="56" t="s">
        <v>127</v>
      </c>
      <c r="G94" s="36"/>
      <c r="H94" s="49" t="s">
        <v>404</v>
      </c>
      <c r="I94" s="36" t="s">
        <v>29</v>
      </c>
      <c r="J94" s="201" t="s">
        <v>216</v>
      </c>
      <c r="K94" s="46"/>
      <c r="L94" s="40" t="s">
        <v>304</v>
      </c>
      <c r="M94" s="40" t="s">
        <v>834</v>
      </c>
      <c r="N94" s="38" t="s">
        <v>351</v>
      </c>
      <c r="O94" s="41" t="s">
        <v>871</v>
      </c>
      <c r="P94" s="15"/>
      <c r="Q94" s="16"/>
      <c r="R94" s="16"/>
      <c r="S94" s="18"/>
      <c r="T94" s="18"/>
      <c r="U94" s="48">
        <v>43502</v>
      </c>
      <c r="V94" s="72" t="s">
        <v>521</v>
      </c>
      <c r="W94" s="75"/>
      <c r="X94" s="76" t="s">
        <v>536</v>
      </c>
      <c r="Y94" s="76" t="s">
        <v>584</v>
      </c>
      <c r="Z94" s="48">
        <v>43585</v>
      </c>
      <c r="AA94" s="27">
        <v>43578</v>
      </c>
      <c r="AB94" s="2" t="s">
        <v>551</v>
      </c>
      <c r="AC94" s="25"/>
      <c r="AD94" s="28" t="s">
        <v>920</v>
      </c>
      <c r="AE94" s="27"/>
      <c r="AF94" s="27">
        <v>43585</v>
      </c>
      <c r="AG94" s="2" t="s">
        <v>551</v>
      </c>
      <c r="AH94" s="25"/>
      <c r="AI94" s="28" t="s">
        <v>1039</v>
      </c>
      <c r="AJ94" s="27">
        <v>43649</v>
      </c>
      <c r="AK94" s="27"/>
      <c r="AL94" s="2" t="s">
        <v>613</v>
      </c>
      <c r="AM94" s="25"/>
      <c r="AN94" s="28"/>
      <c r="AO94" s="27">
        <v>43649</v>
      </c>
      <c r="AP94" s="27">
        <v>43649</v>
      </c>
      <c r="AQ94" s="2" t="s">
        <v>520</v>
      </c>
      <c r="AR94" s="25"/>
      <c r="AS94" s="29" t="s">
        <v>1284</v>
      </c>
      <c r="AT94" s="27"/>
      <c r="AU94" s="27"/>
      <c r="AV94" s="2"/>
      <c r="AW94" s="25"/>
      <c r="AX94" s="29"/>
      <c r="AY94" s="27">
        <v>43712</v>
      </c>
      <c r="AZ94" s="27">
        <v>43712</v>
      </c>
      <c r="BA94" s="2" t="s">
        <v>520</v>
      </c>
      <c r="BB94" s="25"/>
      <c r="BC94" s="29" t="s">
        <v>1360</v>
      </c>
      <c r="BD94" s="27"/>
      <c r="BE94" s="27">
        <v>43740</v>
      </c>
      <c r="BF94" s="2" t="s">
        <v>551</v>
      </c>
      <c r="BG94" s="25"/>
      <c r="BH94" s="29" t="s">
        <v>1438</v>
      </c>
      <c r="BI94" s="27"/>
      <c r="BJ94" s="27"/>
      <c r="BK94" s="2"/>
      <c r="BL94" s="25"/>
      <c r="BM94" s="29"/>
      <c r="BN94" s="27"/>
      <c r="BO94" s="27"/>
      <c r="BP94" s="2"/>
      <c r="BQ94" s="25"/>
      <c r="BR94" s="29"/>
      <c r="BS94" s="27"/>
      <c r="BT94" s="27"/>
      <c r="BU94" s="2"/>
      <c r="BV94" s="25"/>
      <c r="BW94" s="29"/>
      <c r="BX94" s="27"/>
      <c r="BY94" s="20"/>
    </row>
    <row r="95" spans="2:77" s="3" customFormat="1" ht="192" hidden="1" x14ac:dyDescent="0.2">
      <c r="B95" s="14" t="s">
        <v>43</v>
      </c>
      <c r="C95" s="15">
        <v>43405</v>
      </c>
      <c r="D95" s="15">
        <v>43460</v>
      </c>
      <c r="E95" s="15">
        <v>43468</v>
      </c>
      <c r="F95" s="56" t="s">
        <v>128</v>
      </c>
      <c r="G95" s="36"/>
      <c r="H95" s="49" t="s">
        <v>404</v>
      </c>
      <c r="I95" s="36" t="s">
        <v>29</v>
      </c>
      <c r="J95" s="202" t="s">
        <v>217</v>
      </c>
      <c r="K95" s="46"/>
      <c r="L95" s="40" t="s">
        <v>305</v>
      </c>
      <c r="M95" s="40" t="s">
        <v>835</v>
      </c>
      <c r="N95" s="38" t="s">
        <v>351</v>
      </c>
      <c r="O95" s="41" t="s">
        <v>945</v>
      </c>
      <c r="P95" s="15"/>
      <c r="Q95" s="16"/>
      <c r="R95" s="16"/>
      <c r="S95" s="18"/>
      <c r="T95" s="18"/>
      <c r="U95" s="48">
        <v>43502</v>
      </c>
      <c r="V95" s="72" t="s">
        <v>521</v>
      </c>
      <c r="W95" s="75"/>
      <c r="X95" s="76" t="s">
        <v>537</v>
      </c>
      <c r="Y95" s="76" t="s">
        <v>585</v>
      </c>
      <c r="Z95" s="48">
        <v>43554</v>
      </c>
      <c r="AA95" s="27">
        <v>43578</v>
      </c>
      <c r="AB95" s="2" t="s">
        <v>520</v>
      </c>
      <c r="AC95" s="25"/>
      <c r="AD95" s="28" t="s">
        <v>944</v>
      </c>
      <c r="AE95" s="27"/>
      <c r="AF95" s="27">
        <v>43585</v>
      </c>
      <c r="AG95" s="2" t="s">
        <v>551</v>
      </c>
      <c r="AH95" s="25"/>
      <c r="AI95" s="28" t="s">
        <v>946</v>
      </c>
      <c r="AJ95" s="27" t="s">
        <v>446</v>
      </c>
      <c r="AK95" s="27"/>
      <c r="AL95" s="2" t="s">
        <v>613</v>
      </c>
      <c r="AM95" s="25"/>
      <c r="AN95" s="28"/>
      <c r="AO95" s="27" t="s">
        <v>446</v>
      </c>
      <c r="AP95" s="27" t="s">
        <v>446</v>
      </c>
      <c r="AQ95" s="2" t="s">
        <v>613</v>
      </c>
      <c r="AR95" s="25"/>
      <c r="AS95" s="29" t="s">
        <v>1183</v>
      </c>
      <c r="AT95" s="27"/>
      <c r="AU95" s="27"/>
      <c r="AV95" s="2" t="s">
        <v>613</v>
      </c>
      <c r="AW95" s="25"/>
      <c r="AX95" s="29" t="s">
        <v>1183</v>
      </c>
      <c r="AY95" s="27"/>
      <c r="AZ95" s="27"/>
      <c r="BA95" s="2"/>
      <c r="BB95" s="25"/>
      <c r="BC95" s="29"/>
      <c r="BD95" s="27" t="s">
        <v>446</v>
      </c>
      <c r="BE95" s="27" t="s">
        <v>446</v>
      </c>
      <c r="BF95" s="2" t="s">
        <v>613</v>
      </c>
      <c r="BG95" s="25"/>
      <c r="BH95" s="213" t="s">
        <v>446</v>
      </c>
      <c r="BI95" s="27"/>
      <c r="BJ95" s="27"/>
      <c r="BK95" s="2"/>
      <c r="BL95" s="25"/>
      <c r="BM95" s="29"/>
      <c r="BN95" s="27"/>
      <c r="BO95" s="27"/>
      <c r="BP95" s="2"/>
      <c r="BQ95" s="25"/>
      <c r="BR95" s="29"/>
      <c r="BS95" s="27"/>
      <c r="BT95" s="27"/>
      <c r="BU95" s="2"/>
      <c r="BV95" s="25"/>
      <c r="BW95" s="29"/>
      <c r="BX95" s="27"/>
      <c r="BY95" s="20"/>
    </row>
    <row r="96" spans="2:77" s="3" customFormat="1" ht="96" hidden="1" x14ac:dyDescent="0.2">
      <c r="B96" s="14" t="s">
        <v>43</v>
      </c>
      <c r="C96" s="15">
        <v>43405</v>
      </c>
      <c r="D96" s="15">
        <v>43460</v>
      </c>
      <c r="E96" s="15">
        <v>43468</v>
      </c>
      <c r="F96" s="56" t="s">
        <v>129</v>
      </c>
      <c r="G96" s="36"/>
      <c r="H96" s="49" t="s">
        <v>405</v>
      </c>
      <c r="I96" s="36" t="s">
        <v>29</v>
      </c>
      <c r="J96" s="202" t="s">
        <v>218</v>
      </c>
      <c r="K96" s="46"/>
      <c r="L96" s="40" t="s">
        <v>306</v>
      </c>
      <c r="M96" s="90" t="s">
        <v>836</v>
      </c>
      <c r="N96" s="38" t="s">
        <v>1035</v>
      </c>
      <c r="O96" s="41" t="s">
        <v>871</v>
      </c>
      <c r="P96" s="15"/>
      <c r="Q96" s="16"/>
      <c r="R96" s="16"/>
      <c r="S96" s="18"/>
      <c r="T96" s="18"/>
      <c r="U96" s="48">
        <v>43502</v>
      </c>
      <c r="V96" s="72" t="s">
        <v>520</v>
      </c>
      <c r="W96" s="75"/>
      <c r="X96" s="76" t="s">
        <v>538</v>
      </c>
      <c r="Y96" s="76" t="s">
        <v>586</v>
      </c>
      <c r="Z96" s="48">
        <v>43646</v>
      </c>
      <c r="AA96" s="27">
        <v>43578</v>
      </c>
      <c r="AB96" s="2" t="s">
        <v>520</v>
      </c>
      <c r="AC96" s="25"/>
      <c r="AD96" s="28" t="s">
        <v>948</v>
      </c>
      <c r="AE96" s="27"/>
      <c r="AF96" s="27">
        <v>43585</v>
      </c>
      <c r="AG96" s="2" t="s">
        <v>520</v>
      </c>
      <c r="AH96" s="25"/>
      <c r="AI96" s="28" t="s">
        <v>947</v>
      </c>
      <c r="AJ96" s="27">
        <v>43649</v>
      </c>
      <c r="AK96" s="27">
        <v>43621</v>
      </c>
      <c r="AL96" s="2" t="s">
        <v>520</v>
      </c>
      <c r="AM96" s="25"/>
      <c r="AN96" s="28" t="s">
        <v>1273</v>
      </c>
      <c r="AO96" s="27">
        <v>43649</v>
      </c>
      <c r="AP96" s="27">
        <v>43649</v>
      </c>
      <c r="AQ96" s="2" t="s">
        <v>520</v>
      </c>
      <c r="AR96" s="25"/>
      <c r="AS96" s="28" t="s">
        <v>1136</v>
      </c>
      <c r="AT96" s="27">
        <v>43683</v>
      </c>
      <c r="AU96" s="27">
        <v>43683</v>
      </c>
      <c r="AV96" s="2" t="s">
        <v>520</v>
      </c>
      <c r="AW96" s="25"/>
      <c r="AX96" s="29" t="s">
        <v>1274</v>
      </c>
      <c r="AY96" s="27">
        <v>43712</v>
      </c>
      <c r="AZ96" s="27">
        <v>43712</v>
      </c>
      <c r="BA96" s="2" t="s">
        <v>551</v>
      </c>
      <c r="BB96" s="25"/>
      <c r="BC96" s="29" t="s">
        <v>1359</v>
      </c>
      <c r="BD96" s="27" t="s">
        <v>446</v>
      </c>
      <c r="BE96" s="27" t="s">
        <v>446</v>
      </c>
      <c r="BF96" s="2" t="s">
        <v>613</v>
      </c>
      <c r="BG96" s="25"/>
      <c r="BH96" s="29"/>
      <c r="BI96" s="27"/>
      <c r="BJ96" s="27"/>
      <c r="BK96" s="2"/>
      <c r="BL96" s="25"/>
      <c r="BM96" s="29"/>
      <c r="BN96" s="27"/>
      <c r="BO96" s="27"/>
      <c r="BP96" s="2"/>
      <c r="BQ96" s="25"/>
      <c r="BR96" s="29"/>
      <c r="BS96" s="27"/>
      <c r="BT96" s="27"/>
      <c r="BU96" s="2"/>
      <c r="BV96" s="25"/>
      <c r="BW96" s="29"/>
      <c r="BX96" s="27"/>
      <c r="BY96" s="20"/>
    </row>
    <row r="97" spans="2:77" s="3" customFormat="1" ht="108" hidden="1" x14ac:dyDescent="0.2">
      <c r="B97" s="14" t="s">
        <v>43</v>
      </c>
      <c r="C97" s="15">
        <v>43405</v>
      </c>
      <c r="D97" s="15">
        <v>43460</v>
      </c>
      <c r="E97" s="15">
        <v>43468</v>
      </c>
      <c r="F97" s="59" t="s">
        <v>130</v>
      </c>
      <c r="G97" s="36"/>
      <c r="H97" s="49" t="s">
        <v>406</v>
      </c>
      <c r="I97" s="36" t="s">
        <v>29</v>
      </c>
      <c r="J97" s="38" t="s">
        <v>219</v>
      </c>
      <c r="K97" s="46"/>
      <c r="L97" s="40" t="s">
        <v>307</v>
      </c>
      <c r="M97" s="40" t="s">
        <v>837</v>
      </c>
      <c r="N97" s="38" t="s">
        <v>917</v>
      </c>
      <c r="O97" s="41" t="s">
        <v>897</v>
      </c>
      <c r="P97" s="15"/>
      <c r="Q97" s="16"/>
      <c r="R97" s="16"/>
      <c r="S97" s="18"/>
      <c r="T97" s="18"/>
      <c r="U97" s="48">
        <v>43502</v>
      </c>
      <c r="V97" s="72" t="s">
        <v>521</v>
      </c>
      <c r="W97" s="75"/>
      <c r="X97" s="76" t="s">
        <v>539</v>
      </c>
      <c r="Y97" s="76"/>
      <c r="Z97" s="48">
        <v>43585</v>
      </c>
      <c r="AA97" s="27">
        <v>43567</v>
      </c>
      <c r="AB97" s="2" t="s">
        <v>520</v>
      </c>
      <c r="AC97" s="25"/>
      <c r="AD97" s="28" t="s">
        <v>921</v>
      </c>
      <c r="AE97" s="27"/>
      <c r="AF97" s="27">
        <v>43585</v>
      </c>
      <c r="AG97" s="2" t="s">
        <v>520</v>
      </c>
      <c r="AH97" s="25"/>
      <c r="AI97" s="28" t="s">
        <v>949</v>
      </c>
      <c r="AJ97" s="27">
        <v>43649</v>
      </c>
      <c r="AK97" s="27">
        <v>43616</v>
      </c>
      <c r="AL97" s="2" t="s">
        <v>520</v>
      </c>
      <c r="AM97" s="25"/>
      <c r="AN97" s="28" t="s">
        <v>1019</v>
      </c>
      <c r="AO97" s="27">
        <v>43649</v>
      </c>
      <c r="AP97" s="27">
        <v>43649</v>
      </c>
      <c r="AQ97" s="2" t="s">
        <v>520</v>
      </c>
      <c r="AR97" s="27"/>
      <c r="AS97" s="28" t="s">
        <v>1019</v>
      </c>
      <c r="AT97" s="27">
        <v>43683</v>
      </c>
      <c r="AU97" s="27">
        <v>43683</v>
      </c>
      <c r="AV97" s="2" t="s">
        <v>521</v>
      </c>
      <c r="AW97" s="25"/>
      <c r="AX97" s="29" t="s">
        <v>1428</v>
      </c>
      <c r="AY97" s="27">
        <v>43712</v>
      </c>
      <c r="AZ97" s="27">
        <v>43712</v>
      </c>
      <c r="BA97" s="2" t="s">
        <v>520</v>
      </c>
      <c r="BB97" s="25"/>
      <c r="BC97" s="29" t="s">
        <v>1366</v>
      </c>
      <c r="BD97" s="27"/>
      <c r="BE97" s="27">
        <v>43740</v>
      </c>
      <c r="BF97" s="2" t="s">
        <v>520</v>
      </c>
      <c r="BG97" s="25"/>
      <c r="BH97" s="29" t="s">
        <v>1439</v>
      </c>
      <c r="BI97" s="27">
        <v>43770</v>
      </c>
      <c r="BN97" s="27"/>
      <c r="BO97" s="27"/>
      <c r="BP97" s="2"/>
      <c r="BQ97" s="25"/>
      <c r="BR97" s="29"/>
      <c r="BS97" s="27" t="s">
        <v>1539</v>
      </c>
      <c r="BT97" s="27">
        <v>43810</v>
      </c>
      <c r="BU97" s="2" t="s">
        <v>520</v>
      </c>
      <c r="BV97" s="25"/>
      <c r="BW97" s="29" t="s">
        <v>1527</v>
      </c>
      <c r="BX97" s="27"/>
      <c r="BY97" s="20"/>
    </row>
    <row r="98" spans="2:77" s="3" customFormat="1" ht="155.25" hidden="1" customHeight="1" x14ac:dyDescent="0.2">
      <c r="B98" s="63" t="s">
        <v>633</v>
      </c>
      <c r="C98" s="41">
        <v>43203</v>
      </c>
      <c r="D98" s="41">
        <v>43474</v>
      </c>
      <c r="E98" s="41">
        <v>43507</v>
      </c>
      <c r="F98" s="64" t="s">
        <v>862</v>
      </c>
      <c r="G98" s="36"/>
      <c r="H98" s="37"/>
      <c r="I98" s="36" t="s">
        <v>26</v>
      </c>
      <c r="J98" s="207" t="s">
        <v>695</v>
      </c>
      <c r="K98" s="39"/>
      <c r="L98" s="66" t="s">
        <v>634</v>
      </c>
      <c r="M98" s="66" t="s">
        <v>838</v>
      </c>
      <c r="N98" s="116" t="s">
        <v>635</v>
      </c>
      <c r="O98" s="41" t="s">
        <v>636</v>
      </c>
      <c r="P98" s="41" t="s">
        <v>637</v>
      </c>
      <c r="Q98" s="67">
        <v>85.4</v>
      </c>
      <c r="R98" s="68">
        <v>0.88</v>
      </c>
      <c r="S98" s="43" t="s">
        <v>638</v>
      </c>
      <c r="T98" s="43" t="s">
        <v>639</v>
      </c>
      <c r="U98" s="48"/>
      <c r="V98" s="72"/>
      <c r="W98" s="75"/>
      <c r="X98" s="76"/>
      <c r="Y98" s="76"/>
      <c r="Z98" s="48"/>
      <c r="AA98" s="27"/>
      <c r="AB98" s="2" t="s">
        <v>520</v>
      </c>
      <c r="AC98" s="25"/>
      <c r="AD98" s="28" t="s">
        <v>1174</v>
      </c>
      <c r="AE98" s="27"/>
      <c r="AF98" s="27"/>
      <c r="AG98" s="2"/>
      <c r="AH98" s="25"/>
      <c r="AI98" s="28"/>
      <c r="AJ98" s="27">
        <v>43615</v>
      </c>
      <c r="AK98" s="27">
        <v>43626</v>
      </c>
      <c r="AL98" s="2" t="s">
        <v>520</v>
      </c>
      <c r="AM98" s="25"/>
      <c r="AN98" s="28" t="s">
        <v>1187</v>
      </c>
      <c r="AO98" s="27"/>
      <c r="AP98" s="27">
        <v>43664</v>
      </c>
      <c r="AQ98" s="2" t="s">
        <v>520</v>
      </c>
      <c r="AR98" s="25"/>
      <c r="AS98" s="29" t="s">
        <v>1389</v>
      </c>
      <c r="AT98" s="27"/>
      <c r="AU98" s="27"/>
      <c r="AV98" s="2"/>
      <c r="AW98" s="25"/>
      <c r="AX98" s="29"/>
      <c r="AY98" s="27"/>
      <c r="AZ98" s="27"/>
      <c r="BA98" s="2"/>
      <c r="BB98" s="25"/>
      <c r="BC98" s="29"/>
      <c r="BD98" s="27"/>
      <c r="BE98" s="27"/>
      <c r="BF98" s="2"/>
      <c r="BG98" s="25"/>
      <c r="BH98" s="29"/>
      <c r="BI98" s="27"/>
      <c r="BJ98" s="27"/>
      <c r="BK98" s="2"/>
      <c r="BL98" s="25"/>
      <c r="BM98" s="29"/>
      <c r="BN98" s="27"/>
      <c r="BS98" s="27"/>
      <c r="BT98" s="27">
        <v>43808</v>
      </c>
      <c r="BU98" s="2" t="s">
        <v>551</v>
      </c>
      <c r="BV98" s="25"/>
      <c r="BW98" s="29" t="s">
        <v>1516</v>
      </c>
      <c r="BX98" s="27"/>
      <c r="BY98" s="20"/>
    </row>
    <row r="99" spans="2:77" s="3" customFormat="1" ht="48" hidden="1" x14ac:dyDescent="0.2">
      <c r="B99" s="63" t="s">
        <v>633</v>
      </c>
      <c r="C99" s="41">
        <v>43203</v>
      </c>
      <c r="D99" s="41">
        <v>43474</v>
      </c>
      <c r="E99" s="41">
        <v>43507</v>
      </c>
      <c r="F99" s="60" t="s">
        <v>640</v>
      </c>
      <c r="G99" s="36"/>
      <c r="H99" s="49"/>
      <c r="I99" s="36" t="s">
        <v>23</v>
      </c>
      <c r="J99" s="207" t="s">
        <v>709</v>
      </c>
      <c r="K99" s="46"/>
      <c r="L99" s="66" t="s">
        <v>641</v>
      </c>
      <c r="M99" s="66" t="s">
        <v>839</v>
      </c>
      <c r="N99" s="60" t="s">
        <v>642</v>
      </c>
      <c r="O99" s="48">
        <v>43646</v>
      </c>
      <c r="P99" s="41"/>
      <c r="Q99" s="67"/>
      <c r="R99" s="67"/>
      <c r="S99" s="43" t="s">
        <v>445</v>
      </c>
      <c r="T99" s="43" t="s">
        <v>446</v>
      </c>
      <c r="U99" s="48"/>
      <c r="V99" s="72"/>
      <c r="W99" s="75"/>
      <c r="X99" s="76"/>
      <c r="Y99" s="76"/>
      <c r="Z99" s="48"/>
      <c r="AA99" s="27"/>
      <c r="AB99" s="2"/>
      <c r="AC99" s="25"/>
      <c r="AD99" s="28"/>
      <c r="AE99" s="27"/>
      <c r="AF99" s="27"/>
      <c r="AG99" s="2"/>
      <c r="AH99" s="25"/>
      <c r="AI99" s="28"/>
      <c r="AJ99" s="27"/>
      <c r="AK99" s="27">
        <v>43664</v>
      </c>
      <c r="AL99" s="2" t="s">
        <v>521</v>
      </c>
      <c r="AM99" s="25"/>
      <c r="AN99" s="28" t="s">
        <v>1188</v>
      </c>
      <c r="AO99" s="27"/>
      <c r="AP99" s="27"/>
      <c r="AQ99" s="2"/>
      <c r="AR99" s="25"/>
      <c r="AS99" s="29"/>
      <c r="AT99" s="27"/>
      <c r="AU99" s="27">
        <v>43716</v>
      </c>
      <c r="AV99" s="2" t="s">
        <v>551</v>
      </c>
      <c r="AW99" s="25"/>
      <c r="AX99" s="29" t="s">
        <v>1391</v>
      </c>
      <c r="AY99" s="27"/>
      <c r="AZ99" s="27"/>
      <c r="BA99" s="2"/>
      <c r="BB99" s="25"/>
      <c r="BC99" s="29"/>
      <c r="BD99" s="27"/>
      <c r="BE99" s="27"/>
      <c r="BF99" s="2"/>
      <c r="BG99" s="25"/>
      <c r="BH99" s="29"/>
      <c r="BI99" s="27"/>
      <c r="BJ99" s="27"/>
      <c r="BK99" s="2"/>
      <c r="BL99" s="25"/>
      <c r="BM99" s="29"/>
      <c r="BN99" s="27"/>
      <c r="BO99" s="27"/>
      <c r="BP99" s="2"/>
      <c r="BQ99" s="25"/>
      <c r="BR99" s="29"/>
      <c r="BS99" s="27"/>
      <c r="BT99" s="27"/>
      <c r="BU99" s="2"/>
      <c r="BV99" s="25"/>
      <c r="BW99" s="29"/>
      <c r="BX99" s="27"/>
      <c r="BY99" s="20"/>
    </row>
    <row r="100" spans="2:77" s="3" customFormat="1" ht="72" hidden="1" x14ac:dyDescent="0.2">
      <c r="B100" s="63" t="s">
        <v>633</v>
      </c>
      <c r="C100" s="41">
        <v>43203</v>
      </c>
      <c r="D100" s="41">
        <v>43474</v>
      </c>
      <c r="E100" s="41">
        <v>43507</v>
      </c>
      <c r="F100" s="60" t="s">
        <v>863</v>
      </c>
      <c r="G100" s="36"/>
      <c r="H100" s="49"/>
      <c r="I100" s="36" t="s">
        <v>23</v>
      </c>
      <c r="J100" s="207" t="s">
        <v>710</v>
      </c>
      <c r="K100" s="46"/>
      <c r="L100" s="66" t="s">
        <v>643</v>
      </c>
      <c r="M100" s="66" t="s">
        <v>840</v>
      </c>
      <c r="N100" s="60" t="s">
        <v>642</v>
      </c>
      <c r="O100" s="41" t="s">
        <v>636</v>
      </c>
      <c r="P100" s="41"/>
      <c r="Q100" s="67"/>
      <c r="R100" s="67"/>
      <c r="S100" s="43" t="s">
        <v>445</v>
      </c>
      <c r="T100" s="43" t="s">
        <v>446</v>
      </c>
      <c r="U100" s="48"/>
      <c r="V100" s="72"/>
      <c r="W100" s="75"/>
      <c r="X100" s="76"/>
      <c r="Y100" s="76"/>
      <c r="Z100" s="48"/>
      <c r="AA100" s="27"/>
      <c r="AB100" s="2"/>
      <c r="AC100" s="25"/>
      <c r="AD100" s="28"/>
      <c r="AE100" s="27"/>
      <c r="AF100" s="27"/>
      <c r="AG100" s="2"/>
      <c r="AH100" s="25"/>
      <c r="AI100" s="28"/>
      <c r="AJ100" s="27"/>
      <c r="AK100" s="27">
        <v>43664</v>
      </c>
      <c r="AL100" s="2" t="s">
        <v>521</v>
      </c>
      <c r="AM100" s="25"/>
      <c r="AN100" s="28" t="s">
        <v>1188</v>
      </c>
      <c r="AO100" s="27"/>
      <c r="AP100" s="27"/>
      <c r="AQ100" s="2"/>
      <c r="AR100" s="25"/>
      <c r="AS100" s="29"/>
      <c r="AT100" s="27"/>
      <c r="AU100" s="27">
        <v>43716</v>
      </c>
      <c r="AV100" s="2" t="s">
        <v>520</v>
      </c>
      <c r="AW100" s="25"/>
      <c r="AX100" s="29" t="s">
        <v>1392</v>
      </c>
      <c r="AY100" s="27"/>
      <c r="AZ100" s="27"/>
      <c r="BA100" s="2"/>
      <c r="BB100" s="25"/>
      <c r="BC100" s="29"/>
      <c r="BD100" s="27"/>
      <c r="BE100" s="27"/>
      <c r="BF100" s="2"/>
      <c r="BG100" s="25"/>
      <c r="BH100" s="29"/>
      <c r="BI100" s="27"/>
      <c r="BJ100" s="27"/>
      <c r="BK100" s="2"/>
      <c r="BL100" s="25"/>
      <c r="BM100" s="29"/>
      <c r="BN100" s="27"/>
      <c r="BO100" s="27"/>
      <c r="BP100" s="2"/>
      <c r="BQ100" s="25"/>
      <c r="BR100" s="29"/>
      <c r="BS100" s="27"/>
      <c r="BT100" s="27">
        <v>43815</v>
      </c>
      <c r="BU100" s="2" t="s">
        <v>551</v>
      </c>
      <c r="BV100" s="25"/>
      <c r="BW100" s="29" t="s">
        <v>1542</v>
      </c>
      <c r="BX100" s="27"/>
      <c r="BY100" s="20"/>
    </row>
    <row r="101" spans="2:77" s="3" customFormat="1" ht="72" hidden="1" x14ac:dyDescent="0.2">
      <c r="B101" s="63" t="s">
        <v>633</v>
      </c>
      <c r="C101" s="41">
        <v>43203</v>
      </c>
      <c r="D101" s="41">
        <v>43474</v>
      </c>
      <c r="E101" s="41">
        <v>43507</v>
      </c>
      <c r="F101" s="354" t="s">
        <v>644</v>
      </c>
      <c r="G101" s="36"/>
      <c r="H101" s="49"/>
      <c r="I101" s="36" t="s">
        <v>26</v>
      </c>
      <c r="J101" s="207" t="s">
        <v>696</v>
      </c>
      <c r="K101" s="46"/>
      <c r="L101" s="66" t="s">
        <v>645</v>
      </c>
      <c r="M101" s="94" t="s">
        <v>841</v>
      </c>
      <c r="N101" s="40" t="s">
        <v>1022</v>
      </c>
      <c r="O101" s="41">
        <v>43524</v>
      </c>
      <c r="P101" s="41"/>
      <c r="Q101" s="67"/>
      <c r="R101" s="67"/>
      <c r="S101" s="43" t="s">
        <v>646</v>
      </c>
      <c r="T101" s="43" t="s">
        <v>647</v>
      </c>
      <c r="U101" s="48"/>
      <c r="V101" s="72"/>
      <c r="W101" s="75"/>
      <c r="X101" s="76"/>
      <c r="Y101" s="76"/>
      <c r="Z101" s="48"/>
      <c r="AA101" s="27">
        <v>43567</v>
      </c>
      <c r="AB101" s="2" t="s">
        <v>520</v>
      </c>
      <c r="AC101" s="25"/>
      <c r="AD101" s="28" t="s">
        <v>885</v>
      </c>
      <c r="AE101" s="27"/>
      <c r="AF101" s="27"/>
      <c r="AG101" s="2"/>
      <c r="AH101" s="25"/>
      <c r="AI101" s="28"/>
      <c r="AJ101" s="27"/>
      <c r="AK101" s="27">
        <v>43620</v>
      </c>
      <c r="AL101" s="2" t="s">
        <v>520</v>
      </c>
      <c r="AM101" s="25"/>
      <c r="AN101" s="135" t="s">
        <v>1276</v>
      </c>
      <c r="AO101" s="23">
        <v>43650</v>
      </c>
      <c r="AP101" s="27">
        <v>43654</v>
      </c>
      <c r="AQ101" s="2" t="s">
        <v>551</v>
      </c>
      <c r="AR101" s="25"/>
      <c r="AS101" s="29" t="s">
        <v>1277</v>
      </c>
      <c r="AT101" s="27" t="s">
        <v>446</v>
      </c>
      <c r="AU101" s="27" t="s">
        <v>446</v>
      </c>
      <c r="AV101" s="2"/>
      <c r="AW101" s="25"/>
      <c r="AX101" s="29"/>
      <c r="AY101" s="27"/>
      <c r="AZ101" s="27"/>
      <c r="BA101" s="2"/>
      <c r="BB101" s="25"/>
      <c r="BC101" s="29"/>
      <c r="BD101" s="27"/>
      <c r="BE101" s="27"/>
      <c r="BF101" s="2"/>
      <c r="BG101" s="25"/>
      <c r="BH101" s="29"/>
      <c r="BI101" s="27"/>
      <c r="BJ101" s="27"/>
      <c r="BK101" s="2"/>
      <c r="BL101" s="25"/>
      <c r="BM101" s="29"/>
      <c r="BN101" s="27"/>
      <c r="BO101" s="27"/>
      <c r="BP101" s="2"/>
      <c r="BQ101" s="25"/>
      <c r="BR101" s="29"/>
      <c r="BS101" s="27"/>
      <c r="BT101" s="27"/>
      <c r="BU101" s="2"/>
      <c r="BV101" s="25"/>
      <c r="BW101" s="29"/>
      <c r="BX101" s="27"/>
      <c r="BY101" s="20"/>
    </row>
    <row r="102" spans="2:77" s="3" customFormat="1" ht="140.25" hidden="1" x14ac:dyDescent="0.2">
      <c r="B102" s="63" t="s">
        <v>633</v>
      </c>
      <c r="C102" s="41">
        <v>43203</v>
      </c>
      <c r="D102" s="41">
        <v>43474</v>
      </c>
      <c r="E102" s="41">
        <v>43507</v>
      </c>
      <c r="F102" s="355"/>
      <c r="G102" s="36"/>
      <c r="H102" s="49"/>
      <c r="I102" s="36" t="s">
        <v>26</v>
      </c>
      <c r="J102" s="207" t="s">
        <v>697</v>
      </c>
      <c r="K102" s="46"/>
      <c r="L102" s="66" t="s">
        <v>1020</v>
      </c>
      <c r="M102" s="94" t="s">
        <v>842</v>
      </c>
      <c r="N102" s="40" t="s">
        <v>1021</v>
      </c>
      <c r="O102" s="41">
        <v>43616</v>
      </c>
      <c r="P102" s="41"/>
      <c r="Q102" s="67"/>
      <c r="R102" s="67"/>
      <c r="S102" s="43" t="s">
        <v>443</v>
      </c>
      <c r="T102" s="43" t="s">
        <v>444</v>
      </c>
      <c r="U102" s="48"/>
      <c r="V102" s="72"/>
      <c r="W102" s="75"/>
      <c r="X102" s="76"/>
      <c r="Y102" s="76"/>
      <c r="Z102" s="48"/>
      <c r="AA102" s="27">
        <v>43567</v>
      </c>
      <c r="AB102" s="2" t="s">
        <v>520</v>
      </c>
      <c r="AC102" s="25"/>
      <c r="AD102" s="28" t="s">
        <v>885</v>
      </c>
      <c r="AE102" s="27"/>
      <c r="AF102" s="27"/>
      <c r="AG102" s="2"/>
      <c r="AH102" s="25"/>
      <c r="AI102" s="28"/>
      <c r="AJ102" s="27"/>
      <c r="AK102" s="27">
        <v>43620</v>
      </c>
      <c r="AL102" s="2" t="s">
        <v>520</v>
      </c>
      <c r="AM102" s="25"/>
      <c r="AN102" s="135" t="s">
        <v>1278</v>
      </c>
      <c r="AO102" s="23">
        <v>43650</v>
      </c>
      <c r="AP102" s="27"/>
      <c r="AQ102" s="2"/>
      <c r="AR102" s="25"/>
      <c r="AS102" s="29"/>
      <c r="AT102" s="27">
        <v>43712</v>
      </c>
      <c r="AU102" s="27">
        <v>43705</v>
      </c>
      <c r="AV102" s="2" t="s">
        <v>551</v>
      </c>
      <c r="AW102" s="25"/>
      <c r="AX102" s="29" t="s">
        <v>1394</v>
      </c>
      <c r="AY102" s="27"/>
      <c r="AZ102" s="27"/>
      <c r="BA102" s="2"/>
      <c r="BB102" s="25"/>
      <c r="BC102" s="29"/>
      <c r="BD102" s="27"/>
      <c r="BE102" s="27"/>
      <c r="BF102" s="2"/>
      <c r="BG102" s="25"/>
      <c r="BH102" s="29"/>
      <c r="BI102" s="27"/>
      <c r="BJ102" s="27"/>
      <c r="BK102" s="2"/>
      <c r="BL102" s="25"/>
      <c r="BM102" s="29"/>
      <c r="BN102" s="27"/>
      <c r="BO102" s="27"/>
      <c r="BP102" s="2"/>
      <c r="BQ102" s="25"/>
      <c r="BR102" s="29"/>
      <c r="BS102" s="27"/>
      <c r="BT102" s="27"/>
      <c r="BU102" s="2"/>
      <c r="BV102" s="25"/>
      <c r="BW102" s="29"/>
      <c r="BX102" s="27"/>
      <c r="BY102" s="20"/>
    </row>
    <row r="103" spans="2:77" s="112" customFormat="1" ht="48" hidden="1" x14ac:dyDescent="0.2">
      <c r="B103" s="95" t="s">
        <v>633</v>
      </c>
      <c r="C103" s="96">
        <v>43203</v>
      </c>
      <c r="D103" s="96">
        <v>43474</v>
      </c>
      <c r="E103" s="96">
        <v>43507</v>
      </c>
      <c r="F103" s="356" t="s">
        <v>864</v>
      </c>
      <c r="G103" s="97"/>
      <c r="H103" s="98"/>
      <c r="I103" s="97" t="s">
        <v>26</v>
      </c>
      <c r="J103" s="207" t="s">
        <v>698</v>
      </c>
      <c r="K103" s="100"/>
      <c r="L103" s="94" t="s">
        <v>648</v>
      </c>
      <c r="M103" s="94" t="s">
        <v>843</v>
      </c>
      <c r="N103" s="90" t="s">
        <v>649</v>
      </c>
      <c r="O103" s="96" t="s">
        <v>650</v>
      </c>
      <c r="P103" s="96"/>
      <c r="Q103" s="101"/>
      <c r="R103" s="101"/>
      <c r="S103" s="102" t="s">
        <v>651</v>
      </c>
      <c r="T103" s="102" t="s">
        <v>652</v>
      </c>
      <c r="U103" s="103"/>
      <c r="V103" s="104"/>
      <c r="W103" s="105"/>
      <c r="X103" s="106"/>
      <c r="Y103" s="106"/>
      <c r="Z103" s="103"/>
      <c r="AA103" s="107"/>
      <c r="AB103" s="108"/>
      <c r="AC103" s="109"/>
      <c r="AD103" s="89"/>
      <c r="AE103" s="107"/>
      <c r="AF103" s="107"/>
      <c r="AG103" s="108"/>
      <c r="AH103" s="109"/>
      <c r="AI103" s="89"/>
      <c r="AJ103" s="107"/>
      <c r="AK103" s="107">
        <v>43620</v>
      </c>
      <c r="AL103" s="108" t="s">
        <v>520</v>
      </c>
      <c r="AM103" s="109"/>
      <c r="AN103" s="89" t="s">
        <v>1189</v>
      </c>
      <c r="AO103" s="107"/>
      <c r="AP103" s="107"/>
      <c r="AQ103" s="108"/>
      <c r="AR103" s="109"/>
      <c r="AS103" s="110"/>
      <c r="AT103" s="107"/>
      <c r="AU103" s="107">
        <v>43705</v>
      </c>
      <c r="AV103" s="108" t="s">
        <v>551</v>
      </c>
      <c r="AW103" s="109"/>
      <c r="AX103" s="110" t="s">
        <v>1393</v>
      </c>
      <c r="AY103" s="107" t="s">
        <v>446</v>
      </c>
      <c r="AZ103" s="107" t="s">
        <v>446</v>
      </c>
      <c r="BA103" s="108"/>
      <c r="BB103" s="109"/>
      <c r="BC103" s="110"/>
      <c r="BD103" s="107"/>
      <c r="BE103" s="107"/>
      <c r="BF103" s="108"/>
      <c r="BG103" s="109"/>
      <c r="BH103" s="110"/>
      <c r="BI103" s="107"/>
      <c r="BJ103" s="107"/>
      <c r="BK103" s="108"/>
      <c r="BL103" s="109"/>
      <c r="BM103" s="110"/>
      <c r="BN103" s="107"/>
      <c r="BO103" s="107"/>
      <c r="BP103" s="108"/>
      <c r="BQ103" s="109"/>
      <c r="BR103" s="110"/>
      <c r="BS103" s="107"/>
      <c r="BT103" s="107"/>
      <c r="BU103" s="108"/>
      <c r="BV103" s="109"/>
      <c r="BW103" s="110"/>
      <c r="BX103" s="107"/>
      <c r="BY103" s="111"/>
    </row>
    <row r="104" spans="2:77" s="112" customFormat="1" ht="102" hidden="1" customHeight="1" x14ac:dyDescent="0.2">
      <c r="B104" s="95" t="s">
        <v>633</v>
      </c>
      <c r="C104" s="96">
        <v>43203</v>
      </c>
      <c r="D104" s="96">
        <v>43474</v>
      </c>
      <c r="E104" s="96">
        <v>43507</v>
      </c>
      <c r="F104" s="357"/>
      <c r="G104" s="97"/>
      <c r="H104" s="98"/>
      <c r="I104" s="97" t="s">
        <v>26</v>
      </c>
      <c r="J104" s="99" t="s">
        <v>699</v>
      </c>
      <c r="K104" s="100"/>
      <c r="L104" s="94" t="s">
        <v>653</v>
      </c>
      <c r="M104" s="94" t="s">
        <v>844</v>
      </c>
      <c r="N104" s="90" t="s">
        <v>649</v>
      </c>
      <c r="O104" s="96" t="s">
        <v>650</v>
      </c>
      <c r="P104" s="96"/>
      <c r="Q104" s="101"/>
      <c r="R104" s="101"/>
      <c r="S104" s="102" t="s">
        <v>445</v>
      </c>
      <c r="T104" s="102" t="s">
        <v>446</v>
      </c>
      <c r="U104" s="103"/>
      <c r="V104" s="104"/>
      <c r="W104" s="105"/>
      <c r="X104" s="106"/>
      <c r="Y104" s="106"/>
      <c r="Z104" s="103"/>
      <c r="AA104" s="107"/>
      <c r="AB104" s="108"/>
      <c r="AC104" s="109"/>
      <c r="AD104" s="89"/>
      <c r="AE104" s="107"/>
      <c r="AF104" s="107"/>
      <c r="AG104" s="108"/>
      <c r="AH104" s="109"/>
      <c r="AI104" s="89"/>
      <c r="AJ104" s="107"/>
      <c r="AK104" s="107">
        <v>43620</v>
      </c>
      <c r="AL104" s="108" t="s">
        <v>520</v>
      </c>
      <c r="AM104" s="109"/>
      <c r="AN104" s="89" t="s">
        <v>1190</v>
      </c>
      <c r="AO104" s="107"/>
      <c r="AP104" s="107">
        <v>43654</v>
      </c>
      <c r="AQ104" s="108" t="s">
        <v>520</v>
      </c>
      <c r="AR104" s="109"/>
      <c r="AS104" s="89" t="s">
        <v>1190</v>
      </c>
      <c r="AT104" s="107"/>
      <c r="AU104" s="107"/>
      <c r="AV104" s="108"/>
      <c r="AW104" s="109"/>
      <c r="AX104" s="110"/>
      <c r="AY104" s="107"/>
      <c r="AZ104" s="107"/>
      <c r="BA104" s="108"/>
      <c r="BB104" s="109"/>
      <c r="BC104" s="110"/>
      <c r="BD104" s="107"/>
      <c r="BE104" s="107"/>
      <c r="BF104" s="108"/>
      <c r="BG104" s="109"/>
      <c r="BH104" s="110"/>
      <c r="BI104" s="107"/>
      <c r="BJ104" s="107"/>
      <c r="BK104" s="108"/>
      <c r="BL104" s="109"/>
      <c r="BM104" s="110"/>
      <c r="BN104" s="107"/>
      <c r="BS104" s="107"/>
      <c r="BT104" s="107">
        <v>43810</v>
      </c>
      <c r="BU104" s="108" t="s">
        <v>520</v>
      </c>
      <c r="BV104" s="109"/>
      <c r="BW104" s="110" t="s">
        <v>1543</v>
      </c>
      <c r="BX104" s="107"/>
      <c r="BY104" s="111"/>
    </row>
    <row r="105" spans="2:77" s="3" customFormat="1" ht="108" hidden="1" x14ac:dyDescent="0.2">
      <c r="B105" s="63" t="s">
        <v>633</v>
      </c>
      <c r="C105" s="41">
        <v>43203</v>
      </c>
      <c r="D105" s="41">
        <v>43474</v>
      </c>
      <c r="E105" s="41">
        <v>43507</v>
      </c>
      <c r="F105" s="60" t="s">
        <v>865</v>
      </c>
      <c r="G105" s="36"/>
      <c r="H105" s="49"/>
      <c r="I105" s="36" t="s">
        <v>26</v>
      </c>
      <c r="J105" s="207" t="s">
        <v>700</v>
      </c>
      <c r="K105" s="46"/>
      <c r="L105" s="69" t="s">
        <v>654</v>
      </c>
      <c r="M105" s="66" t="s">
        <v>845</v>
      </c>
      <c r="N105" s="38" t="s">
        <v>308</v>
      </c>
      <c r="O105" s="41" t="s">
        <v>650</v>
      </c>
      <c r="P105" s="41" t="s">
        <v>655</v>
      </c>
      <c r="Q105" s="42">
        <v>0.92500000000000004</v>
      </c>
      <c r="R105" s="42">
        <v>0.94</v>
      </c>
      <c r="S105" s="43" t="s">
        <v>443</v>
      </c>
      <c r="T105" s="43" t="s">
        <v>444</v>
      </c>
      <c r="U105" s="48"/>
      <c r="V105" s="72"/>
      <c r="W105" s="75"/>
      <c r="X105" s="76"/>
      <c r="Y105" s="76"/>
      <c r="Z105" s="48"/>
      <c r="AA105" s="27">
        <v>43567</v>
      </c>
      <c r="AB105" s="2" t="s">
        <v>520</v>
      </c>
      <c r="AC105" s="25"/>
      <c r="AE105" s="27" t="s">
        <v>446</v>
      </c>
      <c r="AF105" s="27"/>
      <c r="AG105" s="2"/>
      <c r="AH105" s="25"/>
      <c r="AI105" s="28"/>
      <c r="AJ105" s="27"/>
      <c r="AK105" s="107">
        <v>43620</v>
      </c>
      <c r="AL105" s="2" t="s">
        <v>551</v>
      </c>
      <c r="AM105" s="25"/>
      <c r="AN105" s="28" t="s">
        <v>1191</v>
      </c>
      <c r="AO105" s="27"/>
      <c r="AP105" s="27"/>
      <c r="AQ105" s="2"/>
      <c r="AR105" s="25"/>
      <c r="AS105" s="29"/>
      <c r="AT105" s="27"/>
      <c r="AU105" s="27"/>
      <c r="AV105" s="2"/>
      <c r="AW105" s="25"/>
      <c r="AX105" s="29"/>
      <c r="AY105" s="27"/>
      <c r="AZ105" s="27">
        <v>43711</v>
      </c>
      <c r="BA105" s="2" t="s">
        <v>520</v>
      </c>
      <c r="BB105" s="25"/>
      <c r="BC105" s="29" t="s">
        <v>1390</v>
      </c>
      <c r="BD105" s="27"/>
      <c r="BE105" s="27">
        <v>43741</v>
      </c>
      <c r="BF105" s="2" t="s">
        <v>551</v>
      </c>
      <c r="BG105" s="25"/>
      <c r="BH105" s="29" t="s">
        <v>1404</v>
      </c>
      <c r="BI105" s="27"/>
      <c r="BN105" s="27"/>
      <c r="BO105" s="27"/>
      <c r="BP105" s="2"/>
      <c r="BQ105" s="25"/>
      <c r="BR105" s="29"/>
      <c r="BS105" s="27"/>
      <c r="BT105" s="27"/>
      <c r="BU105" s="2"/>
      <c r="BV105" s="25"/>
      <c r="BW105" s="29"/>
      <c r="BX105" s="27"/>
      <c r="BY105" s="20"/>
    </row>
    <row r="106" spans="2:77" s="3" customFormat="1" ht="144" hidden="1" x14ac:dyDescent="0.2">
      <c r="B106" s="63" t="s">
        <v>633</v>
      </c>
      <c r="C106" s="41">
        <v>43203</v>
      </c>
      <c r="D106" s="41">
        <v>43474</v>
      </c>
      <c r="E106" s="41">
        <v>43507</v>
      </c>
      <c r="F106" s="60" t="s">
        <v>866</v>
      </c>
      <c r="G106" s="36"/>
      <c r="H106" s="49"/>
      <c r="I106" s="36" t="s">
        <v>26</v>
      </c>
      <c r="J106" s="207" t="s">
        <v>701</v>
      </c>
      <c r="K106" s="46"/>
      <c r="L106" s="69" t="s">
        <v>656</v>
      </c>
      <c r="M106" s="66" t="s">
        <v>846</v>
      </c>
      <c r="N106" s="40" t="s">
        <v>1023</v>
      </c>
      <c r="O106" s="41" t="s">
        <v>650</v>
      </c>
      <c r="P106" s="41" t="s">
        <v>657</v>
      </c>
      <c r="Q106" s="42" t="s">
        <v>486</v>
      </c>
      <c r="R106" s="70">
        <v>0.9</v>
      </c>
      <c r="S106" s="47" t="s">
        <v>658</v>
      </c>
      <c r="T106" s="47" t="s">
        <v>659</v>
      </c>
      <c r="U106" s="48"/>
      <c r="V106" s="72"/>
      <c r="W106" s="75"/>
      <c r="X106" s="76"/>
      <c r="Y106" s="76"/>
      <c r="Z106" s="48"/>
      <c r="AA106" s="27">
        <v>43567</v>
      </c>
      <c r="AB106" s="2" t="s">
        <v>520</v>
      </c>
      <c r="AC106" s="25"/>
      <c r="AD106" s="28" t="s">
        <v>895</v>
      </c>
      <c r="AE106" s="27"/>
      <c r="AF106" s="27"/>
      <c r="AG106" s="2"/>
      <c r="AH106" s="25"/>
      <c r="AI106" s="28"/>
      <c r="AJ106" s="27"/>
      <c r="AK106" s="27">
        <v>43622</v>
      </c>
      <c r="AL106" s="2" t="s">
        <v>520</v>
      </c>
      <c r="AM106" s="25"/>
      <c r="AN106" s="134" t="s">
        <v>1112</v>
      </c>
      <c r="AO106" s="27"/>
      <c r="AP106" s="27"/>
      <c r="AQ106" s="2"/>
      <c r="AR106" s="25"/>
      <c r="AS106" s="29"/>
      <c r="AT106" s="27"/>
      <c r="AU106" s="27"/>
      <c r="AV106" s="2"/>
      <c r="AW106" s="25"/>
      <c r="AX106" s="29"/>
      <c r="AY106" s="27"/>
      <c r="AZ106" s="27">
        <v>43711</v>
      </c>
      <c r="BA106" s="2" t="s">
        <v>520</v>
      </c>
      <c r="BB106" s="25"/>
      <c r="BC106" s="29" t="s">
        <v>1395</v>
      </c>
      <c r="BD106" s="27"/>
      <c r="BE106" s="27"/>
      <c r="BF106" s="2"/>
      <c r="BG106" s="25"/>
      <c r="BH106" s="29"/>
      <c r="BI106" s="27"/>
      <c r="BJ106" s="27"/>
      <c r="BK106" s="2"/>
      <c r="BL106" s="25"/>
      <c r="BM106" s="29"/>
      <c r="BN106" s="27"/>
      <c r="BO106" s="27">
        <v>43805</v>
      </c>
      <c r="BP106" s="2" t="s">
        <v>551</v>
      </c>
      <c r="BQ106" s="25"/>
      <c r="BR106" s="29" t="s">
        <v>1515</v>
      </c>
      <c r="BS106" s="27"/>
      <c r="BT106" s="27"/>
      <c r="BU106" s="2"/>
      <c r="BV106" s="25"/>
      <c r="BW106" s="29"/>
      <c r="BX106" s="27"/>
      <c r="BY106" s="20"/>
    </row>
    <row r="107" spans="2:77" s="3" customFormat="1" ht="52.5" hidden="1" customHeight="1" x14ac:dyDescent="0.2">
      <c r="B107" s="63" t="s">
        <v>633</v>
      </c>
      <c r="C107" s="41">
        <v>43203</v>
      </c>
      <c r="D107" s="41">
        <v>43474</v>
      </c>
      <c r="E107" s="41">
        <v>43507</v>
      </c>
      <c r="F107" s="356" t="s">
        <v>867</v>
      </c>
      <c r="G107" s="36"/>
      <c r="H107" s="49"/>
      <c r="I107" s="36" t="s">
        <v>26</v>
      </c>
      <c r="J107" s="207" t="s">
        <v>702</v>
      </c>
      <c r="K107" s="46"/>
      <c r="L107" s="69" t="s">
        <v>660</v>
      </c>
      <c r="M107" s="66" t="s">
        <v>847</v>
      </c>
      <c r="N107" s="60" t="s">
        <v>661</v>
      </c>
      <c r="O107" s="41">
        <v>43585</v>
      </c>
      <c r="P107" s="41"/>
      <c r="Q107" s="67"/>
      <c r="R107" s="67"/>
      <c r="S107" s="43" t="s">
        <v>445</v>
      </c>
      <c r="T107" s="43" t="s">
        <v>446</v>
      </c>
      <c r="U107" s="48"/>
      <c r="V107" s="72"/>
      <c r="W107" s="75"/>
      <c r="X107" s="76"/>
      <c r="Y107" s="76"/>
      <c r="Z107" s="48"/>
      <c r="AA107" s="27"/>
      <c r="AB107" s="2"/>
      <c r="AC107" s="25"/>
      <c r="AD107" s="28"/>
      <c r="AE107" s="27"/>
      <c r="AF107" s="27"/>
      <c r="AG107" s="2"/>
      <c r="AH107" s="25"/>
      <c r="AI107" s="28"/>
      <c r="AJ107" s="27"/>
      <c r="AK107" s="27">
        <v>43622</v>
      </c>
      <c r="AL107" s="2" t="s">
        <v>521</v>
      </c>
      <c r="AM107" s="25"/>
      <c r="AN107" s="28"/>
      <c r="AO107" s="27">
        <v>43651</v>
      </c>
      <c r="AP107" s="27">
        <v>43651</v>
      </c>
      <c r="AQ107" s="2" t="s">
        <v>520</v>
      </c>
      <c r="AR107" s="25"/>
      <c r="AS107" s="29" t="s">
        <v>1196</v>
      </c>
      <c r="AT107" s="27"/>
      <c r="AU107" s="27"/>
      <c r="AV107" s="2"/>
      <c r="AW107" s="25"/>
      <c r="AX107" s="29"/>
      <c r="AY107" s="27"/>
      <c r="AZ107" s="27"/>
      <c r="BA107" s="2"/>
      <c r="BB107" s="25"/>
      <c r="BC107" s="29"/>
      <c r="BD107" s="27"/>
      <c r="BE107" s="27"/>
      <c r="BF107" s="2"/>
      <c r="BG107" s="25"/>
      <c r="BH107" s="29"/>
      <c r="BI107" s="27"/>
      <c r="BJ107" s="27"/>
      <c r="BK107" s="2"/>
      <c r="BL107" s="25"/>
      <c r="BM107" s="29"/>
      <c r="BN107" s="27"/>
      <c r="BS107" s="27"/>
      <c r="BT107" s="27">
        <v>43810</v>
      </c>
      <c r="BU107" s="2" t="s">
        <v>551</v>
      </c>
      <c r="BV107" s="25"/>
      <c r="BW107" s="29" t="s">
        <v>1544</v>
      </c>
      <c r="BX107" s="27"/>
      <c r="BY107" s="20"/>
    </row>
    <row r="108" spans="2:77" s="3" customFormat="1" ht="72" hidden="1" x14ac:dyDescent="0.2">
      <c r="B108" s="63" t="s">
        <v>633</v>
      </c>
      <c r="C108" s="41">
        <v>43203</v>
      </c>
      <c r="D108" s="41">
        <v>43474</v>
      </c>
      <c r="E108" s="41">
        <v>43507</v>
      </c>
      <c r="F108" s="357"/>
      <c r="G108" s="36"/>
      <c r="H108" s="49"/>
      <c r="I108" s="36" t="s">
        <v>26</v>
      </c>
      <c r="J108" s="207" t="s">
        <v>703</v>
      </c>
      <c r="K108" s="46"/>
      <c r="L108" s="69" t="s">
        <v>662</v>
      </c>
      <c r="M108" s="66" t="s">
        <v>848</v>
      </c>
      <c r="N108" s="60" t="s">
        <v>661</v>
      </c>
      <c r="O108" s="41">
        <v>43738</v>
      </c>
      <c r="P108" s="41"/>
      <c r="Q108" s="67"/>
      <c r="R108" s="67"/>
      <c r="S108" s="43" t="s">
        <v>443</v>
      </c>
      <c r="T108" s="43" t="s">
        <v>444</v>
      </c>
      <c r="U108" s="48"/>
      <c r="V108" s="72"/>
      <c r="W108" s="75"/>
      <c r="X108" s="76"/>
      <c r="Y108" s="76"/>
      <c r="Z108" s="48"/>
      <c r="AA108" s="27"/>
      <c r="AB108" s="2"/>
      <c r="AC108" s="25"/>
      <c r="AD108" s="28"/>
      <c r="AE108" s="27"/>
      <c r="AF108" s="27"/>
      <c r="AG108" s="2"/>
      <c r="AH108" s="25"/>
      <c r="AI108" s="28"/>
      <c r="AJ108" s="27"/>
      <c r="AK108" s="27"/>
      <c r="AL108" s="2"/>
      <c r="AM108" s="25"/>
      <c r="AN108" s="28"/>
      <c r="AO108" s="27"/>
      <c r="AP108" s="27"/>
      <c r="AQ108" s="2"/>
      <c r="AR108" s="25"/>
      <c r="AS108" s="29"/>
      <c r="AT108" s="27"/>
      <c r="AU108" s="27"/>
      <c r="AV108" s="2"/>
      <c r="AW108" s="25"/>
      <c r="AX108" s="29"/>
      <c r="AY108" s="27"/>
      <c r="AZ108" s="27"/>
      <c r="BA108" s="2"/>
      <c r="BB108" s="25"/>
      <c r="BC108" s="29"/>
      <c r="BD108" s="27"/>
      <c r="BE108" s="27"/>
      <c r="BF108" s="2"/>
      <c r="BG108" s="25"/>
      <c r="BH108" s="29"/>
      <c r="BI108" s="27"/>
      <c r="BJ108" s="27"/>
      <c r="BK108" s="2"/>
      <c r="BL108" s="25"/>
      <c r="BM108" s="29"/>
      <c r="BN108" s="27"/>
      <c r="BO108" s="27"/>
      <c r="BP108" s="2"/>
      <c r="BQ108" s="25"/>
      <c r="BR108" s="29"/>
      <c r="BS108" s="27"/>
      <c r="BT108" s="27">
        <v>43810</v>
      </c>
      <c r="BU108" s="2" t="s">
        <v>551</v>
      </c>
      <c r="BV108" s="25"/>
      <c r="BW108" s="29" t="s">
        <v>1545</v>
      </c>
      <c r="BX108" s="27"/>
      <c r="BY108" s="20"/>
    </row>
    <row r="109" spans="2:77" s="112" customFormat="1" ht="60" hidden="1" x14ac:dyDescent="0.2">
      <c r="B109" s="95" t="s">
        <v>633</v>
      </c>
      <c r="C109" s="96">
        <v>43203</v>
      </c>
      <c r="D109" s="96">
        <v>43474</v>
      </c>
      <c r="E109" s="96">
        <v>43507</v>
      </c>
      <c r="F109" s="358" t="s">
        <v>663</v>
      </c>
      <c r="G109" s="97"/>
      <c r="H109" s="98"/>
      <c r="I109" s="97" t="s">
        <v>26</v>
      </c>
      <c r="J109" s="99" t="s">
        <v>704</v>
      </c>
      <c r="K109" s="100"/>
      <c r="L109" s="113" t="s">
        <v>664</v>
      </c>
      <c r="M109" s="94" t="s">
        <v>849</v>
      </c>
      <c r="N109" s="90" t="s">
        <v>665</v>
      </c>
      <c r="O109" s="96" t="s">
        <v>666</v>
      </c>
      <c r="P109" s="96"/>
      <c r="Q109" s="101"/>
      <c r="R109" s="101"/>
      <c r="S109" s="102" t="s">
        <v>445</v>
      </c>
      <c r="T109" s="102" t="s">
        <v>446</v>
      </c>
      <c r="U109" s="103"/>
      <c r="V109" s="104"/>
      <c r="W109" s="105"/>
      <c r="X109" s="106"/>
      <c r="Y109" s="106"/>
      <c r="Z109" s="103"/>
      <c r="AA109" s="107"/>
      <c r="AB109" s="108"/>
      <c r="AC109" s="109"/>
      <c r="AD109" s="89"/>
      <c r="AE109" s="107"/>
      <c r="AF109" s="107"/>
      <c r="AG109" s="108"/>
      <c r="AH109" s="109"/>
      <c r="AI109" s="89"/>
      <c r="AJ109" s="107"/>
      <c r="AK109" s="107">
        <v>43620</v>
      </c>
      <c r="AL109" s="108" t="s">
        <v>520</v>
      </c>
      <c r="AM109" s="109"/>
      <c r="AN109" s="89" t="s">
        <v>1192</v>
      </c>
      <c r="AO109" s="107">
        <v>43651</v>
      </c>
      <c r="AP109" s="107">
        <v>43662</v>
      </c>
      <c r="AQ109" s="108" t="s">
        <v>520</v>
      </c>
      <c r="AR109" s="109"/>
      <c r="AS109" s="110" t="s">
        <v>1396</v>
      </c>
      <c r="AT109" s="107"/>
      <c r="AU109" s="107"/>
      <c r="AV109" s="108"/>
      <c r="AW109" s="109"/>
      <c r="AX109" s="110"/>
      <c r="AY109" s="107"/>
      <c r="AZ109" s="107"/>
      <c r="BA109" s="108"/>
      <c r="BB109" s="109"/>
      <c r="BC109" s="110"/>
      <c r="BD109" s="107"/>
      <c r="BE109" s="107"/>
      <c r="BF109" s="108"/>
      <c r="BG109" s="109"/>
      <c r="BH109" s="110"/>
      <c r="BI109" s="107"/>
      <c r="BJ109" s="107"/>
      <c r="BK109" s="108"/>
      <c r="BL109" s="109"/>
      <c r="BM109" s="110"/>
      <c r="BN109" s="107"/>
      <c r="BO109" s="107"/>
      <c r="BP109" s="108"/>
      <c r="BQ109" s="109"/>
      <c r="BR109" s="110"/>
      <c r="BS109" s="107"/>
      <c r="BT109" s="213">
        <v>43810</v>
      </c>
      <c r="BU109" s="108" t="s">
        <v>520</v>
      </c>
      <c r="BV109" s="109"/>
      <c r="BW109" s="110" t="s">
        <v>1546</v>
      </c>
      <c r="BX109" s="109"/>
      <c r="BY109" s="110"/>
    </row>
    <row r="110" spans="2:77" s="112" customFormat="1" ht="71.25" hidden="1" customHeight="1" x14ac:dyDescent="0.2">
      <c r="B110" s="95" t="s">
        <v>633</v>
      </c>
      <c r="C110" s="96">
        <v>43203</v>
      </c>
      <c r="D110" s="96">
        <v>43474</v>
      </c>
      <c r="E110" s="96">
        <v>43507</v>
      </c>
      <c r="F110" s="359"/>
      <c r="G110" s="97"/>
      <c r="H110" s="98"/>
      <c r="I110" s="97" t="s">
        <v>26</v>
      </c>
      <c r="J110" s="207" t="s">
        <v>705</v>
      </c>
      <c r="K110" s="100"/>
      <c r="L110" s="113" t="s">
        <v>667</v>
      </c>
      <c r="M110" s="94" t="s">
        <v>850</v>
      </c>
      <c r="N110" s="90" t="s">
        <v>665</v>
      </c>
      <c r="O110" s="96" t="s">
        <v>666</v>
      </c>
      <c r="P110" s="96"/>
      <c r="Q110" s="101"/>
      <c r="R110" s="101"/>
      <c r="S110" s="102" t="s">
        <v>445</v>
      </c>
      <c r="T110" s="102" t="s">
        <v>446</v>
      </c>
      <c r="U110" s="103"/>
      <c r="V110" s="104"/>
      <c r="W110" s="105"/>
      <c r="X110" s="106"/>
      <c r="Y110" s="106"/>
      <c r="Z110" s="103"/>
      <c r="AA110" s="107"/>
      <c r="AB110" s="108"/>
      <c r="AC110" s="109"/>
      <c r="AD110" s="89"/>
      <c r="AE110" s="107"/>
      <c r="AF110" s="107"/>
      <c r="AG110" s="108"/>
      <c r="AH110" s="109"/>
      <c r="AI110" s="89"/>
      <c r="AJ110" s="107"/>
      <c r="AK110" s="107"/>
      <c r="AL110" s="108"/>
      <c r="AM110" s="109"/>
      <c r="AO110" s="107">
        <v>43651</v>
      </c>
      <c r="AP110" s="107">
        <v>43662</v>
      </c>
      <c r="AQ110" s="108" t="s">
        <v>520</v>
      </c>
      <c r="AR110" s="109"/>
      <c r="AS110" s="89" t="s">
        <v>1192</v>
      </c>
      <c r="AT110" s="107"/>
      <c r="AU110" s="107"/>
      <c r="AV110" s="108"/>
      <c r="AW110" s="109"/>
      <c r="AX110" s="110"/>
      <c r="AY110" s="107"/>
      <c r="AZ110" s="107"/>
      <c r="BA110" s="108"/>
      <c r="BB110" s="109"/>
      <c r="BC110" s="110"/>
      <c r="BD110" s="107"/>
      <c r="BE110" s="107"/>
      <c r="BF110" s="108"/>
      <c r="BG110" s="109"/>
      <c r="BH110" s="110"/>
      <c r="BI110" s="107"/>
      <c r="BJ110" s="107"/>
      <c r="BK110" s="108"/>
      <c r="BL110" s="109"/>
      <c r="BM110" s="110"/>
      <c r="BN110" s="107"/>
      <c r="BO110" s="107"/>
      <c r="BP110" s="108"/>
      <c r="BQ110" s="109"/>
      <c r="BR110" s="110"/>
      <c r="BS110" s="107"/>
      <c r="BT110" s="213">
        <v>43810</v>
      </c>
      <c r="BU110" s="108" t="s">
        <v>551</v>
      </c>
      <c r="BV110" s="109"/>
      <c r="BW110" s="89" t="s">
        <v>1547</v>
      </c>
      <c r="BX110" s="107"/>
      <c r="BY110" s="111"/>
    </row>
    <row r="111" spans="2:77" s="112" customFormat="1" ht="192" hidden="1" x14ac:dyDescent="0.2">
      <c r="B111" s="95" t="s">
        <v>633</v>
      </c>
      <c r="C111" s="96">
        <v>43203</v>
      </c>
      <c r="D111" s="96">
        <v>43474</v>
      </c>
      <c r="E111" s="96">
        <v>43507</v>
      </c>
      <c r="F111" s="114" t="s">
        <v>868</v>
      </c>
      <c r="G111" s="97"/>
      <c r="H111" s="98"/>
      <c r="I111" s="97" t="s">
        <v>26</v>
      </c>
      <c r="J111" s="99" t="s">
        <v>706</v>
      </c>
      <c r="K111" s="100"/>
      <c r="L111" s="114" t="s">
        <v>668</v>
      </c>
      <c r="M111" s="114" t="s">
        <v>851</v>
      </c>
      <c r="N111" s="114" t="s">
        <v>669</v>
      </c>
      <c r="O111" s="103">
        <v>43616</v>
      </c>
      <c r="P111" s="96"/>
      <c r="Q111" s="101"/>
      <c r="R111" s="101"/>
      <c r="S111" s="102" t="s">
        <v>443</v>
      </c>
      <c r="T111" s="102" t="s">
        <v>444</v>
      </c>
      <c r="U111" s="103"/>
      <c r="V111" s="104"/>
      <c r="W111" s="105"/>
      <c r="X111" s="106"/>
      <c r="Y111" s="106"/>
      <c r="Z111" s="103"/>
      <c r="AA111" s="107"/>
      <c r="AB111" s="108"/>
      <c r="AC111" s="109"/>
      <c r="AD111" s="89"/>
      <c r="AE111" s="107"/>
      <c r="AF111" s="107"/>
      <c r="AG111" s="108"/>
      <c r="AH111" s="109"/>
      <c r="AI111" s="89"/>
      <c r="AJ111" s="107"/>
      <c r="AK111" s="107">
        <v>43620</v>
      </c>
      <c r="AL111" s="108" t="s">
        <v>520</v>
      </c>
      <c r="AM111" s="109"/>
      <c r="AN111" s="89" t="s">
        <v>1193</v>
      </c>
      <c r="AO111" s="107"/>
      <c r="AP111" s="107"/>
      <c r="AQ111" s="108"/>
      <c r="AR111" s="109"/>
      <c r="AS111" s="110"/>
      <c r="AT111" s="107"/>
      <c r="AU111" s="107"/>
      <c r="AV111" s="108"/>
      <c r="AW111" s="109"/>
      <c r="AX111" s="110"/>
      <c r="AY111" s="107"/>
      <c r="AZ111" s="107"/>
      <c r="BA111" s="108"/>
      <c r="BB111" s="109"/>
      <c r="BC111" s="110"/>
      <c r="BD111" s="107"/>
      <c r="BE111" s="107"/>
      <c r="BF111" s="108"/>
      <c r="BG111" s="109"/>
      <c r="BH111" s="110"/>
      <c r="BI111" s="107"/>
      <c r="BJ111" s="107"/>
      <c r="BK111" s="108"/>
      <c r="BL111" s="109"/>
      <c r="BM111" s="110"/>
      <c r="BN111" s="107"/>
      <c r="BO111" s="107"/>
      <c r="BP111" s="108"/>
      <c r="BQ111" s="109"/>
      <c r="BR111" s="110"/>
      <c r="BS111" s="107"/>
      <c r="BT111" s="107">
        <v>43810</v>
      </c>
      <c r="BU111" s="108" t="s">
        <v>520</v>
      </c>
      <c r="BV111" s="109"/>
      <c r="BW111" s="110" t="s">
        <v>1548</v>
      </c>
      <c r="BX111" s="107"/>
      <c r="BY111" s="111"/>
    </row>
    <row r="112" spans="2:77" s="3" customFormat="1" ht="60" hidden="1" x14ac:dyDescent="0.2">
      <c r="B112" s="63" t="s">
        <v>633</v>
      </c>
      <c r="C112" s="41">
        <v>43203</v>
      </c>
      <c r="D112" s="41">
        <v>43474</v>
      </c>
      <c r="E112" s="41">
        <v>43507</v>
      </c>
      <c r="F112" s="60" t="s">
        <v>670</v>
      </c>
      <c r="G112" s="36"/>
      <c r="H112" s="49"/>
      <c r="I112" s="36" t="s">
        <v>26</v>
      </c>
      <c r="J112" s="207" t="s">
        <v>707</v>
      </c>
      <c r="K112" s="46"/>
      <c r="L112" s="60" t="s">
        <v>671</v>
      </c>
      <c r="M112" s="60" t="s">
        <v>852</v>
      </c>
      <c r="N112" s="60" t="s">
        <v>672</v>
      </c>
      <c r="O112" s="48">
        <v>43830</v>
      </c>
      <c r="P112" s="41"/>
      <c r="Q112" s="67"/>
      <c r="R112" s="67"/>
      <c r="S112" s="43" t="s">
        <v>445</v>
      </c>
      <c r="T112" s="43" t="s">
        <v>446</v>
      </c>
      <c r="U112" s="48"/>
      <c r="V112" s="72"/>
      <c r="W112" s="75"/>
      <c r="X112" s="76"/>
      <c r="Y112" s="76"/>
      <c r="Z112" s="48"/>
      <c r="AA112" s="27"/>
      <c r="AB112" s="2"/>
      <c r="AC112" s="25"/>
      <c r="AD112" s="28"/>
      <c r="AE112" s="27"/>
      <c r="AF112" s="27"/>
      <c r="AG112" s="2"/>
      <c r="AH112" s="25"/>
      <c r="AI112" s="28"/>
      <c r="AJ112" s="27"/>
      <c r="AK112" s="27"/>
      <c r="AL112" s="2"/>
      <c r="AM112" s="25"/>
      <c r="AN112" s="28"/>
      <c r="AO112" s="27"/>
      <c r="AP112" s="27"/>
      <c r="AQ112" s="2"/>
      <c r="AR112" s="25"/>
      <c r="AS112" s="29"/>
      <c r="AT112" s="27"/>
      <c r="AU112" s="27"/>
      <c r="AV112" s="2"/>
      <c r="AW112" s="25"/>
      <c r="AX112" s="29"/>
      <c r="AY112" s="27"/>
      <c r="AZ112" s="27"/>
      <c r="BA112" s="2"/>
      <c r="BB112" s="25"/>
      <c r="BC112" s="29"/>
      <c r="BD112" s="27"/>
      <c r="BE112" s="27"/>
      <c r="BF112" s="2"/>
      <c r="BG112" s="25"/>
      <c r="BH112" s="29"/>
      <c r="BI112" s="27"/>
      <c r="BJ112" s="27"/>
      <c r="BK112" s="2"/>
      <c r="BL112" s="25"/>
      <c r="BM112" s="29"/>
      <c r="BN112" s="27"/>
      <c r="BO112" s="27"/>
      <c r="BP112" s="2"/>
      <c r="BQ112" s="25"/>
      <c r="BR112" s="29"/>
      <c r="BS112" s="27"/>
      <c r="BT112" s="27">
        <v>43810</v>
      </c>
      <c r="BU112" s="2" t="s">
        <v>551</v>
      </c>
      <c r="BV112" s="25"/>
      <c r="BW112" s="29" t="s">
        <v>1549</v>
      </c>
      <c r="BX112" s="27"/>
      <c r="BY112" s="20"/>
    </row>
    <row r="113" spans="2:77" s="3" customFormat="1" ht="96" hidden="1" x14ac:dyDescent="0.2">
      <c r="B113" s="63" t="s">
        <v>633</v>
      </c>
      <c r="C113" s="41">
        <v>43203</v>
      </c>
      <c r="D113" s="41">
        <v>43474</v>
      </c>
      <c r="E113" s="41">
        <v>43507</v>
      </c>
      <c r="F113" s="60" t="s">
        <v>673</v>
      </c>
      <c r="G113" s="36"/>
      <c r="H113" s="49"/>
      <c r="I113" s="36" t="s">
        <v>26</v>
      </c>
      <c r="J113" s="207" t="s">
        <v>708</v>
      </c>
      <c r="K113" s="46"/>
      <c r="L113" s="60" t="s">
        <v>674</v>
      </c>
      <c r="M113" s="60" t="s">
        <v>853</v>
      </c>
      <c r="N113" s="60" t="s">
        <v>672</v>
      </c>
      <c r="O113" s="48">
        <v>43830</v>
      </c>
      <c r="P113" s="41"/>
      <c r="Q113" s="67"/>
      <c r="R113" s="67"/>
      <c r="S113" s="43" t="s">
        <v>445</v>
      </c>
      <c r="T113" s="43" t="s">
        <v>446</v>
      </c>
      <c r="U113" s="48"/>
      <c r="V113" s="72"/>
      <c r="W113" s="75"/>
      <c r="X113" s="76"/>
      <c r="Y113" s="76"/>
      <c r="Z113" s="48"/>
      <c r="AA113" s="27"/>
      <c r="AB113" s="2"/>
      <c r="AC113" s="25"/>
      <c r="AD113" s="28"/>
      <c r="AE113" s="27"/>
      <c r="AF113" s="27"/>
      <c r="AG113" s="2"/>
      <c r="AH113" s="25"/>
      <c r="AI113" s="28"/>
      <c r="AJ113" s="27"/>
      <c r="AK113" s="27"/>
      <c r="AL113" s="2"/>
      <c r="AM113" s="25"/>
      <c r="AN113" s="28"/>
      <c r="AO113" s="27"/>
      <c r="AP113" s="27"/>
      <c r="AQ113" s="2"/>
      <c r="AR113" s="25"/>
      <c r="AS113" s="29"/>
      <c r="AT113" s="27"/>
      <c r="AU113" s="27"/>
      <c r="AV113" s="2"/>
      <c r="AW113" s="25"/>
      <c r="AX113" s="29"/>
      <c r="AY113" s="27"/>
      <c r="AZ113" s="27"/>
      <c r="BA113" s="2"/>
      <c r="BB113" s="25"/>
      <c r="BC113" s="29"/>
      <c r="BD113" s="27"/>
      <c r="BE113" s="27"/>
      <c r="BF113" s="2"/>
      <c r="BG113" s="25"/>
      <c r="BH113" s="29"/>
      <c r="BI113" s="27"/>
      <c r="BJ113" s="27"/>
      <c r="BK113" s="2"/>
      <c r="BL113" s="25"/>
      <c r="BM113" s="29"/>
      <c r="BN113" s="27"/>
      <c r="BO113" s="27"/>
      <c r="BP113" s="2"/>
      <c r="BQ113" s="25"/>
      <c r="BR113" s="29"/>
      <c r="BS113" s="27"/>
      <c r="BT113" s="213">
        <v>43810</v>
      </c>
      <c r="BU113" s="2" t="s">
        <v>551</v>
      </c>
      <c r="BV113" s="25"/>
      <c r="BW113" s="29" t="s">
        <v>1549</v>
      </c>
      <c r="BX113" s="27"/>
      <c r="BY113" s="20"/>
    </row>
    <row r="114" spans="2:77" s="3" customFormat="1" ht="204" hidden="1" x14ac:dyDescent="0.2">
      <c r="B114" s="63" t="s">
        <v>633</v>
      </c>
      <c r="C114" s="41">
        <v>43203</v>
      </c>
      <c r="D114" s="41">
        <v>43474</v>
      </c>
      <c r="E114" s="41">
        <v>43507</v>
      </c>
      <c r="F114" s="60" t="s">
        <v>675</v>
      </c>
      <c r="G114" s="36"/>
      <c r="H114" s="49"/>
      <c r="I114" s="36" t="s">
        <v>23</v>
      </c>
      <c r="J114" s="207" t="s">
        <v>711</v>
      </c>
      <c r="K114" s="46"/>
      <c r="L114" s="66" t="s">
        <v>676</v>
      </c>
      <c r="M114" s="69" t="s">
        <v>854</v>
      </c>
      <c r="N114" s="60" t="s">
        <v>677</v>
      </c>
      <c r="O114" s="48">
        <v>43830</v>
      </c>
      <c r="P114" s="41"/>
      <c r="Q114" s="67"/>
      <c r="R114" s="67"/>
      <c r="S114" s="43" t="s">
        <v>443</v>
      </c>
      <c r="T114" s="43" t="s">
        <v>444</v>
      </c>
      <c r="U114" s="48"/>
      <c r="V114" s="72"/>
      <c r="W114" s="75"/>
      <c r="X114" s="76"/>
      <c r="Y114" s="76"/>
      <c r="Z114" s="48"/>
      <c r="AA114" s="27"/>
      <c r="AB114" s="2"/>
      <c r="AC114" s="25"/>
      <c r="AD114" s="28"/>
      <c r="AE114" s="27"/>
      <c r="AF114" s="27"/>
      <c r="AG114" s="2"/>
      <c r="AH114" s="25"/>
      <c r="AI114" s="28" t="s">
        <v>1088</v>
      </c>
      <c r="AJ114" s="27"/>
      <c r="AK114" s="27"/>
      <c r="AL114" s="2"/>
      <c r="AM114" s="25"/>
      <c r="AN114" s="28"/>
      <c r="AO114" s="27"/>
      <c r="AP114" s="27"/>
      <c r="AQ114" s="2"/>
      <c r="AR114" s="25"/>
      <c r="AS114" s="29"/>
      <c r="AT114" s="27"/>
      <c r="AU114" s="27"/>
      <c r="AV114" s="2"/>
      <c r="AW114" s="25"/>
      <c r="AX114" s="29"/>
      <c r="AY114" s="27"/>
      <c r="AZ114" s="27">
        <v>43711</v>
      </c>
      <c r="BA114" s="2" t="s">
        <v>551</v>
      </c>
      <c r="BB114" s="25"/>
      <c r="BC114" s="29" t="s">
        <v>1326</v>
      </c>
      <c r="BD114" s="27"/>
      <c r="BE114" s="27"/>
      <c r="BF114" s="2"/>
      <c r="BG114" s="25"/>
      <c r="BH114" s="29"/>
      <c r="BI114" s="27"/>
      <c r="BJ114" s="27"/>
      <c r="BK114" s="2"/>
      <c r="BL114" s="25"/>
      <c r="BM114" s="222"/>
      <c r="BN114" s="27"/>
      <c r="BO114" s="27"/>
      <c r="BP114" s="2"/>
      <c r="BQ114" s="25"/>
      <c r="BR114" s="29"/>
      <c r="BS114" s="27"/>
      <c r="BT114" s="27"/>
      <c r="BU114" s="2"/>
      <c r="BV114" s="25"/>
      <c r="BW114" s="29"/>
      <c r="BX114" s="27"/>
      <c r="BY114" s="20"/>
    </row>
    <row r="115" spans="2:77" s="3" customFormat="1" ht="72" hidden="1" x14ac:dyDescent="0.2">
      <c r="B115" s="63" t="s">
        <v>633</v>
      </c>
      <c r="C115" s="41">
        <v>43203</v>
      </c>
      <c r="D115" s="41">
        <v>43474</v>
      </c>
      <c r="E115" s="41">
        <v>43507</v>
      </c>
      <c r="F115" s="60" t="s">
        <v>678</v>
      </c>
      <c r="G115" s="36"/>
      <c r="H115" s="49"/>
      <c r="I115" s="36" t="s">
        <v>23</v>
      </c>
      <c r="J115" s="207" t="s">
        <v>712</v>
      </c>
      <c r="K115" s="46"/>
      <c r="L115" s="60" t="s">
        <v>679</v>
      </c>
      <c r="M115" s="60" t="s">
        <v>855</v>
      </c>
      <c r="N115" s="60" t="s">
        <v>680</v>
      </c>
      <c r="O115" s="144">
        <v>43516</v>
      </c>
      <c r="P115" s="41"/>
      <c r="Q115" s="67"/>
      <c r="R115" s="67"/>
      <c r="S115" s="71" t="s">
        <v>445</v>
      </c>
      <c r="T115" s="71" t="s">
        <v>446</v>
      </c>
      <c r="U115" s="48"/>
      <c r="V115" s="72"/>
      <c r="W115" s="75"/>
      <c r="X115" s="76"/>
      <c r="Y115" s="76" t="s">
        <v>870</v>
      </c>
      <c r="Z115" s="48"/>
      <c r="AA115" s="27">
        <v>43567</v>
      </c>
      <c r="AB115" s="2" t="s">
        <v>551</v>
      </c>
      <c r="AC115" s="25"/>
      <c r="AD115" s="28" t="s">
        <v>1195</v>
      </c>
      <c r="AE115" s="27"/>
      <c r="AF115" s="27"/>
      <c r="AG115" s="2"/>
      <c r="AH115" s="25"/>
      <c r="AI115" s="28"/>
      <c r="AJ115" s="27"/>
      <c r="AK115" s="27"/>
      <c r="AL115" s="2"/>
      <c r="AM115" s="25"/>
      <c r="AN115" s="28"/>
      <c r="AO115" s="27"/>
      <c r="AP115" s="27"/>
      <c r="AQ115" s="2"/>
      <c r="AR115" s="25"/>
      <c r="AS115" s="29"/>
      <c r="AT115" s="27"/>
      <c r="AU115" s="27"/>
      <c r="AV115" s="2"/>
      <c r="AW115" s="25"/>
      <c r="AX115" s="29"/>
      <c r="AY115" s="27"/>
      <c r="AZ115" s="27"/>
      <c r="BA115" s="2"/>
      <c r="BB115" s="25"/>
      <c r="BC115" s="29"/>
      <c r="BD115" s="27"/>
      <c r="BE115" s="27"/>
      <c r="BF115" s="2"/>
      <c r="BG115" s="25"/>
      <c r="BH115" s="29"/>
      <c r="BI115" s="27"/>
      <c r="BJ115" s="27"/>
      <c r="BK115" s="2"/>
      <c r="BL115" s="25"/>
      <c r="BM115" s="29"/>
      <c r="BN115" s="27"/>
      <c r="BO115" s="27"/>
      <c r="BP115" s="2"/>
      <c r="BQ115" s="25"/>
      <c r="BR115" s="29"/>
      <c r="BS115" s="27"/>
      <c r="BT115" s="27"/>
      <c r="BU115" s="2"/>
      <c r="BV115" s="25"/>
      <c r="BW115" s="29"/>
      <c r="BX115" s="27"/>
      <c r="BY115" s="20"/>
    </row>
    <row r="116" spans="2:77" s="3" customFormat="1" ht="48" hidden="1" x14ac:dyDescent="0.2">
      <c r="B116" s="63" t="s">
        <v>633</v>
      </c>
      <c r="C116" s="41">
        <v>43203</v>
      </c>
      <c r="D116" s="41">
        <v>43474</v>
      </c>
      <c r="E116" s="41">
        <v>43507</v>
      </c>
      <c r="F116" s="354" t="s">
        <v>869</v>
      </c>
      <c r="G116" s="36"/>
      <c r="H116" s="49"/>
      <c r="I116" s="36" t="s">
        <v>23</v>
      </c>
      <c r="J116" s="65" t="s">
        <v>713</v>
      </c>
      <c r="K116" s="46"/>
      <c r="L116" s="60" t="s">
        <v>681</v>
      </c>
      <c r="M116" s="60" t="s">
        <v>856</v>
      </c>
      <c r="N116" s="60" t="s">
        <v>682</v>
      </c>
      <c r="O116" s="48">
        <v>43830</v>
      </c>
      <c r="P116" s="41"/>
      <c r="Q116" s="67"/>
      <c r="R116" s="67"/>
      <c r="S116" s="71" t="s">
        <v>445</v>
      </c>
      <c r="T116" s="71" t="s">
        <v>446</v>
      </c>
      <c r="U116" s="48"/>
      <c r="V116" s="72"/>
      <c r="W116" s="75"/>
      <c r="X116" s="76"/>
      <c r="Y116" s="76"/>
      <c r="Z116" s="48"/>
      <c r="AA116" s="27"/>
      <c r="AB116" s="2"/>
      <c r="AC116" s="25"/>
      <c r="AD116" s="28"/>
      <c r="AE116" s="27"/>
      <c r="AF116" s="27"/>
      <c r="AG116" s="2"/>
      <c r="AH116" s="25"/>
      <c r="AI116" s="28"/>
      <c r="AJ116" s="27"/>
      <c r="AK116" s="27"/>
      <c r="AL116" s="2"/>
      <c r="AM116" s="25"/>
      <c r="AN116" s="28"/>
      <c r="AO116" s="27"/>
      <c r="AP116" s="27"/>
      <c r="AQ116" s="2"/>
      <c r="AR116" s="25"/>
      <c r="AS116" s="29"/>
      <c r="AT116" s="27"/>
      <c r="AU116" s="27"/>
      <c r="AV116" s="2"/>
      <c r="AW116" s="25"/>
      <c r="AX116" s="29"/>
      <c r="AY116" s="27"/>
      <c r="AZ116" s="27"/>
      <c r="BA116" s="2"/>
      <c r="BB116" s="25"/>
      <c r="BC116" s="29"/>
      <c r="BD116" s="27"/>
      <c r="BE116" s="27"/>
      <c r="BF116" s="2"/>
      <c r="BG116" s="25"/>
      <c r="BH116" s="29"/>
      <c r="BI116" s="27"/>
      <c r="BJ116" s="27"/>
      <c r="BK116" s="2"/>
      <c r="BL116" s="25"/>
      <c r="BM116" s="29"/>
      <c r="BN116" s="27"/>
      <c r="BO116" s="27"/>
      <c r="BP116" s="2"/>
      <c r="BQ116" s="25"/>
      <c r="BR116" s="29"/>
      <c r="BS116" s="27"/>
      <c r="BT116" s="27">
        <v>43810</v>
      </c>
      <c r="BU116" s="2" t="s">
        <v>520</v>
      </c>
      <c r="BV116" s="25"/>
      <c r="BW116" s="29" t="s">
        <v>1550</v>
      </c>
      <c r="BX116" s="27"/>
      <c r="BY116" s="20"/>
    </row>
    <row r="117" spans="2:77" s="3" customFormat="1" ht="48" hidden="1" x14ac:dyDescent="0.2">
      <c r="B117" s="63" t="s">
        <v>633</v>
      </c>
      <c r="C117" s="41">
        <v>43203</v>
      </c>
      <c r="D117" s="41">
        <v>43474</v>
      </c>
      <c r="E117" s="41">
        <v>43507</v>
      </c>
      <c r="F117" s="360"/>
      <c r="G117" s="36"/>
      <c r="H117" s="49"/>
      <c r="I117" s="36" t="s">
        <v>23</v>
      </c>
      <c r="J117" s="65" t="s">
        <v>714</v>
      </c>
      <c r="K117" s="46"/>
      <c r="L117" s="60" t="s">
        <v>683</v>
      </c>
      <c r="M117" s="60" t="s">
        <v>857</v>
      </c>
      <c r="N117" s="60" t="s">
        <v>684</v>
      </c>
      <c r="O117" s="48">
        <v>43830</v>
      </c>
      <c r="P117" s="41"/>
      <c r="Q117" s="67"/>
      <c r="R117" s="67"/>
      <c r="S117" s="71" t="s">
        <v>685</v>
      </c>
      <c r="T117" s="71" t="s">
        <v>686</v>
      </c>
      <c r="U117" s="48"/>
      <c r="V117" s="72"/>
      <c r="W117" s="75"/>
      <c r="X117" s="76"/>
      <c r="Y117" s="76"/>
      <c r="Z117" s="48"/>
      <c r="AA117" s="27"/>
      <c r="AB117" s="2"/>
      <c r="AC117" s="25"/>
      <c r="AD117" s="28"/>
      <c r="AE117" s="27"/>
      <c r="AF117" s="27"/>
      <c r="AG117" s="2"/>
      <c r="AH117" s="25"/>
      <c r="AI117" s="28"/>
      <c r="AJ117" s="27"/>
      <c r="AK117" s="27"/>
      <c r="AL117" s="2"/>
      <c r="AM117" s="25"/>
      <c r="AN117" s="28"/>
      <c r="AO117" s="27"/>
      <c r="AP117" s="27"/>
      <c r="AQ117" s="2"/>
      <c r="AR117" s="25"/>
      <c r="AS117" s="29"/>
      <c r="AT117" s="27"/>
      <c r="AU117" s="27"/>
      <c r="AV117" s="2"/>
      <c r="AW117" s="25"/>
      <c r="AX117" s="29"/>
      <c r="AY117" s="27"/>
      <c r="AZ117" s="27"/>
      <c r="BA117" s="2"/>
      <c r="BB117" s="25"/>
      <c r="BC117" s="29"/>
      <c r="BD117" s="27"/>
      <c r="BE117" s="27"/>
      <c r="BF117" s="2"/>
      <c r="BG117" s="25"/>
      <c r="BH117" s="29"/>
      <c r="BI117" s="27"/>
      <c r="BJ117" s="27"/>
      <c r="BK117" s="2"/>
      <c r="BL117" s="25"/>
      <c r="BM117" s="29"/>
      <c r="BN117" s="27"/>
      <c r="BO117" s="27"/>
      <c r="BP117" s="2"/>
      <c r="BQ117" s="25"/>
      <c r="BR117" s="29"/>
      <c r="BS117" s="27"/>
      <c r="BT117" s="213">
        <v>43810</v>
      </c>
      <c r="BU117" s="2" t="s">
        <v>520</v>
      </c>
      <c r="BV117" s="25"/>
      <c r="BW117" s="29" t="s">
        <v>1551</v>
      </c>
      <c r="BX117" s="27"/>
      <c r="BY117" s="20"/>
    </row>
    <row r="118" spans="2:77" ht="204.75" hidden="1" x14ac:dyDescent="0.25">
      <c r="B118" s="327" t="s">
        <v>633</v>
      </c>
      <c r="C118" s="41">
        <v>43203</v>
      </c>
      <c r="D118" s="41">
        <v>43474</v>
      </c>
      <c r="E118" s="41">
        <v>43507</v>
      </c>
      <c r="F118" s="328" t="s">
        <v>1590</v>
      </c>
      <c r="G118" s="268"/>
      <c r="H118" s="299"/>
      <c r="I118" s="268" t="s">
        <v>25</v>
      </c>
      <c r="J118" s="329" t="s">
        <v>718</v>
      </c>
      <c r="K118" s="271"/>
      <c r="L118" s="298" t="s">
        <v>687</v>
      </c>
      <c r="M118" s="298" t="s">
        <v>858</v>
      </c>
      <c r="N118" s="298" t="s">
        <v>688</v>
      </c>
      <c r="O118" s="278">
        <v>43646</v>
      </c>
      <c r="P118" s="275" t="s">
        <v>689</v>
      </c>
      <c r="Q118" s="330">
        <v>0.71899999999999997</v>
      </c>
      <c r="R118" s="331">
        <v>0.75</v>
      </c>
      <c r="S118" s="332" t="s">
        <v>445</v>
      </c>
      <c r="T118" s="332" t="s">
        <v>446</v>
      </c>
      <c r="U118" s="278"/>
      <c r="V118" s="279"/>
      <c r="W118" s="280"/>
      <c r="X118" s="281"/>
      <c r="Y118" s="281"/>
      <c r="Z118" s="278"/>
      <c r="AA118" s="286"/>
      <c r="AB118" s="283"/>
      <c r="AC118" s="284"/>
      <c r="AD118" s="285"/>
      <c r="AE118" s="286"/>
      <c r="AF118" s="286"/>
      <c r="AG118" s="283"/>
      <c r="AH118" s="284"/>
      <c r="AI118" s="285"/>
      <c r="AJ118" s="286"/>
      <c r="AK118" s="286"/>
      <c r="AL118" s="283"/>
      <c r="AM118" s="284"/>
      <c r="AN118" s="285"/>
      <c r="AO118" s="286">
        <v>43651</v>
      </c>
      <c r="AP118" s="286">
        <v>43651</v>
      </c>
      <c r="AQ118" s="283" t="s">
        <v>520</v>
      </c>
      <c r="AR118" s="284"/>
      <c r="AS118" s="287" t="s">
        <v>1194</v>
      </c>
      <c r="AT118" s="286"/>
      <c r="AU118" s="286">
        <v>43690</v>
      </c>
      <c r="AV118" s="283" t="s">
        <v>551</v>
      </c>
      <c r="AW118" s="284"/>
      <c r="AX118" s="287" t="s">
        <v>1398</v>
      </c>
      <c r="AY118" s="286" t="s">
        <v>446</v>
      </c>
      <c r="AZ118" s="286" t="s">
        <v>446</v>
      </c>
      <c r="BA118" s="283" t="s">
        <v>613</v>
      </c>
      <c r="BB118" s="25"/>
      <c r="BC118" s="287"/>
      <c r="BD118" s="286"/>
      <c r="BE118" s="286"/>
      <c r="BF118" s="283"/>
      <c r="BG118" s="25"/>
      <c r="BH118" s="287"/>
      <c r="BI118" s="286"/>
      <c r="BJ118" s="286"/>
      <c r="BK118" s="283"/>
      <c r="BL118" s="25"/>
      <c r="BM118" s="287"/>
      <c r="BN118" s="286"/>
      <c r="BO118" s="286"/>
      <c r="BP118" s="283"/>
      <c r="BQ118" s="25"/>
      <c r="BR118" s="287"/>
      <c r="BS118" s="286"/>
      <c r="BT118" s="286"/>
      <c r="BU118" s="283"/>
      <c r="BV118" s="25"/>
      <c r="BW118" s="287"/>
      <c r="BX118" s="286"/>
      <c r="BY118" s="290"/>
    </row>
    <row r="119" spans="2:77" ht="267.75" hidden="1" x14ac:dyDescent="0.25">
      <c r="B119" s="327" t="s">
        <v>633</v>
      </c>
      <c r="C119" s="41">
        <v>43203</v>
      </c>
      <c r="D119" s="41">
        <v>43474</v>
      </c>
      <c r="E119" s="41">
        <v>43507</v>
      </c>
      <c r="F119" s="298" t="s">
        <v>690</v>
      </c>
      <c r="G119" s="268"/>
      <c r="H119" s="299"/>
      <c r="I119" s="268" t="s">
        <v>23</v>
      </c>
      <c r="J119" s="329" t="s">
        <v>715</v>
      </c>
      <c r="K119" s="271"/>
      <c r="L119" s="298" t="s">
        <v>691</v>
      </c>
      <c r="M119" s="298" t="s">
        <v>859</v>
      </c>
      <c r="N119" s="298" t="s">
        <v>1079</v>
      </c>
      <c r="O119" s="278">
        <v>43646</v>
      </c>
      <c r="P119" s="275"/>
      <c r="Q119" s="333"/>
      <c r="R119" s="333"/>
      <c r="S119" s="332" t="s">
        <v>445</v>
      </c>
      <c r="T119" s="332" t="s">
        <v>446</v>
      </c>
      <c r="U119" s="278"/>
      <c r="V119" s="279"/>
      <c r="W119" s="280"/>
      <c r="X119" s="281"/>
      <c r="Y119" s="281"/>
      <c r="Z119" s="278"/>
      <c r="AA119" s="286"/>
      <c r="AB119" s="283"/>
      <c r="AC119" s="284"/>
      <c r="AD119" s="285"/>
      <c r="AE119" s="286"/>
      <c r="AF119" s="286"/>
      <c r="AG119" s="283"/>
      <c r="AH119" s="284"/>
      <c r="AI119" s="285"/>
      <c r="AJ119" s="286"/>
      <c r="AK119" s="286"/>
      <c r="AL119" s="283"/>
      <c r="AM119" s="284"/>
      <c r="AN119" s="285"/>
      <c r="AO119" s="286">
        <v>43651</v>
      </c>
      <c r="AP119" s="286">
        <v>43648</v>
      </c>
      <c r="AQ119" s="283" t="s">
        <v>520</v>
      </c>
      <c r="AR119" s="284"/>
      <c r="AS119" s="287" t="s">
        <v>1397</v>
      </c>
      <c r="AT119" s="286"/>
      <c r="AU119" s="286"/>
      <c r="AV119" s="283"/>
      <c r="AW119" s="284"/>
      <c r="AX119" s="287"/>
      <c r="AY119" s="286"/>
      <c r="AZ119" s="286"/>
      <c r="BA119" s="283"/>
      <c r="BB119" s="25"/>
      <c r="BC119" s="287"/>
      <c r="BD119" s="286"/>
      <c r="BE119" s="286"/>
      <c r="BF119" s="283"/>
      <c r="BG119" s="25"/>
      <c r="BH119" s="287"/>
      <c r="BI119" s="286"/>
      <c r="BJ119" s="286">
        <v>43756</v>
      </c>
      <c r="BK119" s="283" t="s">
        <v>520</v>
      </c>
      <c r="BL119" s="25"/>
      <c r="BM119" s="287" t="s">
        <v>1470</v>
      </c>
      <c r="BN119" s="286"/>
      <c r="BO119" s="286"/>
      <c r="BP119" s="283"/>
      <c r="BQ119" s="25"/>
      <c r="BR119" s="287"/>
      <c r="BS119" s="286"/>
      <c r="BT119" s="286">
        <v>43810</v>
      </c>
      <c r="BU119" s="283" t="s">
        <v>551</v>
      </c>
      <c r="BV119" s="25"/>
      <c r="BW119" s="324" t="s">
        <v>1552</v>
      </c>
      <c r="BX119" s="286"/>
      <c r="BY119" s="290"/>
    </row>
    <row r="120" spans="2:77" ht="141.75" hidden="1" x14ac:dyDescent="0.25">
      <c r="B120" s="327" t="s">
        <v>633</v>
      </c>
      <c r="C120" s="41">
        <v>43203</v>
      </c>
      <c r="D120" s="41">
        <v>43474</v>
      </c>
      <c r="E120" s="41">
        <v>43507</v>
      </c>
      <c r="F120" s="298" t="s">
        <v>692</v>
      </c>
      <c r="G120" s="268"/>
      <c r="H120" s="299"/>
      <c r="I120" s="268" t="s">
        <v>23</v>
      </c>
      <c r="J120" s="329" t="s">
        <v>716</v>
      </c>
      <c r="K120" s="271"/>
      <c r="L120" s="298" t="s">
        <v>693</v>
      </c>
      <c r="M120" s="298" t="s">
        <v>860</v>
      </c>
      <c r="N120" s="298" t="s">
        <v>1078</v>
      </c>
      <c r="O120" s="278">
        <v>43830</v>
      </c>
      <c r="P120" s="275"/>
      <c r="Q120" s="333"/>
      <c r="R120" s="333"/>
      <c r="S120" s="332" t="s">
        <v>445</v>
      </c>
      <c r="T120" s="332" t="s">
        <v>446</v>
      </c>
      <c r="U120" s="278"/>
      <c r="V120" s="279"/>
      <c r="W120" s="280"/>
      <c r="X120" s="281"/>
      <c r="Y120" s="281"/>
      <c r="Z120" s="278"/>
      <c r="AA120" s="286"/>
      <c r="AB120" s="283"/>
      <c r="AC120" s="284"/>
      <c r="AD120" s="285"/>
      <c r="AE120" s="286"/>
      <c r="AF120" s="286"/>
      <c r="AG120" s="283"/>
      <c r="AH120" s="284"/>
      <c r="AI120" s="285"/>
      <c r="AJ120" s="286"/>
      <c r="AK120" s="286"/>
      <c r="AL120" s="283"/>
      <c r="AM120" s="284"/>
      <c r="AN120" s="285"/>
      <c r="AO120" s="286"/>
      <c r="AP120" s="286">
        <v>43648</v>
      </c>
      <c r="AQ120" s="283" t="s">
        <v>520</v>
      </c>
      <c r="AR120" s="284"/>
      <c r="AS120" s="287" t="s">
        <v>1176</v>
      </c>
      <c r="AT120" s="286"/>
      <c r="AU120" s="286"/>
      <c r="AV120" s="283"/>
      <c r="AW120" s="284"/>
      <c r="AX120" s="287"/>
      <c r="AY120" s="286"/>
      <c r="AZ120" s="286"/>
      <c r="BA120" s="283"/>
      <c r="BB120" s="25"/>
      <c r="BC120" s="287"/>
      <c r="BD120" s="286"/>
      <c r="BE120" s="286"/>
      <c r="BF120" s="283"/>
      <c r="BG120" s="25"/>
      <c r="BH120" s="287"/>
      <c r="BI120" s="286"/>
      <c r="BJ120" s="286">
        <v>43756</v>
      </c>
      <c r="BK120" s="283" t="s">
        <v>520</v>
      </c>
      <c r="BL120" s="25"/>
      <c r="BM120" s="287" t="s">
        <v>1471</v>
      </c>
      <c r="BN120" s="286"/>
      <c r="BO120" s="286"/>
      <c r="BP120" s="283"/>
      <c r="BQ120" s="25"/>
      <c r="BR120" s="287"/>
      <c r="BS120" s="286"/>
      <c r="BT120" s="286">
        <v>43810</v>
      </c>
      <c r="BU120" s="283" t="s">
        <v>551</v>
      </c>
      <c r="BV120" s="25"/>
      <c r="BW120" s="324" t="s">
        <v>1471</v>
      </c>
      <c r="BX120" s="286"/>
      <c r="BY120" s="290"/>
    </row>
    <row r="121" spans="2:77" ht="157.5" hidden="1" x14ac:dyDescent="0.25">
      <c r="B121" s="327" t="s">
        <v>633</v>
      </c>
      <c r="C121" s="41">
        <v>43203</v>
      </c>
      <c r="D121" s="41">
        <v>43474</v>
      </c>
      <c r="E121" s="41">
        <v>43507</v>
      </c>
      <c r="F121" s="298" t="s">
        <v>694</v>
      </c>
      <c r="G121" s="268"/>
      <c r="H121" s="299"/>
      <c r="I121" s="268" t="s">
        <v>23</v>
      </c>
      <c r="J121" s="329" t="s">
        <v>717</v>
      </c>
      <c r="K121" s="271"/>
      <c r="L121" s="298" t="s">
        <v>694</v>
      </c>
      <c r="M121" s="298" t="s">
        <v>861</v>
      </c>
      <c r="N121" s="298" t="s">
        <v>1080</v>
      </c>
      <c r="O121" s="278">
        <v>43830</v>
      </c>
      <c r="P121" s="275"/>
      <c r="Q121" s="333"/>
      <c r="R121" s="333"/>
      <c r="S121" s="332" t="s">
        <v>445</v>
      </c>
      <c r="T121" s="332" t="s">
        <v>446</v>
      </c>
      <c r="U121" s="278"/>
      <c r="V121" s="279"/>
      <c r="W121" s="280"/>
      <c r="X121" s="281"/>
      <c r="Y121" s="281"/>
      <c r="Z121" s="278"/>
      <c r="AA121" s="286"/>
      <c r="AB121" s="283"/>
      <c r="AC121" s="284"/>
      <c r="AD121" s="285"/>
      <c r="AE121" s="286"/>
      <c r="AF121" s="286"/>
      <c r="AG121" s="283"/>
      <c r="AH121" s="284"/>
      <c r="AI121" s="285"/>
      <c r="AJ121" s="286"/>
      <c r="AK121" s="286"/>
      <c r="AL121" s="283"/>
      <c r="AM121" s="284"/>
      <c r="AN121" s="285"/>
      <c r="AO121" s="286"/>
      <c r="AP121" s="286"/>
      <c r="AQ121" s="283"/>
      <c r="AR121" s="284"/>
      <c r="AS121" s="287"/>
      <c r="AT121" s="286"/>
      <c r="AU121" s="286"/>
      <c r="AV121" s="283"/>
      <c r="AW121" s="284"/>
      <c r="AX121" s="287"/>
      <c r="AY121" s="286"/>
      <c r="AZ121" s="286"/>
      <c r="BA121" s="283"/>
      <c r="BB121" s="25"/>
      <c r="BC121" s="287"/>
      <c r="BD121" s="286"/>
      <c r="BE121" s="286"/>
      <c r="BF121" s="283"/>
      <c r="BG121" s="25"/>
      <c r="BH121" s="287"/>
      <c r="BI121" s="286"/>
      <c r="BJ121" s="286"/>
      <c r="BK121" s="283"/>
      <c r="BL121" s="25"/>
      <c r="BM121" s="287"/>
      <c r="BN121" s="286"/>
      <c r="BO121" s="286"/>
      <c r="BP121" s="283"/>
      <c r="BQ121" s="25"/>
      <c r="BR121" s="287"/>
      <c r="BS121" s="286"/>
      <c r="BT121" s="286">
        <v>43810</v>
      </c>
      <c r="BU121" s="283" t="s">
        <v>551</v>
      </c>
      <c r="BV121" s="25"/>
      <c r="BW121" s="324" t="s">
        <v>1553</v>
      </c>
      <c r="BX121" s="286"/>
      <c r="BY121" s="290"/>
    </row>
    <row r="122" spans="2:77" x14ac:dyDescent="0.25">
      <c r="B122" s="296"/>
      <c r="C122" s="19"/>
      <c r="D122" s="19"/>
      <c r="E122" s="19"/>
      <c r="F122" s="298"/>
      <c r="G122" s="268"/>
      <c r="H122" s="299"/>
      <c r="I122" s="268"/>
      <c r="J122" s="271"/>
      <c r="K122" s="271"/>
      <c r="L122" s="298"/>
      <c r="M122" s="298"/>
      <c r="N122" s="298"/>
      <c r="O122" s="278"/>
      <c r="P122" s="300"/>
      <c r="Q122" s="300"/>
      <c r="R122" s="300"/>
      <c r="S122" s="301"/>
      <c r="T122" s="301"/>
      <c r="U122" s="278"/>
      <c r="V122" s="279"/>
      <c r="W122" s="280"/>
      <c r="X122" s="281"/>
      <c r="Y122" s="281"/>
      <c r="Z122" s="278"/>
      <c r="AA122" s="286"/>
      <c r="AB122" s="283"/>
      <c r="AC122" s="284"/>
      <c r="AD122" s="285"/>
      <c r="AE122" s="286"/>
      <c r="AF122" s="286"/>
      <c r="AG122" s="283"/>
      <c r="AH122" s="284"/>
      <c r="AI122" s="285"/>
      <c r="AJ122" s="286"/>
      <c r="AK122" s="286"/>
      <c r="AL122" s="283"/>
      <c r="AM122" s="284"/>
      <c r="AN122" s="285"/>
      <c r="AO122" s="286"/>
      <c r="AP122" s="286"/>
      <c r="AQ122" s="283"/>
      <c r="AR122" s="284"/>
      <c r="AS122" s="287"/>
      <c r="AT122" s="286"/>
      <c r="AU122" s="286"/>
      <c r="AV122" s="283"/>
      <c r="AW122" s="284"/>
      <c r="AX122" s="287"/>
      <c r="AY122" s="286"/>
      <c r="AZ122" s="286"/>
      <c r="BA122" s="283"/>
      <c r="BB122" s="25"/>
      <c r="BC122" s="287"/>
      <c r="BD122" s="286"/>
      <c r="BE122" s="286"/>
      <c r="BF122" s="283"/>
      <c r="BG122" s="25"/>
      <c r="BH122" s="287"/>
      <c r="BI122" s="286"/>
      <c r="BJ122" s="286"/>
      <c r="BK122" s="283"/>
      <c r="BL122" s="25"/>
      <c r="BM122" s="287"/>
      <c r="BN122" s="286"/>
      <c r="BO122" s="286"/>
      <c r="BP122" s="283"/>
      <c r="BQ122" s="25"/>
      <c r="BR122" s="287"/>
      <c r="BS122" s="286"/>
      <c r="BT122" s="286"/>
      <c r="BU122" s="283"/>
      <c r="BV122" s="25"/>
      <c r="BW122" s="287"/>
      <c r="BX122" s="286"/>
      <c r="BY122" s="290"/>
    </row>
    <row r="123" spans="2:77" x14ac:dyDescent="0.25">
      <c r="B123" s="297"/>
      <c r="C123" s="21"/>
      <c r="D123" s="21"/>
      <c r="E123" s="21"/>
      <c r="F123" s="297"/>
      <c r="G123" s="297"/>
      <c r="H123" s="297"/>
      <c r="I123" s="297"/>
      <c r="J123" s="297"/>
      <c r="K123" s="297"/>
      <c r="L123" s="302"/>
      <c r="M123" s="302"/>
      <c r="N123" s="303"/>
      <c r="O123" s="304"/>
      <c r="P123" s="305"/>
      <c r="Q123" s="305"/>
      <c r="R123" s="305"/>
      <c r="S123" s="306"/>
      <c r="T123" s="306"/>
      <c r="U123" s="307"/>
      <c r="V123" s="307"/>
      <c r="W123" s="307"/>
      <c r="X123" s="307"/>
      <c r="Y123" s="308"/>
      <c r="Z123" s="307"/>
      <c r="AA123" s="307"/>
      <c r="AB123" s="307"/>
      <c r="AC123" s="307"/>
      <c r="AD123" s="307"/>
      <c r="AE123" s="307"/>
      <c r="AF123" s="307"/>
      <c r="AG123" s="307"/>
      <c r="AH123" s="307"/>
      <c r="AI123" s="307"/>
      <c r="AJ123" s="309"/>
      <c r="AK123" s="307"/>
      <c r="AL123" s="307"/>
      <c r="AM123" s="307"/>
      <c r="AN123" s="307"/>
      <c r="AO123" s="307"/>
      <c r="AP123" s="307"/>
      <c r="AQ123" s="307"/>
      <c r="AR123" s="307"/>
      <c r="AS123" s="307"/>
      <c r="AT123" s="307"/>
      <c r="AU123" s="307"/>
      <c r="AV123" s="307"/>
      <c r="AW123" s="307"/>
      <c r="AX123" s="307"/>
      <c r="AY123" s="307"/>
      <c r="AZ123" s="307"/>
      <c r="BA123" s="307"/>
      <c r="BB123" s="22"/>
      <c r="BC123" s="307"/>
      <c r="BD123" s="307"/>
      <c r="BE123" s="307"/>
      <c r="BF123" s="307"/>
      <c r="BG123" s="22"/>
      <c r="BH123" s="307"/>
      <c r="BI123" s="307"/>
      <c r="BJ123" s="307"/>
      <c r="BK123" s="307"/>
      <c r="BL123" s="22"/>
      <c r="BM123" s="307"/>
      <c r="BN123" s="307"/>
      <c r="BO123" s="307"/>
      <c r="BP123" s="307"/>
      <c r="BQ123" s="22"/>
      <c r="BR123" s="307"/>
      <c r="BS123" s="307"/>
      <c r="BT123" s="307"/>
      <c r="BU123" s="307"/>
      <c r="BV123" s="22"/>
      <c r="BW123" s="307"/>
      <c r="BX123" s="307"/>
      <c r="BY123" s="317"/>
    </row>
    <row r="125" spans="2:77" x14ac:dyDescent="0.25">
      <c r="F125" s="310" t="s">
        <v>483</v>
      </c>
    </row>
    <row r="126" spans="2:77" x14ac:dyDescent="0.25">
      <c r="F126" s="311" t="s">
        <v>484</v>
      </c>
    </row>
    <row r="131" spans="14:15" x14ac:dyDescent="0.25">
      <c r="N131" s="312"/>
      <c r="O131" s="313"/>
    </row>
    <row r="132" spans="14:15" x14ac:dyDescent="0.25">
      <c r="N132" s="312"/>
      <c r="O132" s="313"/>
    </row>
    <row r="133" spans="14:15" x14ac:dyDescent="0.25">
      <c r="N133" s="312"/>
      <c r="O133" s="313"/>
    </row>
    <row r="134" spans="14:15" x14ac:dyDescent="0.25">
      <c r="N134" s="312"/>
      <c r="O134" s="313"/>
    </row>
    <row r="135" spans="14:15" x14ac:dyDescent="0.25">
      <c r="N135" s="314"/>
      <c r="O135" s="315"/>
    </row>
    <row r="136" spans="14:15" x14ac:dyDescent="0.25">
      <c r="N136" s="312"/>
      <c r="O136" s="313"/>
    </row>
    <row r="159" spans="12:12" x14ac:dyDescent="0.25">
      <c r="L159" s="316"/>
    </row>
  </sheetData>
  <sheetProtection formatCells="0" formatColumns="0" formatRows="0" autoFilter="0" pivotTables="0"/>
  <autoFilter ref="A8:BY121">
    <filterColumn colId="7">
      <filters>
        <filter val="PAMEC E107"/>
        <filter val="PAMEC E108"/>
        <filter val="PAMEC E125"/>
        <filter val="PAMEC E132"/>
        <filter val="PAMEC E140"/>
        <filter val="PAMEC E17"/>
        <filter val="PAMEC E31"/>
        <filter val="PAMEC E40"/>
        <filter val="PAMEC E50"/>
        <filter val="PAMEC E52"/>
        <filter val="PAMEC E8"/>
        <filter val="PAMEC E80"/>
      </filters>
    </filterColumn>
  </autoFilter>
  <customSheetViews>
    <customSheetView guid="{54EFB8C3-265D-4C9E-893C-32ED8FEA802D}" scale="85" showPageBreaks="1" filter="1" showAutoFilter="1" hiddenRows="1" hiddenColumns="1" view="pageBreakPreview" topLeftCell="A85">
      <pane xSplit="13" topLeftCell="O1" activePane="topRight" state="frozen"/>
      <selection pane="topRight" activeCell="F89" sqref="F89"/>
      <pageMargins left="0.70866141732283472" right="0.70866141732283472" top="0.74803149606299213" bottom="0.74803149606299213" header="0.31496062992125984" footer="0.31496062992125984"/>
      <pageSetup scale="75" orientation="landscape" r:id="rId1"/>
      <autoFilter ref="A8:BY121">
        <filterColumn colId="1">
          <filters>
            <filter val="AUTOEVALUACIÓN DE ACREDITACIÓN 2018"/>
          </filters>
        </filterColumn>
        <filterColumn colId="7">
          <filters>
            <filter val="PAMEC E107"/>
            <filter val="PAMEC E108"/>
            <filter val="PAMEC E125"/>
            <filter val="PAMEC E132"/>
            <filter val="PAMEC E140"/>
            <filter val="PAMEC E17"/>
            <filter val="PAMEC E31"/>
            <filter val="PAMEC E40"/>
            <filter val="PAMEC E50"/>
            <filter val="PAMEC E52"/>
            <filter val="PAMEC E8"/>
            <filter val="PAMEC E80"/>
          </filters>
        </filterColumn>
      </autoFilter>
    </customSheetView>
    <customSheetView guid="{970761FC-B839-4051-9BFE-288E883AC739}" scale="80" filter="1" showAutoFilter="1" hiddenRows="1" hiddenColumns="1" topLeftCell="I1">
      <pane xSplit="6" topLeftCell="BE1" activePane="topRight" state="frozen"/>
      <selection pane="topRight" activeCell="BH13" sqref="BH13"/>
      <pageMargins left="0.70866141732283472" right="0.70866141732283472" top="0.74803149606299213" bottom="0.74803149606299213" header="0.31496062992125984" footer="0.31496062992125984"/>
      <pageSetup scale="75" orientation="landscape" r:id="rId2"/>
      <autoFilter ref="B8:BY121">
        <filterColumn colId="41">
          <customFilters>
            <customFilter operator="notEqual" val=" "/>
          </customFilters>
        </filterColumn>
        <filterColumn colId="51">
          <filters blank="1">
            <filter val="CERRADA"/>
            <filter val="EN PROCESO"/>
            <filter val="SIN AVANCE"/>
          </filters>
        </filterColumn>
        <filterColumn colId="54">
          <filters blank="1">
            <dateGroupItem year="2019" dateTimeGrouping="year"/>
          </filters>
        </filterColumn>
        <filterColumn colId="56">
          <filters>
            <filter val="EN PROCESO"/>
            <filter val="SIN AVANCE"/>
          </filters>
        </filterColumn>
      </autoFilter>
    </customSheetView>
    <customSheetView guid="{8E005D92-B2D9-4C8E-996F-1ACBED780FA3}" scale="70" filter="1" showAutoFilter="1" hiddenRows="1" topLeftCell="AS93">
      <selection activeCell="AZ94" sqref="AZ94"/>
      <pageMargins left="0.70866141732283472" right="0.70866141732283472" top="0.74803149606299213" bottom="0.74803149606299213" header="0.31496062992125984" footer="0.31496062992125984"/>
      <pageSetup scale="75" orientation="landscape" r:id="rId3"/>
      <autoFilter ref="A8:CC121">
        <filterColumn colId="8">
          <filters>
            <filter val="GERENCIA DE LA INFORMACIÓN"/>
          </filters>
        </filterColumn>
      </autoFilter>
    </customSheetView>
    <customSheetView guid="{29E154DC-D313-4922-8078-9300A29507BA}" scale="80" filter="1" showAutoFilter="1" hiddenRows="1" hiddenColumns="1" topLeftCell="J6">
      <selection activeCell="J36" sqref="J36:AX36"/>
      <pageMargins left="0.70866141732283472" right="0.70866141732283472" top="0.74803149606299213" bottom="0.74803149606299213" header="0.31496062992125984" footer="0.31496062992125984"/>
      <pageSetup scale="75" orientation="landscape" r:id="rId4"/>
      <autoFilter ref="A8:BY121">
        <filterColumn colId="8">
          <filters>
            <filter val="CLIENTE ASISTENCIAL"/>
          </filters>
        </filterColumn>
        <filterColumn colId="13">
          <filters>
            <filter val="Virginia Yepes_x000a_Gloria Muñoz"/>
          </filters>
        </filterColumn>
      </autoFilter>
    </customSheetView>
    <customSheetView guid="{BE93A7DB-733E-4478-AF28-D92788751758}" scale="140" filter="1" showAutoFilter="1" hiddenRows="1" topLeftCell="W62">
      <selection activeCell="AC63" sqref="AC63"/>
      <pageMargins left="0.70866141732283472" right="0.70866141732283472" top="0.74803149606299213" bottom="0.74803149606299213" header="0.31496062992125984" footer="0.31496062992125984"/>
      <pageSetup scale="75" orientation="landscape" r:id="rId5"/>
      <autoFilter ref="A8:CC121">
        <filterColumn colId="8">
          <filters>
            <filter val="DIRECCIONAMIENTO Y GERENCIA"/>
          </filters>
        </filterColumn>
        <filterColumn colId="13">
          <filters>
            <filter val="Adriana Córdoba_x000a_Leopoldo Giraldo"/>
            <filter val="Francisco López Bernal_x000a_Gustavo Hernández_x000a_Olga Mejía_x000a_Olga Mery López_x000a_Adriana Córdoba"/>
            <filter val="Gustavo Hernández_x000a_Adriana Córdoba_x000a_Grupo de Humanización"/>
          </filters>
        </filterColumn>
      </autoFilter>
    </customSheetView>
    <customSheetView guid="{A9D023C0-09AA-4852-B883-43B2BBB06928}" filter="1" showAutoFilter="1" hiddenRows="1" hiddenColumns="1" topLeftCell="G1">
      <selection activeCell="L22" sqref="L22"/>
      <pageMargins left="0.70866141732283472" right="0.70866141732283472" top="0.74803149606299213" bottom="0.74803149606299213" header="0.31496062992125984" footer="0.31496062992125984"/>
      <pageSetup scale="75" orientation="landscape" r:id="rId6"/>
      <autoFilter ref="A8:CC121">
        <filterColumn colId="8">
          <filters>
            <filter val="CLIENTE ASISTENCIAL"/>
          </filters>
        </filterColumn>
        <filterColumn colId="13">
          <filters>
            <filter val="Consuelo Giraldo_x000a_Gloria Muñoz_x000a_Guillermo Bustamante"/>
          </filters>
        </filterColumn>
      </autoFilter>
    </customSheetView>
    <customSheetView guid="{67ADC500-1888-47AD-B458-BFFFE72E9FD4}" scale="80" filter="1" showAutoFilter="1" hiddenColumns="1">
      <pane xSplit="19" ySplit="11" topLeftCell="Z90" activePane="bottomRight" state="frozen"/>
      <selection pane="bottomRight" activeCell="L91" sqref="L91"/>
      <pageMargins left="0.70866141732283472" right="0.70866141732283472" top="0.74803149606299213" bottom="0.74803149606299213" header="0.31496062992125984" footer="0.31496062992125984"/>
      <pageSetup scale="75" orientation="landscape" r:id="rId7"/>
      <autoFilter ref="B8:Y122">
        <filterColumn colId="6">
          <filters>
            <filter val="E142 (Relacionado PAMEC E141)"/>
            <filter val="E146 (Relacionado PAMEC E141)"/>
            <filter val="E4 (Relacionado PAMEC E100)"/>
            <filter val="PAMEC E107"/>
            <filter val="PAMEC E108"/>
            <filter val="PAMEC E125"/>
            <filter val="PAMEC E132"/>
            <filter val="PAMEC E140"/>
            <filter val="PAMEC E17"/>
            <filter val="PAMEC E31"/>
            <filter val="PAMEC E40"/>
            <filter val="PAMEC E50"/>
            <filter val="PAMEC E52"/>
            <filter val="PAMEC E8"/>
            <filter val="PAMEC E80"/>
          </filters>
        </filterColumn>
      </autoFilter>
    </customSheetView>
    <customSheetView guid="{8D0283A8-9B5D-4A04-87F3-F4E975EA0592}" scale="80" filter="1" showAutoFilter="1" hiddenColumns="1" topLeftCell="A8">
      <pane xSplit="19" ySplit="1" topLeftCell="Z10" activePane="bottomRight" state="frozen"/>
      <selection pane="bottomRight" activeCell="N10" sqref="N10"/>
      <pageMargins left="0.70866141732283472" right="0.70866141732283472" top="0.74803149606299213" bottom="0.74803149606299213" header="0.31496062992125984" footer="0.31496062992125984"/>
      <pageSetup scale="75" orientation="landscape" r:id="rId8"/>
      <autoFilter ref="B8:Y99">
        <filterColumn colId="7">
          <filters>
            <filter val="CLIENTE ASISTENCIAL"/>
          </filters>
        </filterColumn>
        <filterColumn colId="13">
          <filters>
            <dateGroupItem year="2019" month="2" dateTimeGrouping="month"/>
          </filters>
        </filterColumn>
      </autoFilter>
    </customSheetView>
    <customSheetView guid="{D6D04306-0634-4F93-9679-8FA7DA837167}" scale="80" filter="1" showAutoFilter="1" hiddenColumns="1">
      <pane xSplit="19" ySplit="11" topLeftCell="U14" activePane="bottomRight" state="frozen"/>
      <selection pane="bottomRight" activeCell="M23" sqref="M23"/>
      <pageMargins left="0.70866141732283472" right="0.70866141732283472" top="0.74803149606299213" bottom="0.74803149606299213" header="0.31496062992125984" footer="0.31496062992125984"/>
      <pageSetup scale="75" orientation="landscape" r:id="rId9"/>
      <autoFilter ref="B8:Y122">
        <filterColumn colId="6">
          <filters>
            <filter val="E142 (Relacionado PAMEC E141)"/>
            <filter val="E146 (Relacionado PAMEC E141)"/>
            <filter val="E4 (Relacionado PAMEC E100)"/>
            <filter val="PAMEC E107"/>
            <filter val="PAMEC E108"/>
            <filter val="PAMEC E125"/>
            <filter val="PAMEC E132"/>
            <filter val="PAMEC E140"/>
            <filter val="PAMEC E17"/>
            <filter val="PAMEC E31"/>
            <filter val="PAMEC E40"/>
            <filter val="PAMEC E50"/>
            <filter val="PAMEC E52"/>
            <filter val="PAMEC E8"/>
            <filter val="PAMEC E80"/>
          </filters>
        </filterColumn>
      </autoFilter>
    </customSheetView>
    <customSheetView guid="{850EF7D7-D686-4427-95C9-73860A97116C}" scale="80" filter="1" showAutoFilter="1" hiddenColumns="1" topLeftCell="A7">
      <selection activeCell="I98" sqref="I98"/>
      <pageMargins left="0.70866141732283472" right="0.70866141732283472" top="0.74803149606299213" bottom="0.74803149606299213" header="0.31496062992125984" footer="0.31496062992125984"/>
      <pageSetup scale="75" orientation="landscape" r:id="rId10"/>
      <autoFilter ref="B8:Y122">
        <filterColumn colId="0">
          <filters>
            <filter val="Aud. a la Calidad de los Servicios de Salud para la PPNA_PAMEC - SSM 2018"/>
          </filters>
        </filterColumn>
      </autoFilter>
    </customSheetView>
    <customSheetView guid="{0AB265E9-F4E9-4188-BD0E-177CAE42049A}" filter="1" showAutoFilter="1" hiddenRows="1">
      <selection activeCell="AS102" sqref="AS102"/>
      <pageMargins left="0.70866141732283472" right="0.70866141732283472" top="0.74803149606299213" bottom="0.74803149606299213" header="0.31496062992125984" footer="0.31496062992125984"/>
      <pageSetup scale="75" orientation="landscape" r:id="rId11"/>
      <autoFilter ref="B8:CC121">
        <filterColumn colId="8">
          <filters>
            <filter val="CA46"/>
            <filter val="CA49"/>
            <filter val="CA52"/>
            <filter val="CA53"/>
            <filter val="CA57"/>
          </filters>
        </filterColumn>
      </autoFilter>
    </customSheetView>
    <customSheetView guid="{CBC92C31-91E7-478D-A1EE-220CE1A24EB6}" scale="160" filter="1" showAutoFilter="1" hiddenColumns="1" topLeftCell="A62">
      <selection activeCell="F62" sqref="F62"/>
      <pageMargins left="0.70866141732283472" right="0.70866141732283472" top="0.74803149606299213" bottom="0.74803149606299213" header="0.31496062992125984" footer="0.31496062992125984"/>
      <pageSetup scale="75" orientation="landscape" r:id="rId12"/>
      <autoFilter ref="A8:CC121">
        <filterColumn colId="8">
          <filters>
            <filter val="DIRECCIONAMIENTO Y GERENCIA"/>
          </filters>
        </filterColumn>
      </autoFilter>
    </customSheetView>
    <customSheetView guid="{9D385377-9148-45EF-AB74-EE7FE30645A3}" scale="80" filter="1" showAutoFilter="1" hiddenRows="1" hiddenColumns="1" topLeftCell="B8">
      <selection activeCell="B83" sqref="B83"/>
      <pageMargins left="0.70866141732283472" right="0.70866141732283472" top="0.74803149606299213" bottom="0.74803149606299213" header="0.31496062992125984" footer="0.31496062992125984"/>
      <pageSetup scale="75" orientation="landscape" r:id="rId13"/>
      <autoFilter ref="B8:BY121">
        <filterColumn colId="7">
          <filters>
            <filter val="GESTIÓN DE LA TECNOLOGÍA"/>
          </filters>
        </filterColumn>
        <filterColumn colId="46">
          <filters>
            <filter val="CERRADA"/>
            <filter val="EN PROCESO"/>
          </filters>
        </filterColumn>
      </autoFilter>
    </customSheetView>
    <customSheetView guid="{18309440-DC4E-41BC-876B-6ECBC1ACD21A}" scale="80" showAutoFilter="1" hiddenRows="1" hiddenColumns="1" topLeftCell="AU29">
      <selection activeCell="BC29" sqref="BC29"/>
      <pageMargins left="0.70866141732283472" right="0.70866141732283472" top="0.74803149606299213" bottom="0.74803149606299213" header="0.31496062992125984" footer="0.31496062992125984"/>
      <pageSetup scale="75" orientation="landscape" r:id="rId14"/>
      <autoFilter ref="B8:BY121"/>
    </customSheetView>
    <customSheetView guid="{2C789F72-2800-481B-B455-C76E979ACAF5}" filter="1" showAutoFilter="1" hiddenRows="1" topLeftCell="BD5">
      <selection activeCell="BH90" sqref="BH90"/>
      <pageMargins left="0.70866141732283472" right="0.70866141732283472" top="0.74803149606299213" bottom="0.74803149606299213" header="0.31496062992125984" footer="0.31496062992125984"/>
      <pageSetup scale="75" orientation="landscape" r:id="rId15"/>
      <autoFilter ref="B8:BY121">
        <filterColumn colId="7">
          <filters>
            <filter val="GERENCIA DE LA INFORMACIÓN"/>
          </filters>
        </filterColumn>
      </autoFilter>
    </customSheetView>
    <customSheetView guid="{11344BAD-660A-4892-9A77-9D528F63666B}" scale="80" showPageBreaks="1" filter="1" showAutoFilter="1" hiddenRows="1" hiddenColumns="1" view="pageBreakPreview" topLeftCell="BA104">
      <selection activeCell="BQ67" sqref="BQ67"/>
      <pageMargins left="0.70866141732283472" right="0.70866141732283472" top="0.74803149606299213" bottom="0.74803149606299213" header="0.31496062992125984" footer="0.31496062992125984"/>
      <pageSetup scale="75" orientation="landscape" r:id="rId16"/>
      <autoFilter ref="A8:BY121">
        <filterColumn colId="1">
          <filters>
            <filter val="Aud. a la Calidad de los Servicios de Salud para la PPNA_PAMEC - SSM 2018"/>
          </filters>
        </filterColumn>
      </autoFilter>
    </customSheetView>
    <customSheetView guid="{66E0B0A7-8FF2-4438-83FA-2A4E38AFD82B}" scale="85" showPageBreaks="1" filter="1" showAutoFilter="1" hiddenRows="1" hiddenColumns="1" view="pageBreakPreview" topLeftCell="A85">
      <pane xSplit="14" topLeftCell="O1" activePane="topRight" state="frozen"/>
      <selection pane="topRight" activeCell="F89" sqref="F89"/>
      <pageMargins left="0.70866141732283472" right="0.70866141732283472" top="0.74803149606299213" bottom="0.74803149606299213" header="0.31496062992125984" footer="0.31496062992125984"/>
      <pageSetup scale="75" orientation="landscape" r:id="rId17"/>
      <autoFilter ref="A8:BY121">
        <filterColumn colId="1">
          <filters>
            <filter val="AUTOEVALUACIÓN DE ACREDITACIÓN 2018"/>
          </filters>
        </filterColumn>
        <filterColumn colId="7">
          <filters>
            <filter val="PAMEC E107"/>
            <filter val="PAMEC E108"/>
            <filter val="PAMEC E125"/>
            <filter val="PAMEC E132"/>
            <filter val="PAMEC E140"/>
            <filter val="PAMEC E17"/>
            <filter val="PAMEC E31"/>
            <filter val="PAMEC E40"/>
            <filter val="PAMEC E50"/>
            <filter val="PAMEC E52"/>
            <filter val="PAMEC E8"/>
            <filter val="PAMEC E80"/>
          </filters>
        </filterColumn>
      </autoFilter>
    </customSheetView>
  </customSheetViews>
  <mergeCells count="21">
    <mergeCell ref="BT7:BX7"/>
    <mergeCell ref="D2:T5"/>
    <mergeCell ref="U2:AT5"/>
    <mergeCell ref="BY2:BY8"/>
    <mergeCell ref="B7:T7"/>
    <mergeCell ref="U7:X7"/>
    <mergeCell ref="Y7:Z7"/>
    <mergeCell ref="AA7:AE7"/>
    <mergeCell ref="AF7:AJ7"/>
    <mergeCell ref="AK7:AO7"/>
    <mergeCell ref="AP7:AT7"/>
    <mergeCell ref="AU7:AY7"/>
    <mergeCell ref="AZ7:BD7"/>
    <mergeCell ref="BE7:BI7"/>
    <mergeCell ref="BJ7:BN7"/>
    <mergeCell ref="BO7:BS7"/>
    <mergeCell ref="F101:F102"/>
    <mergeCell ref="F103:F104"/>
    <mergeCell ref="F107:F108"/>
    <mergeCell ref="F109:F110"/>
    <mergeCell ref="F116:F117"/>
  </mergeCells>
  <conditionalFormatting sqref="V9:V122 AB10:AB122 AG10:AG122 AL10:AL122 AQ10:AQ95 BA10:BA60 AQ98:AQ122 AV10:AV122 BA62:BA122 BK10:BK16 BK18:BK19 BK26 BK28 BK34:BK35 BK39 BK42 BK45:BK46 BK48 BK51:BK55 BK58:BK59 BK61:BK71 BK74 BK77:BK80 BK82:BK96 BU10:BU48 BK98:BK104 BK106:BK122 BF10:BF122 BP10:BP97 BP99:BP103 BP105:BP106 BP108:BP122 BU50:BU112 BU114:BU116 BU118:BU122">
    <cfRule type="containsText" dxfId="143" priority="366" operator="containsText" text="ESTANCADA">
      <formula>NOT(ISERROR(SEARCH("ESTANCADA",V9)))</formula>
    </cfRule>
    <cfRule type="containsText" dxfId="142" priority="367" operator="containsText" text="SIN AVANCE">
      <formula>NOT(ISERROR(SEARCH("SIN AVANCE",V9)))</formula>
    </cfRule>
    <cfRule type="containsText" dxfId="141" priority="368" operator="containsText" text="EN PROCESO">
      <formula>NOT(ISERROR(SEARCH("EN PROCESO",V9)))</formula>
    </cfRule>
    <cfRule type="containsText" dxfId="140" priority="369" operator="containsText" text="CERRADA">
      <formula>NOT(ISERROR(SEARCH("CERRADA",V9)))</formula>
    </cfRule>
  </conditionalFormatting>
  <conditionalFormatting sqref="AB9">
    <cfRule type="containsText" dxfId="139" priority="246" operator="containsText" text="ESTANCADA">
      <formula>NOT(ISERROR(SEARCH("ESTANCADA",AB9)))</formula>
    </cfRule>
    <cfRule type="containsText" dxfId="138" priority="247" operator="containsText" text="SIN AVANCE">
      <formula>NOT(ISERROR(SEARCH("SIN AVANCE",AB9)))</formula>
    </cfRule>
    <cfRule type="containsText" dxfId="137" priority="248" operator="containsText" text="EN PROCESO">
      <formula>NOT(ISERROR(SEARCH("EN PROCESO",AB9)))</formula>
    </cfRule>
    <cfRule type="containsText" dxfId="136" priority="249" operator="containsText" text="CERRADA">
      <formula>NOT(ISERROR(SEARCH("CERRADA",AB9)))</formula>
    </cfRule>
  </conditionalFormatting>
  <conditionalFormatting sqref="AG9">
    <cfRule type="containsText" dxfId="135" priority="238" operator="containsText" text="ESTANCADA">
      <formula>NOT(ISERROR(SEARCH("ESTANCADA",AG9)))</formula>
    </cfRule>
    <cfRule type="containsText" dxfId="134" priority="239" operator="containsText" text="SIN AVANCE">
      <formula>NOT(ISERROR(SEARCH("SIN AVANCE",AG9)))</formula>
    </cfRule>
    <cfRule type="containsText" dxfId="133" priority="240" operator="containsText" text="EN PROCESO">
      <formula>NOT(ISERROR(SEARCH("EN PROCESO",AG9)))</formula>
    </cfRule>
    <cfRule type="containsText" dxfId="132" priority="241" operator="containsText" text="CERRADA">
      <formula>NOT(ISERROR(SEARCH("CERRADA",AG9)))</formula>
    </cfRule>
  </conditionalFormatting>
  <conditionalFormatting sqref="AL9">
    <cfRule type="containsText" dxfId="131" priority="230" operator="containsText" text="ESTANCADA">
      <formula>NOT(ISERROR(SEARCH("ESTANCADA",AL9)))</formula>
    </cfRule>
    <cfRule type="containsText" dxfId="130" priority="231" operator="containsText" text="SIN AVANCE">
      <formula>NOT(ISERROR(SEARCH("SIN AVANCE",AL9)))</formula>
    </cfRule>
    <cfRule type="containsText" dxfId="129" priority="232" operator="containsText" text="EN PROCESO">
      <formula>NOT(ISERROR(SEARCH("EN PROCESO",AL9)))</formula>
    </cfRule>
    <cfRule type="containsText" dxfId="128" priority="233" operator="containsText" text="CERRADA">
      <formula>NOT(ISERROR(SEARCH("CERRADA",AL9)))</formula>
    </cfRule>
  </conditionalFormatting>
  <conditionalFormatting sqref="AQ9">
    <cfRule type="containsText" dxfId="127" priority="222" operator="containsText" text="ESTANCADA">
      <formula>NOT(ISERROR(SEARCH("ESTANCADA",AQ9)))</formula>
    </cfRule>
    <cfRule type="containsText" dxfId="126" priority="223" operator="containsText" text="SIN AVANCE">
      <formula>NOT(ISERROR(SEARCH("SIN AVANCE",AQ9)))</formula>
    </cfRule>
    <cfRule type="containsText" dxfId="125" priority="224" operator="containsText" text="EN PROCESO">
      <formula>NOT(ISERROR(SEARCH("EN PROCESO",AQ9)))</formula>
    </cfRule>
    <cfRule type="containsText" dxfId="124" priority="225" operator="containsText" text="CERRADA">
      <formula>NOT(ISERROR(SEARCH("CERRADA",AQ9)))</formula>
    </cfRule>
  </conditionalFormatting>
  <conditionalFormatting sqref="AV9">
    <cfRule type="containsText" dxfId="123" priority="214" operator="containsText" text="ESTANCADA">
      <formula>NOT(ISERROR(SEARCH("ESTANCADA",AV9)))</formula>
    </cfRule>
    <cfRule type="containsText" dxfId="122" priority="215" operator="containsText" text="SIN AVANCE">
      <formula>NOT(ISERROR(SEARCH("SIN AVANCE",AV9)))</formula>
    </cfRule>
    <cfRule type="containsText" dxfId="121" priority="216" operator="containsText" text="EN PROCESO">
      <formula>NOT(ISERROR(SEARCH("EN PROCESO",AV9)))</formula>
    </cfRule>
    <cfRule type="containsText" dxfId="120" priority="217" operator="containsText" text="CERRADA">
      <formula>NOT(ISERROR(SEARCH("CERRADA",AV9)))</formula>
    </cfRule>
  </conditionalFormatting>
  <conditionalFormatting sqref="BA9">
    <cfRule type="containsText" dxfId="119" priority="206" operator="containsText" text="ESTANCADA">
      <formula>NOT(ISERROR(SEARCH("ESTANCADA",BA9)))</formula>
    </cfRule>
    <cfRule type="containsText" dxfId="118" priority="207" operator="containsText" text="SIN AVANCE">
      <formula>NOT(ISERROR(SEARCH("SIN AVANCE",BA9)))</formula>
    </cfRule>
    <cfRule type="containsText" dxfId="117" priority="208" operator="containsText" text="EN PROCESO">
      <formula>NOT(ISERROR(SEARCH("EN PROCESO",BA9)))</formula>
    </cfRule>
    <cfRule type="containsText" dxfId="116" priority="209" operator="containsText" text="CERRADA">
      <formula>NOT(ISERROR(SEARCH("CERRADA",BA9)))</formula>
    </cfRule>
  </conditionalFormatting>
  <conditionalFormatting sqref="BF9">
    <cfRule type="containsText" dxfId="115" priority="198" operator="containsText" text="ESTANCADA">
      <formula>NOT(ISERROR(SEARCH("ESTANCADA",BF9)))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mula>
    </cfRule>
    <cfRule type="containsText" dxfId="112" priority="201" operator="containsText" text="CERRADA">
      <formula>NOT(ISERROR(SEARCH("CERRADA",BF9)))</formula>
    </cfRule>
  </conditionalFormatting>
  <conditionalFormatting sqref="BK9">
    <cfRule type="containsText" dxfId="111" priority="190" operator="containsText" text="ESTANCADA">
      <formula>NOT(ISERROR(SEARCH("ESTANCADA",BK9)))</formula>
    </cfRule>
    <cfRule type="containsText" dxfId="110" priority="191" operator="containsText" text="SIN AVANCE">
      <formula>NOT(ISERROR(SEARCH("SIN AVANCE",BK9)))</formula>
    </cfRule>
    <cfRule type="containsText" dxfId="109" priority="192" operator="containsText" text="EN PROCESO">
      <formula>NOT(ISERROR(SEARCH("EN PROCESO",BK9)))</formula>
    </cfRule>
    <cfRule type="containsText" dxfId="108" priority="193" operator="containsText" text="CERRADA">
      <formula>NOT(ISERROR(SEARCH("CERRADA",BK9)))</formula>
    </cfRule>
  </conditionalFormatting>
  <conditionalFormatting sqref="BP9">
    <cfRule type="containsText" dxfId="107" priority="182" operator="containsText" text="ESTANCADA">
      <formula>NOT(ISERROR(SEARCH("ESTANCADA",BP9)))</formula>
    </cfRule>
    <cfRule type="containsText" dxfId="106" priority="183" operator="containsText" text="SIN AVANCE">
      <formula>NOT(ISERROR(SEARCH("SIN AVANCE",BP9)))</formula>
    </cfRule>
    <cfRule type="containsText" dxfId="105" priority="184" operator="containsText" text="EN PROCESO">
      <formula>NOT(ISERROR(SEARCH("EN PROCESO",BP9)))</formula>
    </cfRule>
    <cfRule type="containsText" dxfId="104" priority="185" operator="containsText" text="CERRADA">
      <formula>NOT(ISERROR(SEARCH("CERRADA",BP9)))</formula>
    </cfRule>
  </conditionalFormatting>
  <conditionalFormatting sqref="BU9">
    <cfRule type="containsText" dxfId="103" priority="174" operator="containsText" text="ESTANCADA">
      <formula>NOT(ISERROR(SEARCH("ESTANCADA",BU9)))</formula>
    </cfRule>
    <cfRule type="containsText" dxfId="102" priority="175" operator="containsText" text="SIN AVANCE">
      <formula>NOT(ISERROR(SEARCH("SIN AVANCE",BU9)))</formula>
    </cfRule>
    <cfRule type="containsText" dxfId="101" priority="176" operator="containsText" text="EN PROCESO">
      <formula>NOT(ISERROR(SEARCH("EN PROCESO",BU9)))</formula>
    </cfRule>
    <cfRule type="containsText" dxfId="100" priority="177" operator="containsText" text="CERRADA">
      <formula>NOT(ISERROR(SEARCH("CERRADA",BU9)))</formula>
    </cfRule>
  </conditionalFormatting>
  <conditionalFormatting sqref="H98:H108 H111:H121">
    <cfRule type="cellIs" dxfId="99" priority="70" operator="between">
      <formula>"E2"</formula>
      <formula>"E2"</formula>
    </cfRule>
    <cfRule type="cellIs" dxfId="98" priority="71" operator="between">
      <formula>"E4"</formula>
      <formula>"E4"</formula>
    </cfRule>
    <cfRule type="cellIs" dxfId="97" priority="72" operator="between">
      <formula>"E6"</formula>
      <formula>"E6"</formula>
    </cfRule>
    <cfRule type="cellIs" dxfId="96" priority="73" operator="between">
      <formula>"E8"</formula>
      <formula>"E8"</formula>
    </cfRule>
    <cfRule type="cellIs" dxfId="95" priority="74" operator="between">
      <formula>"E9"</formula>
      <formula>"E9"</formula>
    </cfRule>
    <cfRule type="cellIs" dxfId="94" priority="75" operator="between">
      <formula>"E10"</formula>
      <formula>"E10"</formula>
    </cfRule>
    <cfRule type="cellIs" dxfId="93" priority="76" operator="between">
      <formula>"E11"</formula>
      <formula>"E11"</formula>
    </cfRule>
    <cfRule type="cellIs" dxfId="92" priority="77" operator="between">
      <formula>"E17"</formula>
      <formula>"E17"</formula>
    </cfRule>
    <cfRule type="cellIs" dxfId="91" priority="78" operator="between">
      <formula>"E19"</formula>
      <formula>"E19"</formula>
    </cfRule>
    <cfRule type="cellIs" dxfId="90" priority="79" operator="between">
      <formula>"E20"</formula>
      <formula>"E20"</formula>
    </cfRule>
    <cfRule type="cellIs" dxfId="89" priority="80" operator="between">
      <formula>"E31"</formula>
      <formula>"E31"</formula>
    </cfRule>
    <cfRule type="cellIs" dxfId="88" priority="81" operator="between">
      <formula>"E40"</formula>
      <formula>"E40"</formula>
    </cfRule>
    <cfRule type="cellIs" dxfId="87" priority="82" operator="between">
      <formula>"E45"</formula>
      <formula>"E45"</formula>
    </cfRule>
    <cfRule type="cellIs" dxfId="86" priority="83" operator="between">
      <formula>"E48"</formula>
      <formula>"E48"</formula>
    </cfRule>
    <cfRule type="cellIs" dxfId="85" priority="84" operator="between">
      <formula>"E50"</formula>
      <formula>"E50"</formula>
    </cfRule>
    <cfRule type="cellIs" dxfId="84" priority="85" operator="between">
      <formula>"E52"</formula>
      <formula>"E52"</formula>
    </cfRule>
    <cfRule type="cellIs" dxfId="83" priority="86" operator="between">
      <formula>"E55"</formula>
      <formula>"E55"</formula>
    </cfRule>
    <cfRule type="cellIs" dxfId="82" priority="87" operator="between">
      <formula>"E56"</formula>
      <formula>"E56"</formula>
    </cfRule>
    <cfRule type="cellIs" dxfId="81" priority="88" operator="between">
      <formula>"E57"</formula>
      <formula>"E57"</formula>
    </cfRule>
    <cfRule type="cellIs" dxfId="80" priority="89" operator="between">
      <formula>"E59"</formula>
      <formula>"E59"</formula>
    </cfRule>
    <cfRule type="cellIs" dxfId="79" priority="90" operator="between">
      <formula>"E60"</formula>
      <formula>"E60"</formula>
    </cfRule>
    <cfRule type="cellIs" dxfId="78" priority="91" operator="between">
      <formula>"E63"</formula>
      <formula>"E63"</formula>
    </cfRule>
    <cfRule type="cellIs" dxfId="77" priority="92" operator="between">
      <formula>"E64"</formula>
      <formula>"E64"</formula>
    </cfRule>
    <cfRule type="cellIs" dxfId="76" priority="93" operator="between">
      <formula>"E66"</formula>
      <formula>"E66"</formula>
    </cfRule>
    <cfRule type="cellIs" dxfId="75" priority="94" operator="between">
      <formula>"E73"</formula>
      <formula>"E73"</formula>
    </cfRule>
    <cfRule type="cellIs" dxfId="74" priority="95" operator="between">
      <formula>"E80"</formula>
      <formula>"E80"</formula>
    </cfRule>
    <cfRule type="cellIs" dxfId="73" priority="96" operator="between">
      <formula>"E84"</formula>
      <formula>"E84"</formula>
    </cfRule>
    <cfRule type="cellIs" dxfId="72" priority="97" operator="between">
      <formula>"E100"</formula>
      <formula>"E100"</formula>
    </cfRule>
    <cfRule type="cellIs" dxfId="71" priority="98" operator="between">
      <formula>"E107"</formula>
      <formula>"E107"</formula>
    </cfRule>
    <cfRule type="cellIs" dxfId="70" priority="99" operator="between">
      <formula>"E108"</formula>
      <formula>"E108"</formula>
    </cfRule>
    <cfRule type="cellIs" dxfId="69" priority="100" operator="between">
      <formula>"E125"</formula>
      <formula>"E125"</formula>
    </cfRule>
    <cfRule type="cellIs" dxfId="68" priority="101" operator="between">
      <formula>"E132"</formula>
      <formula>"E132"</formula>
    </cfRule>
    <cfRule type="cellIs" dxfId="67" priority="102" operator="between">
      <formula>"E140"</formula>
      <formula>"E140"</formula>
    </cfRule>
    <cfRule type="cellIs" dxfId="66" priority="103" operator="between">
      <formula>"E141"</formula>
      <formula>"E141"</formula>
    </cfRule>
    <cfRule type="cellIs" dxfId="65" priority="104" operator="between">
      <formula>"E144"</formula>
      <formula>"E144"</formula>
    </cfRule>
    <cfRule type="cellIs" dxfId="64" priority="105" operator="between">
      <formula>"E155"</formula>
      <formula>"E155"</formula>
    </cfRule>
  </conditionalFormatting>
  <conditionalFormatting sqref="H109:H110">
    <cfRule type="cellIs" dxfId="63" priority="34" operator="between">
      <formula>"E2"</formula>
      <formula>"E2"</formula>
    </cfRule>
    <cfRule type="cellIs" dxfId="62" priority="35" operator="between">
      <formula>"E4"</formula>
      <formula>"E4"</formula>
    </cfRule>
    <cfRule type="cellIs" dxfId="61" priority="36" operator="between">
      <formula>"E6"</formula>
      <formula>"E6"</formula>
    </cfRule>
    <cfRule type="cellIs" dxfId="60" priority="37" operator="between">
      <formula>"E8"</formula>
      <formula>"E8"</formula>
    </cfRule>
    <cfRule type="cellIs" dxfId="59" priority="38" operator="between">
      <formula>"E9"</formula>
      <formula>"E9"</formula>
    </cfRule>
    <cfRule type="cellIs" dxfId="58" priority="39" operator="between">
      <formula>"E10"</formula>
      <formula>"E10"</formula>
    </cfRule>
    <cfRule type="cellIs" dxfId="57" priority="40" operator="between">
      <formula>"E11"</formula>
      <formula>"E11"</formula>
    </cfRule>
    <cfRule type="cellIs" dxfId="56" priority="41" operator="between">
      <formula>"E17"</formula>
      <formula>"E17"</formula>
    </cfRule>
    <cfRule type="cellIs" dxfId="55" priority="42" operator="between">
      <formula>"E19"</formula>
      <formula>"E19"</formula>
    </cfRule>
    <cfRule type="cellIs" dxfId="54" priority="43" operator="between">
      <formula>"E20"</formula>
      <formula>"E20"</formula>
    </cfRule>
    <cfRule type="cellIs" dxfId="53" priority="44" operator="between">
      <formula>"E31"</formula>
      <formula>"E31"</formula>
    </cfRule>
    <cfRule type="cellIs" dxfId="52" priority="45" operator="between">
      <formula>"E40"</formula>
      <formula>"E40"</formula>
    </cfRule>
    <cfRule type="cellIs" dxfId="51" priority="46" operator="between">
      <formula>"E45"</formula>
      <formula>"E45"</formula>
    </cfRule>
    <cfRule type="cellIs" dxfId="50" priority="47" operator="between">
      <formula>"E48"</formula>
      <formula>"E48"</formula>
    </cfRule>
    <cfRule type="cellIs" dxfId="49" priority="48" operator="between">
      <formula>"E50"</formula>
      <formula>"E50"</formula>
    </cfRule>
    <cfRule type="cellIs" dxfId="48" priority="49" operator="between">
      <formula>"E52"</formula>
      <formula>"E52"</formula>
    </cfRule>
    <cfRule type="cellIs" dxfId="47" priority="50" operator="between">
      <formula>"E55"</formula>
      <formula>"E55"</formula>
    </cfRule>
    <cfRule type="cellIs" dxfId="46" priority="51" operator="between">
      <formula>"E56"</formula>
      <formula>"E56"</formula>
    </cfRule>
    <cfRule type="cellIs" dxfId="45" priority="52" operator="between">
      <formula>"E57"</formula>
      <formula>"E57"</formula>
    </cfRule>
    <cfRule type="cellIs" dxfId="44" priority="53" operator="between">
      <formula>"E59"</formula>
      <formula>"E59"</formula>
    </cfRule>
    <cfRule type="cellIs" dxfId="43" priority="54" operator="between">
      <formula>"E60"</formula>
      <formula>"E60"</formula>
    </cfRule>
    <cfRule type="cellIs" dxfId="42" priority="55" operator="between">
      <formula>"E63"</formula>
      <formula>"E63"</formula>
    </cfRule>
    <cfRule type="cellIs" dxfId="41" priority="56" operator="between">
      <formula>"E64"</formula>
      <formula>"E64"</formula>
    </cfRule>
    <cfRule type="cellIs" dxfId="40" priority="57" operator="between">
      <formula>"E66"</formula>
      <formula>"E66"</formula>
    </cfRule>
    <cfRule type="cellIs" dxfId="39" priority="58" operator="between">
      <formula>"E73"</formula>
      <formula>"E73"</formula>
    </cfRule>
    <cfRule type="cellIs" dxfId="38" priority="59" operator="between">
      <formula>"E80"</formula>
      <formula>"E80"</formula>
    </cfRule>
    <cfRule type="cellIs" dxfId="37" priority="60" operator="between">
      <formula>"E84"</formula>
      <formula>"E84"</formula>
    </cfRule>
    <cfRule type="cellIs" dxfId="36" priority="61" operator="between">
      <formula>"E100"</formula>
      <formula>"E100"</formula>
    </cfRule>
    <cfRule type="cellIs" dxfId="35" priority="62" operator="between">
      <formula>"E107"</formula>
      <formula>"E107"</formula>
    </cfRule>
    <cfRule type="cellIs" dxfId="34" priority="63" operator="between">
      <formula>"E108"</formula>
      <formula>"E108"</formula>
    </cfRule>
    <cfRule type="cellIs" dxfId="33" priority="64" operator="between">
      <formula>"E125"</formula>
      <formula>"E125"</formula>
    </cfRule>
    <cfRule type="cellIs" dxfId="32" priority="65" operator="between">
      <formula>"E132"</formula>
      <formula>"E132"</formula>
    </cfRule>
    <cfRule type="cellIs" dxfId="31" priority="66" operator="between">
      <formula>"E140"</formula>
      <formula>"E140"</formula>
    </cfRule>
    <cfRule type="cellIs" dxfId="30" priority="67" operator="between">
      <formula>"E141"</formula>
      <formula>"E141"</formula>
    </cfRule>
    <cfRule type="cellIs" dxfId="29" priority="68" operator="between">
      <formula>"E144"</formula>
      <formula>"E144"</formula>
    </cfRule>
    <cfRule type="cellIs" dxfId="28" priority="69" operator="between">
      <formula>"E155"</formula>
      <formula>"E155"</formula>
    </cfRule>
  </conditionalFormatting>
  <conditionalFormatting sqref="AR96:AR97">
    <cfRule type="containsText" dxfId="27" priority="30" operator="containsText" text="ESTANCADA">
      <formula>NOT(ISERROR(SEARCH("ESTANCADA",AR96)))</formula>
    </cfRule>
    <cfRule type="containsText" dxfId="26" priority="31" operator="containsText" text="SIN AVANCE">
      <formula>NOT(ISERROR(SEARCH("SIN AVANCE",AR96)))</formula>
    </cfRule>
    <cfRule type="containsText" dxfId="25" priority="32" operator="containsText" text="EN PROCESO">
      <formula>NOT(ISERROR(SEARCH("EN PROCESO",AR96)))</formula>
    </cfRule>
    <cfRule type="containsText" dxfId="24" priority="33" operator="containsText" text="CERRADA">
      <formula>NOT(ISERROR(SEARCH("CERRADA",AR96)))</formula>
    </cfRule>
  </conditionalFormatting>
  <conditionalFormatting sqref="AQ96">
    <cfRule type="containsText" dxfId="23" priority="26" operator="containsText" text="ESTANCADA">
      <formula>NOT(ISERROR(SEARCH("ESTANCADA",AQ96)))</formula>
    </cfRule>
    <cfRule type="containsText" dxfId="22" priority="27" operator="containsText" text="SIN AVANCE">
      <formula>NOT(ISERROR(SEARCH("SIN AVANCE",AQ96)))</formula>
    </cfRule>
    <cfRule type="containsText" dxfId="21" priority="28" operator="containsText" text="EN PROCESO">
      <formula>NOT(ISERROR(SEARCH("EN PROCESO",AQ96)))</formula>
    </cfRule>
    <cfRule type="containsText" dxfId="20" priority="29" operator="containsText" text="CERRADA">
      <formula>NOT(ISERROR(SEARCH("CERRADA",AQ96)))</formula>
    </cfRule>
  </conditionalFormatting>
  <conditionalFormatting sqref="AQ97">
    <cfRule type="containsText" dxfId="19" priority="22" operator="containsText" text="ESTANCADA">
      <formula>NOT(ISERROR(SEARCH("ESTANCADA",AQ97)))</formula>
    </cfRule>
    <cfRule type="containsText" dxfId="18" priority="23" operator="containsText" text="SIN AVANCE">
      <formula>NOT(ISERROR(SEARCH("SIN AVANCE",AQ97)))</formula>
    </cfRule>
    <cfRule type="containsText" dxfId="17" priority="24" operator="containsText" text="EN PROCESO">
      <formula>NOT(ISERROR(SEARCH("EN PROCESO",AQ97)))</formula>
    </cfRule>
    <cfRule type="containsText" dxfId="16" priority="25" operator="containsText" text="CERRADA">
      <formula>NOT(ISERROR(SEARCH("CERRADA",AQ97)))</formula>
    </cfRule>
  </conditionalFormatting>
  <conditionalFormatting sqref="BA61">
    <cfRule type="containsText" dxfId="15" priority="18" operator="containsText" text="ESTANCADA">
      <formula>NOT(ISERROR(SEARCH("ESTANCADA",BA61)))</formula>
    </cfRule>
    <cfRule type="containsText" dxfId="14" priority="19" operator="containsText" text="SIN AVANCE">
      <formula>NOT(ISERROR(SEARCH("SIN AVANCE",BA61)))</formula>
    </cfRule>
    <cfRule type="containsText" dxfId="13" priority="20" operator="containsText" text="EN PROCESO">
      <formula>NOT(ISERROR(SEARCH("EN PROCESO",BA61)))</formula>
    </cfRule>
    <cfRule type="containsText" dxfId="12" priority="21" operator="containsText" text="CERRADA">
      <formula>NOT(ISERROR(SEARCH("CERRADA",BA61)))</formula>
    </cfRule>
  </conditionalFormatting>
  <conditionalFormatting sqref="BU49">
    <cfRule type="containsText" dxfId="11" priority="14" operator="containsText" text="ESTANCADA">
      <formula>NOT(ISERROR(SEARCH("ESTANCADA",BU49)))</formula>
    </cfRule>
    <cfRule type="containsText" dxfId="10" priority="15" operator="containsText" text="SIN AVANCE">
      <formula>NOT(ISERROR(SEARCH("SIN AVANCE",BU49)))</formula>
    </cfRule>
    <cfRule type="containsText" dxfId="9" priority="16" operator="containsText" text="EN PROCESO">
      <formula>NOT(ISERROR(SEARCH("EN PROCESO",BU49)))</formula>
    </cfRule>
    <cfRule type="containsText" dxfId="8" priority="17" operator="containsText" text="CERRADA">
      <formula>NOT(ISERROR(SEARCH("CERRADA",BU49)))</formula>
    </cfRule>
  </conditionalFormatting>
  <conditionalFormatting sqref="BU113">
    <cfRule type="containsText" dxfId="7" priority="5" operator="containsText" text="ESTANCADA">
      <formula>NOT(ISERROR(SEARCH("ESTANCADA",BU113)))</formula>
    </cfRule>
    <cfRule type="containsText" dxfId="6" priority="6" operator="containsText" text="SIN AVANCE">
      <formula>NOT(ISERROR(SEARCH("SIN AVANCE",BU113)))</formula>
    </cfRule>
    <cfRule type="containsText" dxfId="5" priority="7" operator="containsText" text="EN PROCESO">
      <formula>NOT(ISERROR(SEARCH("EN PROCESO",BU113)))</formula>
    </cfRule>
    <cfRule type="containsText" dxfId="4" priority="8" operator="containsText" text="CERRADA">
      <formula>NOT(ISERROR(SEARCH("CERRADA",BU113)))</formula>
    </cfRule>
  </conditionalFormatting>
  <conditionalFormatting sqref="BU117">
    <cfRule type="containsText" dxfId="3" priority="1" operator="containsText" text="ESTANCADA">
      <formula>NOT(ISERROR(SEARCH("ESTANCADA",BU117)))</formula>
    </cfRule>
    <cfRule type="containsText" dxfId="2" priority="2" operator="containsText" text="SIN AVANCE">
      <formula>NOT(ISERROR(SEARCH("SIN AVANCE",BU117)))</formula>
    </cfRule>
    <cfRule type="containsText" dxfId="1" priority="3" operator="containsText" text="EN PROCESO">
      <formula>NOT(ISERROR(SEARCH("EN PROCESO",BU117)))</formula>
    </cfRule>
    <cfRule type="containsText" dxfId="0" priority="4" operator="containsText" text="CERRADA">
      <formula>NOT(ISERROR(SEARCH("CERRADA",BU117)))</formula>
    </cfRule>
  </conditionalFormatting>
  <dataValidations count="24">
    <dataValidation allowBlank="1" showInputMessage="1" showErrorMessage="1" prompt="Descripción cualitativa de los avances de la acción y/o justificación de la reprogramación de la misma" sqref="AI8 X8:Y8 AD8 AN8 AS8 AX8 BC8 BH8 BM8 BR8 BW8"/>
    <dataValidation allowBlank="1" showInputMessage="1" showErrorMessage="1" prompt="Resultado del Indicador cuando se tenga dato, según periodicidad de medición del mismo" sqref="AM8 W8 AC8 AH8 AR8 AW8 BB8 BG8 BL8 BQ8 BV8"/>
    <dataValidation allowBlank="1" showInputMessage="1" showErrorMessage="1" prompt="NO APLICA PARA PLAN DE INTERVENCIÓN DE RIESGOS" sqref="T8"/>
    <dataValidation allowBlank="1" showInputMessage="1" showErrorMessage="1" prompt="Registre el o los indicador(es) para monitorear el mejoramiento de la oportunidad de mejora identificada" sqref="P8"/>
    <dataValidation allowBlank="1" showInputMessage="1" showErrorMessage="1" prompt="Defina el PROCESO al que pertenece el riesgo identificado" sqref="G8"/>
    <dataValidation allowBlank="1" showInputMessage="1" showErrorMessage="1" prompt="Registre la fecha de la auditoría (DD/MM/AA)" sqref="C8"/>
    <dataValidation allowBlank="1" showInputMessage="1" showErrorMessage="1" prompt="Registre el nombre del grupo de mejoramiento que realiza el análisis y PM" sqref="I8"/>
    <dataValidation allowBlank="1" showInputMessage="1" showErrorMessage="1" prompt="Establezca el estándar de acreditación priorizado, con el que se relaciona la observación u OM_x000a__x000a_APLICA SOLO PARA PLAN DE MEJORA PRODUCTO DE AUTOEV DE ACREDITACIÓN" sqref="H8"/>
    <dataValidation allowBlank="1" showInputMessage="1" showErrorMessage="1" prompt="Transcriba la observación u oportunidad de mejora identificada en el informe de auditoría, o el riesgo identificado para el proceso, plan o proyecto" sqref="F8"/>
    <dataValidation allowBlank="1" showInputMessage="1" showErrorMessage="1" prompt="Describa la fuente desde la cual se genera la observación y oportunidad de mejora._x000a__x000a_No se debe combinar celdas en ninguna columna, con el fin de que funcione adecuadamente el Filtro" sqref="B8"/>
    <dataValidation allowBlank="1" showInputMessage="1" showErrorMessage="1" prompt="Registre la fecha de recibo del informe final de auditoría (DD/MM/AA)" sqref="D8"/>
    <dataValidation allowBlank="1" showInputMessage="1" showErrorMessage="1" prompt="Registre la fecha de formulación del Plan de Mejora (DD/MM/AA)" sqref="E8"/>
    <dataValidation allowBlank="1" showInputMessage="1" showErrorMessage="1" prompt="Registre las barreras que identifica, que pueden impedir el buen desarrollo de la acción de mejora planteada_x000a__x000a_NO APLICA PARA PLAN INTERVENCIÓN DE RIESGOS" sqref="S8"/>
    <dataValidation allowBlank="1" showInputMessage="1" showErrorMessage="1" prompt="E: Enfoque_x000a_I: Implementacn_x000a_R: Resultado" sqref="K8"/>
    <dataValidation allowBlank="1" showInputMessage="1" showErrorMessage="1" prompt="Registre la acción de mejoramiento o de intervención del riesgo propuesta, lo más clara y concreta posible, iniciando por verbo en infinitivo._x000a__x000a_Redacte 1 sola acción por fila._x000a_No se debe combinar celdas en ninguna columna." sqref="L8"/>
    <dataValidation allowBlank="1" showInputMessage="1" showErrorMessage="1" prompt="Establezca la nueva fecha de cumplimiento de la acción no cerrada (DD/MM/AA)_x000a__x000a_Esta fecha (reprogramación) no debe ser mayor a 3 meses contados a partir de la fecha inicial de cumplimiento definida, EXCEPTO CASOS JUSTIFICADOS" sqref="Z8 AE8 AJ8 AO8 AT8 AY8 BD8 BI8 BN8 BS8 BX8"/>
    <dataValidation allowBlank="1" showInputMessage="1" showErrorMessage="1" prompt="Registre la fecha final de cumplimiento de la Acción de Mejora (DD/MM/AA)_x000a__x000a_La fecha final de cumplimiento no debe ser mayor a 3 meses contados a partir de la fecha de formulación del plan, EXCEPTO CASOS JUSTIFICADOS" sqref="O8"/>
    <dataValidation allowBlank="1" showInputMessage="1" showErrorMessage="1" prompt="Defina el nivel de avance de la acción" sqref="AL8 V8 AB8 AG8 AQ8 AV8 BA8 BF8 BK8 BP8 BU8"/>
    <dataValidation allowBlank="1" showInputMessage="1" showErrorMessage="1" prompt="Actividad(es) que desarrollan la acción y son la evidencia a presentar (Ej: Ajustar procedimiento, Realizar informe bimestral de ..., lista de asistencia de despliegue, análisis de indicadores, etc.). REGISTRAR SOLO UNA ACTIVIDAD O PRODUCTO POR FILA_x000a_" sqref="M8"/>
    <dataValidation allowBlank="1" showInputMessage="1" showErrorMessage="1" prompt="Ejemplo: Subgerente de Red (Andrés Zuleta)                    Enfermera  (Pepita Pérez)" sqref="N8 N98:N113 N115:N122"/>
    <dataValidation type="list" allowBlank="1" showInputMessage="1" showErrorMessage="1" sqref="G9:G122">
      <formula1>PROCESOS</formula1>
    </dataValidation>
    <dataValidation type="list" allowBlank="1" showInputMessage="1" showErrorMessage="1" sqref="K9:K82 K84:K122">
      <formula1>"E, I, R"</formula1>
    </dataValidation>
    <dataValidation type="list" allowBlank="1" showInputMessage="1" showErrorMessage="1" sqref="V9:V122 BA9:BA122 AV9:AV122 AR96:AR97 AL9:AL122 AG9:AG122 AB9:AB122 AQ9:AQ122 BK9:BK16 BK18:BK19 BK26 BK28 BK34:BK35 BK39 BK42 BK45:BK46 BK48 BK51:BK55 BK58:BK59 BK61:BK71 BK74 BK77:BK80 BK82:BK96 BK106:BK122 BF9:BF122 BK98:BK104 BP9:BP97 BP99:BP103 BP108:BP122 BP105:BP106 BU9:BU122">
      <formula1>"CERRADA, EN PROCESO, SIN AVANCE, N/A"</formula1>
    </dataValidation>
    <dataValidation type="list" allowBlank="1" showInputMessage="1" showErrorMessage="1" sqref="I9:I122">
      <formula1>EQUIPOS_DE_MEJORA</formula1>
    </dataValidation>
  </dataValidations>
  <pageMargins left="0.70866141732283472" right="0.70866141732283472" top="0.74803149606299213" bottom="0.74803149606299213" header="0.31496062992125984" footer="0.31496062992125984"/>
  <pageSetup scale="75" orientation="landscape" r:id="rId18"/>
  <drawing r:id="rId19"/>
  <legacyDrawing r:id="rId20"/>
  <extLst>
    <ext xmlns:x14="http://schemas.microsoft.com/office/spreadsheetml/2009/9/main" uri="{78C0D931-6437-407d-A8EE-F0AAD7539E65}">
      <x14:conditionalFormattings>
        <x14:conditionalFormatting xmlns:xm="http://schemas.microsoft.com/office/excel/2006/main">
          <x14:cfRule type="iconSet" priority="417" id="{AD5D9D51-D649-42ED-8D78-4FB9814D015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W9</xm:sqref>
        </x14:conditionalFormatting>
        <x14:conditionalFormatting xmlns:xm="http://schemas.microsoft.com/office/excel/2006/main">
          <x14:cfRule type="iconSet" priority="377" id="{0038348F-41E7-4E2E-AECD-74D17D29995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AC9</xm:sqref>
        </x14:conditionalFormatting>
        <x14:conditionalFormatting xmlns:xm="http://schemas.microsoft.com/office/excel/2006/main">
          <x14:cfRule type="iconSet" priority="375" id="{FC848B04-F0ED-4AC3-81B4-F60D987B8169}">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AH9</xm:sqref>
        </x14:conditionalFormatting>
        <x14:conditionalFormatting xmlns:xm="http://schemas.microsoft.com/office/excel/2006/main">
          <x14:cfRule type="iconSet" priority="373" id="{3EA38E47-22B6-4937-9DCA-BCB7E8E85E2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AM9</xm:sqref>
        </x14:conditionalFormatting>
        <x14:conditionalFormatting xmlns:xm="http://schemas.microsoft.com/office/excel/2006/main">
          <x14:cfRule type="iconSet" priority="371" id="{8BABC973-0D92-4716-BBED-535F4D731B4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AR9</xm:sqref>
        </x14:conditionalFormatting>
        <x14:conditionalFormatting xmlns:xm="http://schemas.microsoft.com/office/excel/2006/main">
          <x14:cfRule type="iconSet" priority="321" id="{05571420-7FA6-4C82-B5C0-8F79F819AFCB}">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AW9</xm:sqref>
        </x14:conditionalFormatting>
        <x14:conditionalFormatting xmlns:xm="http://schemas.microsoft.com/office/excel/2006/main">
          <x14:cfRule type="iconSet" priority="311" id="{3EDD1B68-88BB-4457-A052-CD8F76A0209A}">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BB9</xm:sqref>
        </x14:conditionalFormatting>
        <x14:conditionalFormatting xmlns:xm="http://schemas.microsoft.com/office/excel/2006/main">
          <x14:cfRule type="iconSet" priority="301" id="{8A8009B6-B307-4EBB-BFED-E83F25989A2C}">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BG9</xm:sqref>
        </x14:conditionalFormatting>
        <x14:conditionalFormatting xmlns:xm="http://schemas.microsoft.com/office/excel/2006/main">
          <x14:cfRule type="iconSet" priority="291" id="{78513802-1857-4066-AF3B-27545C893F5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BL9</xm:sqref>
        </x14:conditionalFormatting>
        <x14:conditionalFormatting xmlns:xm="http://schemas.microsoft.com/office/excel/2006/main">
          <x14:cfRule type="iconSet" priority="281" id="{50E53703-F9A8-47B9-A3D6-80D09479377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BQ9</xm:sqref>
        </x14:conditionalFormatting>
        <x14:conditionalFormatting xmlns:xm="http://schemas.microsoft.com/office/excel/2006/main">
          <x14:cfRule type="iconSet" priority="271" id="{83BC9020-4A28-4613-A560-38FD66DD7D28}">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BV9</xm:sqref>
        </x14:conditionalFormatting>
        <x14:conditionalFormatting xmlns:xm="http://schemas.microsoft.com/office/excel/2006/main">
          <x14:cfRule type="iconSet" priority="526" id="{D4E37F23-A026-4950-9B9A-C26D052AB3E1}">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W10:W122</xm:sqref>
        </x14:conditionalFormatting>
        <x14:conditionalFormatting xmlns:xm="http://schemas.microsoft.com/office/excel/2006/main">
          <x14:cfRule type="iconSet" priority="530" id="{3A8FBA25-CC90-4759-9006-E46FD3316CA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AC10:AC122</xm:sqref>
        </x14:conditionalFormatting>
        <x14:conditionalFormatting xmlns:xm="http://schemas.microsoft.com/office/excel/2006/main">
          <x14:cfRule type="iconSet" priority="532" id="{2AA47E39-F781-4948-8BC8-4D7291F10EA6}">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AH10:AH122</xm:sqref>
        </x14:conditionalFormatting>
        <x14:conditionalFormatting xmlns:xm="http://schemas.microsoft.com/office/excel/2006/main">
          <x14:cfRule type="iconSet" priority="534" id="{49EB3031-3DBE-4942-9C86-7B12A5B44B3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AM10:AM122</xm:sqref>
        </x14:conditionalFormatting>
        <x14:conditionalFormatting xmlns:xm="http://schemas.microsoft.com/office/excel/2006/main">
          <x14:cfRule type="iconSet" priority="536" id="{6976A852-BA1D-4963-A1B4-4B1897117E23}">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AR10:AR95 AR98:AR122</xm:sqref>
        </x14:conditionalFormatting>
        <x14:conditionalFormatting xmlns:xm="http://schemas.microsoft.com/office/excel/2006/main">
          <x14:cfRule type="iconSet" priority="538" id="{40A40E67-104E-47D2-843B-81AAB04DAE6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AW10:AW122</xm:sqref>
        </x14:conditionalFormatting>
        <x14:conditionalFormatting xmlns:xm="http://schemas.microsoft.com/office/excel/2006/main">
          <x14:cfRule type="iconSet" priority="540" id="{676B9A36-F8D8-42E2-82A5-C8C438A6AEC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BB10:BB60 BB62:BB122</xm:sqref>
        </x14:conditionalFormatting>
        <x14:conditionalFormatting xmlns:xm="http://schemas.microsoft.com/office/excel/2006/main">
          <x14:cfRule type="iconSet" priority="542" id="{8F280E19-333A-49F7-BF4D-501700043AE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BG10:BG104 BG106:BG122</xm:sqref>
        </x14:conditionalFormatting>
        <x14:conditionalFormatting xmlns:xm="http://schemas.microsoft.com/office/excel/2006/main">
          <x14:cfRule type="iconSet" priority="544" id="{08680746-5107-4E01-BEC9-FBC7475F6C14}">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BL10:BL16 BL18:BL19 BV21:BV22 BL26 BL28 BL34:BL35 BL39 BL42 BL45:BL46 BL48 BL51:BL55 BL58:BL59 BL61:BL71 BL74 BL77:BL80 BL82:BL96 BL98:BL104 BL106:BL122 BG105 BV97 BQ81 BQ76 BV75 BV73 BQ72 BQ60 BV56:BV57 BV49:BV50 BV47 BV44 BQ43 BV40:BV41 BV36:BV38 BV29:BV33 BQ27 BQ23:BQ25 BQ20 BV17</xm:sqref>
        </x14:conditionalFormatting>
        <x14:conditionalFormatting xmlns:xm="http://schemas.microsoft.com/office/excel/2006/main">
          <x14:cfRule type="iconSet" priority="546" id="{9B19ADF1-6CFA-4FAF-B691-E3B3C45DECA7}">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BQ10:BQ19 BQ21:BQ22 BQ26 BQ28:BQ42 BQ44:BQ59 BQ61:BQ71 BQ73:BQ75 BQ77:BQ80 BQ82:BQ97 BQ99:BQ103 BQ105:BQ106 BQ108:BQ122 BV107 BV104 BV98</xm:sqref>
        </x14:conditionalFormatting>
        <x14:conditionalFormatting xmlns:xm="http://schemas.microsoft.com/office/excel/2006/main">
          <x14:cfRule type="iconSet" priority="548" id="{4FE2E472-044A-40C9-8909-10B551F247C5}">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BV10:BV16 BV18:BV20 BV34:BV35 BV39 BV42:BV43 BV45:BV46 BV48 BV51:BV55 BV58:BV72 BV74 BV76:BV96 BV99:BV103 BV23:BV28 BV105:BV106 BV108:BV122</xm:sqref>
        </x14:conditionalFormatting>
        <x14:conditionalFormatting xmlns:xm="http://schemas.microsoft.com/office/excel/2006/main">
          <x14:cfRule type="iconSet" priority="13" id="{82964DAC-11D7-43BA-A977-0E1C2596B18D}">
            <x14:iconSet iconSet="4TrafficLights" custom="1">
              <x14:cfvo type="percent">
                <xm:f>0</xm:f>
              </x14:cfvo>
              <x14:cfvo type="num">
                <xm:f>0</xm:f>
              </x14:cfvo>
              <x14:cfvo type="num">
                <xm:f>0.5</xm:f>
              </x14:cfvo>
              <x14:cfvo type="num">
                <xm:f>1</xm:f>
              </x14:cfvo>
              <x14:cfIcon iconSet="5Quarters" iconId="0"/>
              <x14:cfIcon iconSet="3TrafficLights1" iconId="0"/>
              <x14:cfIcon iconSet="3TrafficLights1" iconId="1"/>
              <x14:cfIcon iconSet="3TrafficLights1" iconId="2"/>
            </x14:iconSet>
          </x14:cfRule>
          <xm:sqref>BX109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8"/>
  <sheetViews>
    <sheetView workbookViewId="0">
      <selection activeCell="G6" sqref="G6"/>
    </sheetView>
  </sheetViews>
  <sheetFormatPr baseColWidth="10" defaultRowHeight="12.75" x14ac:dyDescent="0.2"/>
  <cols>
    <col min="1" max="1" width="1.7109375" customWidth="1"/>
  </cols>
  <sheetData>
    <row r="2" spans="2:7" x14ac:dyDescent="0.2">
      <c r="B2" s="1" t="s">
        <v>22</v>
      </c>
      <c r="G2" s="1" t="s">
        <v>23</v>
      </c>
    </row>
    <row r="3" spans="2:7" x14ac:dyDescent="0.2">
      <c r="B3" s="1" t="s">
        <v>24</v>
      </c>
      <c r="G3" s="1" t="s">
        <v>25</v>
      </c>
    </row>
    <row r="4" spans="2:7" x14ac:dyDescent="0.2">
      <c r="B4" s="1" t="s">
        <v>27</v>
      </c>
      <c r="G4" s="1" t="s">
        <v>26</v>
      </c>
    </row>
    <row r="5" spans="2:7" x14ac:dyDescent="0.2">
      <c r="B5" s="1" t="s">
        <v>28</v>
      </c>
      <c r="G5" s="1" t="s">
        <v>29</v>
      </c>
    </row>
    <row r="6" spans="2:7" x14ac:dyDescent="0.2">
      <c r="B6" s="1" t="s">
        <v>30</v>
      </c>
      <c r="G6" s="1" t="s">
        <v>221</v>
      </c>
    </row>
    <row r="7" spans="2:7" x14ac:dyDescent="0.2">
      <c r="B7" s="1" t="s">
        <v>31</v>
      </c>
      <c r="G7" s="1" t="s">
        <v>220</v>
      </c>
    </row>
    <row r="8" spans="2:7" x14ac:dyDescent="0.2">
      <c r="B8" s="1" t="s">
        <v>33</v>
      </c>
      <c r="G8" s="1" t="s">
        <v>32</v>
      </c>
    </row>
    <row r="9" spans="2:7" x14ac:dyDescent="0.2">
      <c r="B9" s="1" t="s">
        <v>32</v>
      </c>
    </row>
    <row r="10" spans="2:7" x14ac:dyDescent="0.2">
      <c r="B10" s="1" t="s">
        <v>34</v>
      </c>
    </row>
    <row r="11" spans="2:7" x14ac:dyDescent="0.2">
      <c r="B11" s="1" t="s">
        <v>35</v>
      </c>
    </row>
    <row r="12" spans="2:7" x14ac:dyDescent="0.2">
      <c r="B12" s="1" t="s">
        <v>36</v>
      </c>
    </row>
    <row r="13" spans="2:7" x14ac:dyDescent="0.2">
      <c r="B13" s="1" t="s">
        <v>37</v>
      </c>
    </row>
    <row r="14" spans="2:7" x14ac:dyDescent="0.2">
      <c r="B14" s="1" t="s">
        <v>38</v>
      </c>
    </row>
    <row r="15" spans="2:7" x14ac:dyDescent="0.2">
      <c r="B15" s="1" t="s">
        <v>39</v>
      </c>
    </row>
    <row r="16" spans="2:7" x14ac:dyDescent="0.2">
      <c r="B16" s="1" t="s">
        <v>40</v>
      </c>
    </row>
    <row r="17" spans="2:2" x14ac:dyDescent="0.2">
      <c r="B17" s="1" t="s">
        <v>41</v>
      </c>
    </row>
    <row r="18" spans="2:2" x14ac:dyDescent="0.2">
      <c r="B18" s="1" t="s">
        <v>42</v>
      </c>
    </row>
  </sheetData>
  <customSheetViews>
    <customSheetView guid="{54EFB8C3-265D-4C9E-893C-32ED8FEA802D}" state="hidden">
      <selection activeCell="G6" sqref="G6"/>
      <pageMargins left="0.7" right="0.7" top="0.75" bottom="0.75" header="0.3" footer="0.3"/>
    </customSheetView>
    <customSheetView guid="{970761FC-B839-4051-9BFE-288E883AC739}" state="hidden">
      <selection activeCell="G6" sqref="G6"/>
      <pageMargins left="0.7" right="0.7" top="0.75" bottom="0.75" header="0.3" footer="0.3"/>
    </customSheetView>
    <customSheetView guid="{8E005D92-B2D9-4C8E-996F-1ACBED780FA3}" state="hidden">
      <selection activeCell="G6" sqref="G6"/>
      <pageMargins left="0.7" right="0.7" top="0.75" bottom="0.75" header="0.3" footer="0.3"/>
    </customSheetView>
    <customSheetView guid="{29E154DC-D313-4922-8078-9300A29507BA}" state="hidden">
      <selection activeCell="G6" sqref="G6"/>
      <pageMargins left="0.7" right="0.7" top="0.75" bottom="0.75" header="0.3" footer="0.3"/>
    </customSheetView>
    <customSheetView guid="{BE93A7DB-733E-4478-AF28-D92788751758}" state="hidden">
      <selection activeCell="G6" sqref="G6"/>
      <pageMargins left="0.7" right="0.7" top="0.75" bottom="0.75" header="0.3" footer="0.3"/>
    </customSheetView>
    <customSheetView guid="{A9D023C0-09AA-4852-B883-43B2BBB06928}" state="hidden">
      <selection activeCell="G6" sqref="G6"/>
      <pageMargins left="0.7" right="0.7" top="0.75" bottom="0.75" header="0.3" footer="0.3"/>
    </customSheetView>
    <customSheetView guid="{67ADC500-1888-47AD-B458-BFFFE72E9FD4}" state="hidden">
      <selection activeCell="G6" sqref="G6"/>
      <pageMargins left="0.7" right="0.7" top="0.75" bottom="0.75" header="0.3" footer="0.3"/>
    </customSheetView>
    <customSheetView guid="{8D0283A8-9B5D-4A04-87F3-F4E975EA0592}" state="hidden">
      <selection activeCell="G6" sqref="G6"/>
      <pageMargins left="0.7" right="0.7" top="0.75" bottom="0.75" header="0.3" footer="0.3"/>
    </customSheetView>
    <customSheetView guid="{D6D04306-0634-4F93-9679-8FA7DA837167}" state="hidden">
      <selection activeCell="G6" sqref="G6"/>
      <pageMargins left="0.7" right="0.7" top="0.75" bottom="0.75" header="0.3" footer="0.3"/>
    </customSheetView>
    <customSheetView guid="{850EF7D7-D686-4427-95C9-73860A97116C}" state="hidden">
      <selection activeCell="G6" sqref="G6"/>
      <pageMargins left="0.7" right="0.7" top="0.75" bottom="0.75" header="0.3" footer="0.3"/>
    </customSheetView>
    <customSheetView guid="{0AB265E9-F4E9-4188-BD0E-177CAE42049A}" state="hidden">
      <selection activeCell="G6" sqref="G6"/>
      <pageMargins left="0.7" right="0.7" top="0.75" bottom="0.75" header="0.3" footer="0.3"/>
    </customSheetView>
    <customSheetView guid="{CBC92C31-91E7-478D-A1EE-220CE1A24EB6}" state="hidden">
      <selection activeCell="G6" sqref="G6"/>
      <pageMargins left="0.7" right="0.7" top="0.75" bottom="0.75" header="0.3" footer="0.3"/>
    </customSheetView>
    <customSheetView guid="{9D385377-9148-45EF-AB74-EE7FE30645A3}" state="hidden">
      <selection activeCell="G6" sqref="G6"/>
      <pageMargins left="0.7" right="0.7" top="0.75" bottom="0.75" header="0.3" footer="0.3"/>
    </customSheetView>
    <customSheetView guid="{18309440-DC4E-41BC-876B-6ECBC1ACD21A}" state="hidden">
      <selection activeCell="G6" sqref="G6"/>
      <pageMargins left="0.7" right="0.7" top="0.75" bottom="0.75" header="0.3" footer="0.3"/>
    </customSheetView>
    <customSheetView guid="{2C789F72-2800-481B-B455-C76E979ACAF5}" state="hidden">
      <selection activeCell="G6" sqref="G6"/>
      <pageMargins left="0.7" right="0.7" top="0.75" bottom="0.75" header="0.3" footer="0.3"/>
    </customSheetView>
    <customSheetView guid="{11344BAD-660A-4892-9A77-9D528F63666B}" state="hidden">
      <selection activeCell="G6" sqref="G6"/>
      <pageMargins left="0.7" right="0.7" top="0.75" bottom="0.75" header="0.3" footer="0.3"/>
    </customSheetView>
    <customSheetView guid="{66E0B0A7-8FF2-4438-83FA-2A4E38AFD82B}" state="hidden">
      <selection activeCell="G6" sqref="G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1erSeg_aFeb2019</vt:lpstr>
      <vt:lpstr>2do Seg</vt:lpstr>
      <vt:lpstr>3er seguim</vt:lpstr>
      <vt:lpstr>4to seguim</vt:lpstr>
      <vt:lpstr>5to Seguimiento </vt:lpstr>
      <vt:lpstr>6to seguim</vt:lpstr>
      <vt:lpstr>PM_METROSALUD_2019</vt:lpstr>
      <vt:lpstr>Hoja2</vt:lpstr>
      <vt:lpstr>EQUIPOS_DE_MEJORA</vt:lpstr>
      <vt:lpstr>PROCESOS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metrosaluddosi</cp:lastModifiedBy>
  <dcterms:created xsi:type="dcterms:W3CDTF">2018-04-10T21:27:13Z</dcterms:created>
  <dcterms:modified xsi:type="dcterms:W3CDTF">2020-06-07T01:01:28Z</dcterms:modified>
</cp:coreProperties>
</file>