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IRECCIÓN ADMINISTRATIVA 2021\AÑO 2022\PROYECTOS 2022\UNIDAD MENTAL\NUEVO PROCESO\"/>
    </mc:Choice>
  </mc:AlternateContent>
  <bookViews>
    <workbookView xWindow="0" yWindow="0" windowWidth="20400" windowHeight="7365"/>
  </bookViews>
  <sheets>
    <sheet name="PRESUPUESTO METROS SALUD (3)" sheetId="1" r:id="rId1"/>
  </sheets>
  <definedNames>
    <definedName name="_xlnm._FilterDatabase" localSheetId="0" hidden="1">'PRESUPUESTO METROS SALUD (3)'!$A$2:$Q$83</definedName>
    <definedName name="_xlnm.Print_Area" localSheetId="0">'PRESUPUESTO METROS SALUD (3)'!$A$1:$F$83</definedName>
    <definedName name="_xlnm.Print_Titles" localSheetId="0">'PRESUPUESTO METROS SALUD (3)'!$2:$2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8" i="1" l="1"/>
  <c r="P78" i="1"/>
  <c r="O78" i="1"/>
  <c r="F78" i="1"/>
  <c r="Q77" i="1"/>
  <c r="P77" i="1"/>
  <c r="O77" i="1"/>
  <c r="F77" i="1"/>
  <c r="Q76" i="1"/>
  <c r="P76" i="1"/>
  <c r="O76" i="1"/>
  <c r="F76" i="1"/>
  <c r="Q75" i="1"/>
  <c r="P75" i="1"/>
  <c r="O75" i="1"/>
  <c r="F75" i="1"/>
  <c r="Q74" i="1"/>
  <c r="P74" i="1"/>
  <c r="O74" i="1"/>
  <c r="F74" i="1"/>
  <c r="Q73" i="1"/>
  <c r="P73" i="1"/>
  <c r="O73" i="1"/>
  <c r="F73" i="1"/>
  <c r="Q72" i="1"/>
  <c r="P72" i="1"/>
  <c r="O72" i="1"/>
  <c r="F72" i="1"/>
  <c r="Q71" i="1"/>
  <c r="P71" i="1"/>
  <c r="O71" i="1"/>
  <c r="H71" i="1"/>
  <c r="I71" i="1" s="1"/>
  <c r="F71" i="1"/>
  <c r="Q70" i="1"/>
  <c r="P70" i="1"/>
  <c r="O70" i="1"/>
  <c r="H70" i="1"/>
  <c r="I70" i="1" s="1"/>
  <c r="F70" i="1"/>
  <c r="Q69" i="1"/>
  <c r="P69" i="1"/>
  <c r="O69" i="1"/>
  <c r="H69" i="1"/>
  <c r="I69" i="1" s="1"/>
  <c r="F69" i="1"/>
  <c r="Q68" i="1"/>
  <c r="P68" i="1"/>
  <c r="O68" i="1"/>
  <c r="H68" i="1"/>
  <c r="I68" i="1" s="1"/>
  <c r="F68" i="1"/>
  <c r="Q67" i="1"/>
  <c r="P67" i="1"/>
  <c r="O67" i="1"/>
  <c r="H67" i="1"/>
  <c r="I67" i="1" s="1"/>
  <c r="F67" i="1"/>
  <c r="Q66" i="1"/>
  <c r="P66" i="1"/>
  <c r="O66" i="1"/>
  <c r="H66" i="1"/>
  <c r="I66" i="1" s="1"/>
  <c r="F66" i="1"/>
  <c r="Q65" i="1"/>
  <c r="P65" i="1"/>
  <c r="O65" i="1"/>
  <c r="H65" i="1"/>
  <c r="I65" i="1" s="1"/>
  <c r="F65" i="1"/>
  <c r="Q64" i="1"/>
  <c r="P64" i="1"/>
  <c r="H64" i="1"/>
  <c r="I64" i="1" s="1"/>
  <c r="F64" i="1"/>
  <c r="Q63" i="1"/>
  <c r="P63" i="1"/>
  <c r="L63" i="1"/>
  <c r="H63" i="1"/>
  <c r="I63" i="1" s="1"/>
  <c r="J63" i="1" s="1"/>
  <c r="F63" i="1"/>
  <c r="Q62" i="1"/>
  <c r="P62" i="1"/>
  <c r="F62" i="1"/>
  <c r="Q61" i="1"/>
  <c r="P61" i="1"/>
  <c r="F61" i="1"/>
  <c r="Q60" i="1"/>
  <c r="P60" i="1"/>
  <c r="F60" i="1"/>
  <c r="Q59" i="1"/>
  <c r="P59" i="1"/>
  <c r="F59" i="1"/>
  <c r="Q58" i="1"/>
  <c r="P58" i="1"/>
  <c r="F58" i="1"/>
  <c r="Q57" i="1"/>
  <c r="P57" i="1"/>
  <c r="F57" i="1"/>
  <c r="Q56" i="1"/>
  <c r="P56" i="1"/>
  <c r="F56" i="1"/>
  <c r="Q55" i="1"/>
  <c r="P55" i="1"/>
  <c r="F55" i="1"/>
  <c r="Q54" i="1"/>
  <c r="P54" i="1"/>
  <c r="F54" i="1"/>
  <c r="Q53" i="1"/>
  <c r="P53" i="1"/>
  <c r="F53" i="1"/>
  <c r="Q52" i="1"/>
  <c r="P52" i="1"/>
  <c r="F52" i="1"/>
  <c r="Q51" i="1"/>
  <c r="P51" i="1"/>
  <c r="H51" i="1"/>
  <c r="I51" i="1" s="1"/>
  <c r="F51" i="1"/>
  <c r="Q50" i="1"/>
  <c r="P50" i="1"/>
  <c r="H50" i="1"/>
  <c r="I50" i="1" s="1"/>
  <c r="F50" i="1"/>
  <c r="Q49" i="1"/>
  <c r="P49" i="1"/>
  <c r="H49" i="1"/>
  <c r="I49" i="1" s="1"/>
  <c r="F49" i="1"/>
  <c r="Q48" i="1"/>
  <c r="P48" i="1"/>
  <c r="H48" i="1"/>
  <c r="I48" i="1" s="1"/>
  <c r="F48" i="1"/>
  <c r="Q47" i="1"/>
  <c r="P47" i="1"/>
  <c r="H47" i="1"/>
  <c r="I47" i="1" s="1"/>
  <c r="F47" i="1"/>
  <c r="Q46" i="1"/>
  <c r="P46" i="1"/>
  <c r="H46" i="1"/>
  <c r="I46" i="1" s="1"/>
  <c r="F46" i="1"/>
  <c r="Q45" i="1"/>
  <c r="P45" i="1"/>
  <c r="H45" i="1"/>
  <c r="I45" i="1" s="1"/>
  <c r="F45" i="1"/>
  <c r="Q44" i="1"/>
  <c r="P44" i="1"/>
  <c r="H44" i="1"/>
  <c r="I44" i="1" s="1"/>
  <c r="F44" i="1"/>
  <c r="Q43" i="1"/>
  <c r="P43" i="1"/>
  <c r="I43" i="1"/>
  <c r="H43" i="1"/>
  <c r="F43" i="1"/>
  <c r="Q42" i="1"/>
  <c r="P42" i="1"/>
  <c r="H42" i="1"/>
  <c r="I42" i="1" s="1"/>
  <c r="F42" i="1"/>
  <c r="Q41" i="1"/>
  <c r="P41" i="1"/>
  <c r="H41" i="1"/>
  <c r="I41" i="1" s="1"/>
  <c r="F41" i="1"/>
  <c r="Q40" i="1"/>
  <c r="P40" i="1"/>
  <c r="H40" i="1"/>
  <c r="I40" i="1" s="1"/>
  <c r="F40" i="1"/>
  <c r="Q39" i="1"/>
  <c r="P39" i="1"/>
  <c r="H39" i="1"/>
  <c r="I39" i="1" s="1"/>
  <c r="F39" i="1"/>
  <c r="Q38" i="1"/>
  <c r="P38" i="1"/>
  <c r="H38" i="1"/>
  <c r="I38" i="1" s="1"/>
  <c r="F38" i="1"/>
  <c r="Q37" i="1"/>
  <c r="P37" i="1"/>
  <c r="H37" i="1"/>
  <c r="I37" i="1" s="1"/>
  <c r="F37" i="1"/>
  <c r="Q36" i="1"/>
  <c r="P36" i="1"/>
  <c r="H36" i="1"/>
  <c r="I36" i="1" s="1"/>
  <c r="F36" i="1"/>
  <c r="Q35" i="1"/>
  <c r="P35" i="1"/>
  <c r="H35" i="1"/>
  <c r="I35" i="1" s="1"/>
  <c r="F35" i="1"/>
  <c r="Q34" i="1"/>
  <c r="P34" i="1"/>
  <c r="H34" i="1"/>
  <c r="I34" i="1" s="1"/>
  <c r="F34" i="1"/>
  <c r="Q33" i="1"/>
  <c r="P33" i="1"/>
  <c r="H33" i="1"/>
  <c r="I33" i="1" s="1"/>
  <c r="F33" i="1"/>
  <c r="Q32" i="1"/>
  <c r="P32" i="1"/>
  <c r="H32" i="1"/>
  <c r="I32" i="1" s="1"/>
  <c r="F32" i="1"/>
  <c r="Q31" i="1"/>
  <c r="P31" i="1"/>
  <c r="H31" i="1"/>
  <c r="I31" i="1" s="1"/>
  <c r="F31" i="1"/>
  <c r="Q30" i="1"/>
  <c r="P30" i="1"/>
  <c r="H30" i="1"/>
  <c r="I30" i="1" s="1"/>
  <c r="F30" i="1"/>
  <c r="Q29" i="1"/>
  <c r="P29" i="1"/>
  <c r="H29" i="1"/>
  <c r="I29" i="1" s="1"/>
  <c r="F29" i="1"/>
  <c r="Q28" i="1"/>
  <c r="P28" i="1"/>
  <c r="H28" i="1"/>
  <c r="I28" i="1" s="1"/>
  <c r="F28" i="1"/>
  <c r="Q27" i="1"/>
  <c r="P27" i="1"/>
  <c r="H27" i="1"/>
  <c r="I27" i="1" s="1"/>
  <c r="F27" i="1"/>
  <c r="Q26" i="1"/>
  <c r="P26" i="1"/>
  <c r="H26" i="1"/>
  <c r="I26" i="1" s="1"/>
  <c r="F26" i="1"/>
  <c r="Q25" i="1"/>
  <c r="P25" i="1"/>
  <c r="H25" i="1"/>
  <c r="I25" i="1" s="1"/>
  <c r="F25" i="1"/>
  <c r="Q24" i="1"/>
  <c r="P24" i="1"/>
  <c r="H24" i="1"/>
  <c r="I24" i="1" s="1"/>
  <c r="F24" i="1"/>
  <c r="Q23" i="1"/>
  <c r="P23" i="1"/>
  <c r="L23" i="1"/>
  <c r="H23" i="1"/>
  <c r="I23" i="1" s="1"/>
  <c r="J23" i="1" s="1"/>
  <c r="F23" i="1"/>
  <c r="Q22" i="1"/>
  <c r="P22" i="1"/>
  <c r="H22" i="1"/>
  <c r="I22" i="1" s="1"/>
  <c r="F22" i="1"/>
  <c r="Q21" i="1"/>
  <c r="P21" i="1"/>
  <c r="H21" i="1"/>
  <c r="I21" i="1" s="1"/>
  <c r="F21" i="1"/>
  <c r="Q20" i="1"/>
  <c r="P20" i="1"/>
  <c r="H20" i="1"/>
  <c r="I20" i="1" s="1"/>
  <c r="F20" i="1"/>
  <c r="Q19" i="1"/>
  <c r="P19" i="1"/>
  <c r="H19" i="1"/>
  <c r="I19" i="1" s="1"/>
  <c r="F19" i="1"/>
  <c r="Q18" i="1"/>
  <c r="P18" i="1"/>
  <c r="H18" i="1"/>
  <c r="I18" i="1" s="1"/>
  <c r="F18" i="1"/>
  <c r="Q17" i="1"/>
  <c r="P17" i="1"/>
  <c r="H17" i="1"/>
  <c r="I17" i="1" s="1"/>
  <c r="F17" i="1"/>
  <c r="Q16" i="1"/>
  <c r="P16" i="1"/>
  <c r="H16" i="1"/>
  <c r="I16" i="1" s="1"/>
  <c r="F16" i="1"/>
  <c r="Q15" i="1"/>
  <c r="P15" i="1"/>
  <c r="H15" i="1"/>
  <c r="I15" i="1" s="1"/>
  <c r="F15" i="1"/>
  <c r="Q14" i="1"/>
  <c r="P14" i="1"/>
  <c r="H14" i="1"/>
  <c r="I14" i="1" s="1"/>
  <c r="F14" i="1"/>
  <c r="Q13" i="1"/>
  <c r="P13" i="1"/>
  <c r="H13" i="1"/>
  <c r="I13" i="1" s="1"/>
  <c r="F13" i="1"/>
  <c r="Q12" i="1"/>
  <c r="P12" i="1"/>
  <c r="H12" i="1"/>
  <c r="I12" i="1" s="1"/>
  <c r="F12" i="1"/>
  <c r="Q11" i="1"/>
  <c r="P11" i="1"/>
  <c r="H11" i="1"/>
  <c r="I11" i="1" s="1"/>
  <c r="F11" i="1"/>
  <c r="Q10" i="1"/>
  <c r="P10" i="1"/>
  <c r="H10" i="1"/>
  <c r="I10" i="1" s="1"/>
  <c r="F10" i="1"/>
  <c r="Q9" i="1"/>
  <c r="P9" i="1"/>
  <c r="H9" i="1"/>
  <c r="I9" i="1" s="1"/>
  <c r="F9" i="1"/>
  <c r="Q8" i="1"/>
  <c r="P8" i="1"/>
  <c r="H8" i="1"/>
  <c r="I8" i="1" s="1"/>
  <c r="F8" i="1"/>
  <c r="Q7" i="1"/>
  <c r="P7" i="1"/>
  <c r="H7" i="1"/>
  <c r="I7" i="1" s="1"/>
  <c r="F7" i="1"/>
  <c r="Q6" i="1"/>
  <c r="P6" i="1"/>
  <c r="H6" i="1"/>
  <c r="I6" i="1" s="1"/>
  <c r="F6" i="1"/>
  <c r="Q5" i="1"/>
  <c r="P5" i="1"/>
  <c r="H5" i="1"/>
  <c r="I5" i="1" s="1"/>
  <c r="F5" i="1"/>
  <c r="Q4" i="1"/>
  <c r="P4" i="1"/>
  <c r="H4" i="1"/>
  <c r="I4" i="1" s="1"/>
  <c r="F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Q3" i="1"/>
  <c r="P3" i="1"/>
  <c r="I3" i="1"/>
  <c r="H3" i="1"/>
  <c r="F3" i="1"/>
  <c r="F79" i="1" l="1"/>
  <c r="F80" i="1" s="1"/>
  <c r="P79" i="1"/>
  <c r="P81" i="1" s="1"/>
  <c r="P80" i="1" l="1"/>
  <c r="F81" i="1"/>
  <c r="F82" i="1" s="1"/>
  <c r="P82" i="1"/>
  <c r="P83" i="1" l="1"/>
  <c r="F83" i="1"/>
</calcChain>
</file>

<file path=xl/comments1.xml><?xml version="1.0" encoding="utf-8"?>
<comments xmlns="http://schemas.openxmlformats.org/spreadsheetml/2006/main">
  <authors>
    <author>juanm</author>
  </authors>
  <commentList>
    <comment ref="N18" authorId="0" shapeId="0">
      <text>
        <r>
          <rPr>
            <b/>
            <sz val="9"/>
            <color indexed="81"/>
            <rFont val="Tahoma"/>
            <family val="2"/>
          </rPr>
          <t>juanm:</t>
        </r>
        <r>
          <rPr>
            <sz val="9"/>
            <color indexed="81"/>
            <rFont val="Tahoma"/>
            <family val="2"/>
          </rPr>
          <t xml:space="preserve">
SE SUMA 11 M2 ESTUCO PUERTA NUEVA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juanm:</t>
        </r>
        <r>
          <rPr>
            <sz val="9"/>
            <color indexed="81"/>
            <rFont val="Tahoma"/>
            <family val="2"/>
          </rPr>
          <t xml:space="preserve">
piso 1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juanm:</t>
        </r>
        <r>
          <rPr>
            <sz val="9"/>
            <color indexed="81"/>
            <rFont val="Tahoma"/>
            <family val="2"/>
          </rPr>
          <t xml:space="preserve">
VERIFICAR SI ES EN 20 CM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juanm:</t>
        </r>
        <r>
          <rPr>
            <sz val="9"/>
            <color indexed="81"/>
            <rFont val="Tahoma"/>
            <family val="2"/>
          </rPr>
          <t xml:space="preserve">
COTIZAR PUERTA POR  M2
</t>
        </r>
      </text>
    </comment>
  </commentList>
</comments>
</file>

<file path=xl/sharedStrings.xml><?xml version="1.0" encoding="utf-8"?>
<sst xmlns="http://schemas.openxmlformats.org/spreadsheetml/2006/main" count="196" uniqueCount="109">
  <si>
    <t>Item</t>
  </si>
  <si>
    <t>Descripcion del Mantenimiento</t>
  </si>
  <si>
    <t>UND</t>
  </si>
  <si>
    <t>Cantidad</t>
  </si>
  <si>
    <t>Valor unitario</t>
  </si>
  <si>
    <t>Valor total</t>
  </si>
  <si>
    <t>demolición muros en adobe de 20 macizo en piso 2 incluye: remoción y botada de escombro</t>
  </si>
  <si>
    <t>M2</t>
  </si>
  <si>
    <t>Cantidad ejecutada del tiem 1 del Capitulo 1, en el acta N, cantidad concertada entre las partes</t>
  </si>
  <si>
    <t>demolición mesones en adobe de 20 macizo en piso 2 incluye: remoción y botada de escombro</t>
  </si>
  <si>
    <t>demolición de piso existente en patio 1, en piso 2 incluye: remoción y botada de escombro</t>
  </si>
  <si>
    <t>suministro y construcción de mortero de nivelación para patio 1 piso 2</t>
  </si>
  <si>
    <t xml:space="preserve">suministro e instalación de piso en gres antideslizante para patio 1 en piso 2 </t>
  </si>
  <si>
    <t>suministro e instalación zócalo en gres para patio 1</t>
  </si>
  <si>
    <t>ML</t>
  </si>
  <si>
    <t xml:space="preserve">suministro e instalación de lampara led de 1.20x30 para cielo raso piso 2 </t>
  </si>
  <si>
    <t>suministro e instalación de lámparas de 30x30 par baños en piso 2</t>
  </si>
  <si>
    <t xml:space="preserve">suministro e instalación de lampara de pared  hermética para 2 patios en piso 2 </t>
  </si>
  <si>
    <t>salidas eléctricas para lámparas piso 2 incluye cableado calibre 10</t>
  </si>
  <si>
    <t>suministro e instalación de piso en spc alto tráfico, 
piso 2</t>
  </si>
  <si>
    <t>suministro e instalación de zócalo en pvc para área 
piso 2</t>
  </si>
  <si>
    <t xml:space="preserve"> demolición enchape muros en habitación 1 en piso 2  incluye: remoción y botada de escombro</t>
  </si>
  <si>
    <t>suministro e instalación mampostería en adobe de
10 en piso 2</t>
  </si>
  <si>
    <t xml:space="preserve">suministro y aplicación revoque para muro nuevos en piso 2 </t>
  </si>
  <si>
    <t>suministro y aplicación de estuco para muros nuevos</t>
  </si>
  <si>
    <t>suministro e instalación de mampostería para cerramiento 3 puertas en habitación 1, baños y planta eléctrica en piso 2</t>
  </si>
  <si>
    <t>suministro y aplicación revoque para muros cerramientos puerta en habitación 1, baños y planta electrica piso 2</t>
  </si>
  <si>
    <t>perforación vano para 2 puertas para habilitación 
baños piso 2 incluye: filetes y resanes en revoque</t>
  </si>
  <si>
    <t>suministro e instalación de plomería, habilitación de 
3 baño, piso 2, incluye red en tubería pvc " y  tubería sanitaria de 4" 3" 2"</t>
  </si>
  <si>
    <t>suministro y construcción de mortero de nivelación 3 baños, piso 2</t>
  </si>
  <si>
    <t>suministro e instalación de enchape pared y piso para baños habitación, piso 2 
incluye: 3 baños</t>
  </si>
  <si>
    <t>suministro e instalación de ala puerta reforzada entamborada sin marco para entrada principal habitaciones con instalación en marco existente en piso 2,calibre 18 galvanizado</t>
  </si>
  <si>
    <t>suministro e instalación de puerta reforzada 
entamborada con marco para baño habitaciones con instalación en piso 2 calibre 18 galvanizado</t>
  </si>
  <si>
    <t>suministro e instalación de lámina microperforada para ventanas en piso 2</t>
  </si>
  <si>
    <t>suministro e instalación de puerta persiana para planta eléctrica calibre 18 galvanizado</t>
  </si>
  <si>
    <t>suministro e instalación de ajuste reja alta en tubo de 3" x 1" % y varilla de ½ para patio 1 en piso 2</t>
  </si>
  <si>
    <t>suministro e instalación de reja alta en angulo 1"1/2 x 1/8 y varilla de para patio 2 en piso 2</t>
  </si>
  <si>
    <t>suministro e instalación de puerta reja para patio 2  en piso 2 calibre 18 galvanizado</t>
  </si>
  <si>
    <t>suministro e instalación de lavadero para patio 2 en  piso 2  incluye: demolición existente</t>
  </si>
  <si>
    <t>Cantidad estimada de ejecución del item, según las memorias de cálculo de cantidades a ejecutar</t>
  </si>
  <si>
    <t>suministro e instalación de 3 sanitario de pared anti  vandálico para baños piso 2.</t>
  </si>
  <si>
    <t>suministro e instalación de 3 lavamanos anti 
vandálicos para baños piso 2</t>
  </si>
  <si>
    <t xml:space="preserve">suministro e instalación de ducha para baños piso 2 </t>
  </si>
  <si>
    <t xml:space="preserve"> demolición piso existente en patio 2, piso 2</t>
  </si>
  <si>
    <t>suministro y aplicación de mortero de nivelación  para patio 2, piso 2</t>
  </si>
  <si>
    <t>suministro e instalación de piso en gres antideslizante para patio 2, piso 2</t>
  </si>
  <si>
    <t>suministro y aplicación de pintura en piso 2 
incluye: 2 patios, 3 habitaciones, 1 aula y pasillos,  pintura antibacterial</t>
  </si>
  <si>
    <t>suministro y aplicación de revoque para muros nuevos y remiendos por revoque en mal estado en piso 2</t>
  </si>
  <si>
    <t>demolición muro en adobe macizo de 20 en piso 1 incluye: remoción de escombro y votada</t>
  </si>
  <si>
    <t>suministro e instalación de mampostería en adobe  de 10 en piso 1</t>
  </si>
  <si>
    <t>suministro y aplicación de revoque en muros nuevos  en piso 1</t>
  </si>
  <si>
    <t>suministro y aplicación de estuco para muros nuevo  en piso 1</t>
  </si>
  <si>
    <t>reparación o resanes para piso existente en piso 1</t>
  </si>
  <si>
    <t>suministro e instalación de lámparas led de 1.20x.03 de sobre poner selladas para piso 1</t>
  </si>
  <si>
    <t>suministro e instalación de lampara led de 30x30
 para baños en piso 1</t>
  </si>
  <si>
    <t>suministro e instalación de piso en spc alto tráfico en piso 1</t>
  </si>
  <si>
    <t>suministro e instalación de zócalo en pvc para piso 1</t>
  </si>
  <si>
    <t>suministro y aplicación de pintura para primer piso 
incluye resane, pintura antibacterial</t>
  </si>
  <si>
    <t xml:space="preserve">
suministro y construcción de mortero de nivelación para baños piso 1</t>
  </si>
  <si>
    <t xml:space="preserve"> suministro e instalación de plomería para 7 baños
habitación en piso 1 </t>
  </si>
  <si>
    <t xml:space="preserve"> suministro e instalación de enchape para pared y
pisos baños, piso 1 incluye: 7 baños</t>
  </si>
  <si>
    <t>suministro e instalación de duchas para baños, piso 1</t>
  </si>
  <si>
    <t>suministro e instalación de 7 sanitario de pared anti vandálico para baños piso 1</t>
  </si>
  <si>
    <t>suministro e instalación de 5 lavamanos anti 
vandálicos para baños piso 2</t>
  </si>
  <si>
    <t>suministro e instalación de división en acero con  puerta para 10 baños piso 1 y 2</t>
  </si>
  <si>
    <t>suministro e instalación de ala puerta reforzada entamborada sin marco para entrada principal  habitaciones con instalación en marco existente en piso 1 calibre 18 galvanizado</t>
  </si>
  <si>
    <t>suministro e instalación de puerta reforzada entamborada con marco para baño habitaciones con  instalación en piso 1 calibre 18 galvanizado</t>
  </si>
  <si>
    <t>suministro e instalación de lámina microperforada  para ventanas en piso 1</t>
  </si>
  <si>
    <t>salidas eléctricas para lámparas piso 1, incluye  cableado calibre 10</t>
  </si>
  <si>
    <t>salidas eléctricas suiches baños piso 1 incluye cableado calibre 10</t>
  </si>
  <si>
    <t>para piso 1 y 2 incluye: reparación de tableros de energía, cambio de breques, anulación de tableros, reubicación de tablero, revisión de todos los circuitos de los dos pisos para que queden funcionando y cambio de aparatos eléctrico</t>
  </si>
  <si>
    <t>mantenimiento para techo piso 2 incluye: cambio de manto, desmonte e instalación 
de teja, cambio de tejas quebradas,</t>
  </si>
  <si>
    <t>SUBTOTAL ACTA N</t>
  </si>
  <si>
    <t>Suministro e Instalacion de Cielo Raso en Panel yeso (Dry Wall), incluye la Nivelacion, Estructura, Montaje y correcto acabado.</t>
  </si>
  <si>
    <t>Alistado y Nivelacion de Piso en Mortero impermeabilizado, Garantizando la perfecta instalacion de posible piso acabado en SPC.</t>
  </si>
  <si>
    <t>Demolicion  Mecanica Rampa en Concreto reforzado macizo, incluye su retiro y efectiva disposicion</t>
  </si>
  <si>
    <t>Limpieza, proteccion y cuidado del Enchape existente, garantizando la permanencia y posible reposicion</t>
  </si>
  <si>
    <t>Demolición enchape muros  en habitaciones piso  1 incluye: remoción y botada de escombro</t>
  </si>
  <si>
    <t>Desmonte lavaplatos pozuelo incluye la demolicion del Apoyo en concreto macizo, con su retirada ,entrega correcta del acero inoxidable. Pisos 1 y 2</t>
  </si>
  <si>
    <t>Desmonte unidades sanitarias piso 1 y 2 incluye: la correcta condena del punto hidrosanitario y  y botada de escombro con su disposicion final</t>
  </si>
  <si>
    <t>Demolición de piso existente en piso 1 y piso 2, incluye: remoción y botada de escombro</t>
  </si>
  <si>
    <t>Desmonte de Ventanas para su correcta anulacion en mamposteria.</t>
  </si>
  <si>
    <t>Sensores para apertura de Duchas con sensor de movimiento tipo incrustacion en acero inoxidable, incluye su componente electrico</t>
  </si>
  <si>
    <t>Suministro e instalación zócalo en gres para patio 2</t>
  </si>
  <si>
    <t>Suministro e instalación muro  1 cara en paneles de Fibrocemento, incluye su estructura nivelacion y perfecto acabado</t>
  </si>
  <si>
    <t>Desmonte de Ala Puerta incluye su traslado y disposicion final piso 1 y 2</t>
  </si>
  <si>
    <t xml:space="preserve">Suministro e instalacion de revoque filetes y fajas para acabado en muro demolido patio 1 piso 2  </t>
  </si>
  <si>
    <t xml:space="preserve">SUBTOTAL  </t>
  </si>
  <si>
    <t>ADMINISTRACIÓN</t>
  </si>
  <si>
    <t>ADMINISTRACIÓN ACTA 1</t>
  </si>
  <si>
    <t>ADMINISTRACIÓN ACTA 2</t>
  </si>
  <si>
    <t>ADMINISTRACIÓN ACTA N</t>
  </si>
  <si>
    <t xml:space="preserve">ADMINISTRACIÓN  </t>
  </si>
  <si>
    <t>UTILIDAD</t>
  </si>
  <si>
    <t>UTILIDAD ACTA 1</t>
  </si>
  <si>
    <t>UTILIDAD ACTA 2</t>
  </si>
  <si>
    <t>UTILIDAD ACTA N</t>
  </si>
  <si>
    <t xml:space="preserve">UTILIDAD  </t>
  </si>
  <si>
    <t>IVA (19% SOBRE U)</t>
  </si>
  <si>
    <t>IVA ACTA 1</t>
  </si>
  <si>
    <t>IVA ACTA 2</t>
  </si>
  <si>
    <t>IVA ACTA N</t>
  </si>
  <si>
    <t xml:space="preserve">IVA  </t>
  </si>
  <si>
    <t>TOTAL</t>
  </si>
  <si>
    <t>TOTAL ACTA 1</t>
  </si>
  <si>
    <t>TOTAL ACTA 2</t>
  </si>
  <si>
    <t>TOTAL ACTA N</t>
  </si>
  <si>
    <t xml:space="preserve">TOTAL  </t>
  </si>
  <si>
    <t>ANEXO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</si>
</sst>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\ * #,##0.00_-;\-&quot;$&quot;\ * #,##0.00_-;_-&quot;$&quot;\ * &quot;-&quot;??_-;_-@_-"/>
    <numFmt numFmtId="165" formatCode="&quot;$&quot;\ #,##0.00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  <font>
      <sz val="10"/>
      <color rgb="FF0070C0"/>
      <name val="Century Gothic"/>
      <family val="2"/>
    </font>
    <font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50" xfId="0" applyFont="1" applyBorder="1" applyAlignment="1">
      <alignment horizontal="center" vertical="center" wrapText="1"/>
    </xf>
    <xf numFmtId="0" fontId="5" fillId="0" borderId="0" xfId="0" applyFo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5" fontId="6" fillId="0" borderId="4" xfId="2" applyNumberFormat="1" applyFont="1" applyFill="1" applyBorder="1" applyAlignment="1">
      <alignment horizontal="center" vertical="center" wrapText="1"/>
    </xf>
    <xf numFmtId="42" fontId="6" fillId="0" borderId="4" xfId="2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42" fontId="6" fillId="0" borderId="3" xfId="2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2" fontId="6" fillId="0" borderId="20" xfId="2" applyFont="1" applyFill="1" applyBorder="1" applyAlignment="1">
      <alignment horizontal="center" vertical="center" wrapText="1"/>
    </xf>
    <xf numFmtId="42" fontId="6" fillId="0" borderId="21" xfId="2" applyFont="1" applyFill="1" applyBorder="1" applyAlignment="1">
      <alignment horizontal="center" vertical="center" wrapText="1"/>
    </xf>
    <xf numFmtId="165" fontId="6" fillId="0" borderId="8" xfId="2" applyNumberFormat="1" applyFont="1" applyFill="1" applyBorder="1" applyAlignment="1">
      <alignment horizontal="center" vertical="center" wrapText="1"/>
    </xf>
    <xf numFmtId="42" fontId="6" fillId="0" borderId="1" xfId="2" applyFont="1" applyFill="1" applyBorder="1" applyAlignment="1">
      <alignment horizontal="center" vertical="center" wrapText="1"/>
    </xf>
    <xf numFmtId="165" fontId="6" fillId="0" borderId="22" xfId="2" applyNumberFormat="1" applyFont="1" applyFill="1" applyBorder="1" applyAlignment="1">
      <alignment horizontal="center" vertical="center" wrapText="1"/>
    </xf>
    <xf numFmtId="165" fontId="6" fillId="0" borderId="20" xfId="2" applyNumberFormat="1" applyFont="1" applyFill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23" xfId="0" applyFont="1" applyBorder="1" applyAlignment="1">
      <alignment horizontal="center" vertical="center" wrapText="1"/>
    </xf>
    <xf numFmtId="44" fontId="4" fillId="6" borderId="15" xfId="0" applyNumberFormat="1" applyFont="1" applyFill="1" applyBorder="1" applyAlignment="1">
      <alignment horizontal="center" vertical="center"/>
    </xf>
    <xf numFmtId="44" fontId="4" fillId="6" borderId="24" xfId="0" applyNumberFormat="1" applyFont="1" applyFill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166" fontId="9" fillId="0" borderId="27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42" fontId="6" fillId="0" borderId="8" xfId="2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42" fontId="6" fillId="0" borderId="6" xfId="2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65" fontId="6" fillId="0" borderId="24" xfId="2" applyNumberFormat="1" applyFont="1" applyFill="1" applyBorder="1" applyAlignment="1">
      <alignment horizontal="center" vertical="center" wrapText="1"/>
    </xf>
    <xf numFmtId="42" fontId="6" fillId="0" borderId="0" xfId="2" applyFont="1" applyFill="1" applyBorder="1" applyAlignment="1">
      <alignment horizontal="center" vertical="center" wrapText="1"/>
    </xf>
    <xf numFmtId="42" fontId="6" fillId="0" borderId="39" xfId="2" applyFont="1" applyFill="1" applyBorder="1" applyAlignment="1">
      <alignment horizontal="center" vertical="center" wrapText="1"/>
    </xf>
    <xf numFmtId="42" fontId="6" fillId="0" borderId="7" xfId="2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/>
  </cellXfs>
  <cellStyles count="3">
    <cellStyle name="Moneda" xfId="1" builtinId="4"/>
    <cellStyle name="Moned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U83"/>
  <sheetViews>
    <sheetView tabSelected="1" zoomScale="70" zoomScaleNormal="70" zoomScaleSheetLayoutView="80" workbookViewId="0">
      <selection activeCell="E4" sqref="E4"/>
    </sheetView>
  </sheetViews>
  <sheetFormatPr baseColWidth="10" defaultColWidth="11.42578125" defaultRowHeight="74.25" customHeight="1" x14ac:dyDescent="0.25"/>
  <cols>
    <col min="1" max="1" width="8.28515625" style="89" customWidth="1"/>
    <col min="2" max="2" width="46.42578125" style="90" customWidth="1"/>
    <col min="3" max="3" width="10.28515625" style="2" customWidth="1"/>
    <col min="4" max="4" width="17.85546875" style="91" customWidth="1"/>
    <col min="5" max="5" width="24" style="2" customWidth="1"/>
    <col min="6" max="6" width="23" style="2" customWidth="1"/>
    <col min="7" max="7" width="21.7109375" style="2" hidden="1" customWidth="1"/>
    <col min="8" max="8" width="19.7109375" style="2" hidden="1" customWidth="1"/>
    <col min="9" max="9" width="21.7109375" style="2" hidden="1" customWidth="1"/>
    <col min="10" max="10" width="19.7109375" style="2" hidden="1" customWidth="1"/>
    <col min="11" max="11" width="21.85546875" style="2" hidden="1" customWidth="1"/>
    <col min="12" max="12" width="19.7109375" style="2" hidden="1" customWidth="1"/>
    <col min="13" max="13" width="3.7109375" style="2" customWidth="1"/>
    <col min="14" max="14" width="16" style="2" hidden="1" customWidth="1"/>
    <col min="15" max="15" width="18.85546875" style="2" hidden="1" customWidth="1"/>
    <col min="16" max="16" width="28.85546875" style="2" hidden="1" customWidth="1"/>
    <col min="17" max="17" width="19.7109375" style="2" hidden="1" customWidth="1"/>
    <col min="18" max="16384" width="11.42578125" style="2"/>
  </cols>
  <sheetData>
    <row r="1" spans="1:17" ht="74.25" customHeight="1" thickBot="1" x14ac:dyDescent="0.3">
      <c r="A1" s="1" t="s">
        <v>108</v>
      </c>
      <c r="B1" s="1"/>
      <c r="C1" s="1"/>
      <c r="D1" s="1"/>
      <c r="E1" s="1"/>
      <c r="F1" s="1"/>
    </row>
    <row r="2" spans="1:17" ht="74.25" customHeight="1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3" t="s">
        <v>3</v>
      </c>
      <c r="H2" s="7" t="s">
        <v>5</v>
      </c>
      <c r="I2" s="8" t="s">
        <v>3</v>
      </c>
      <c r="J2" s="7" t="s">
        <v>5</v>
      </c>
      <c r="K2" s="6" t="s">
        <v>3</v>
      </c>
      <c r="L2" s="7" t="s">
        <v>5</v>
      </c>
      <c r="M2" s="9"/>
      <c r="N2" s="10" t="s">
        <v>3</v>
      </c>
      <c r="O2" s="11" t="s">
        <v>4</v>
      </c>
      <c r="P2" s="12" t="s">
        <v>5</v>
      </c>
      <c r="Q2" s="10" t="s">
        <v>3</v>
      </c>
    </row>
    <row r="3" spans="1:17" ht="74.25" customHeight="1" thickBot="1" x14ac:dyDescent="0.3">
      <c r="A3" s="13">
        <v>1</v>
      </c>
      <c r="B3" s="13" t="s">
        <v>6</v>
      </c>
      <c r="C3" s="14" t="s">
        <v>7</v>
      </c>
      <c r="D3" s="14">
        <v>39.950000000000003</v>
      </c>
      <c r="E3" s="15"/>
      <c r="F3" s="16">
        <f t="shared" ref="F3:F64" si="0">D3*E3</f>
        <v>0</v>
      </c>
      <c r="G3" s="17">
        <v>214200</v>
      </c>
      <c r="H3" s="17">
        <f>E3*D3</f>
        <v>0</v>
      </c>
      <c r="I3" s="17">
        <f>G3*D3</f>
        <v>8557290</v>
      </c>
      <c r="J3" s="18"/>
      <c r="K3" s="19" t="s">
        <v>8</v>
      </c>
      <c r="L3" s="18"/>
      <c r="M3" s="9"/>
      <c r="N3" s="20">
        <v>39.950000000000003</v>
      </c>
      <c r="O3" s="21">
        <v>58800</v>
      </c>
      <c r="P3" s="16">
        <f>N3*O3</f>
        <v>2349060</v>
      </c>
      <c r="Q3" s="22">
        <f>N3-D3</f>
        <v>0</v>
      </c>
    </row>
    <row r="4" spans="1:17" ht="74.25" customHeight="1" thickBot="1" x14ac:dyDescent="0.3">
      <c r="A4" s="13">
        <f>1+A3</f>
        <v>2</v>
      </c>
      <c r="B4" s="13" t="s">
        <v>9</v>
      </c>
      <c r="C4" s="14" t="s">
        <v>7</v>
      </c>
      <c r="D4" s="14">
        <v>5</v>
      </c>
      <c r="E4" s="15"/>
      <c r="F4" s="16">
        <f t="shared" si="0"/>
        <v>0</v>
      </c>
      <c r="G4" s="17">
        <v>1487500</v>
      </c>
      <c r="H4" s="17">
        <f t="shared" ref="H4:H46" si="1">+E4*D4</f>
        <v>0</v>
      </c>
      <c r="I4" s="17">
        <f>+H4*1.19</f>
        <v>0</v>
      </c>
      <c r="J4" s="18"/>
      <c r="K4" s="19"/>
      <c r="L4" s="18"/>
      <c r="M4" s="9"/>
      <c r="N4" s="20">
        <v>5</v>
      </c>
      <c r="O4" s="21">
        <v>370000</v>
      </c>
      <c r="P4" s="16">
        <f t="shared" ref="P4:P64" si="2">N4*O4</f>
        <v>1850000</v>
      </c>
      <c r="Q4" s="23">
        <f t="shared" ref="Q4:Q67" si="3">N4-D4</f>
        <v>0</v>
      </c>
    </row>
    <row r="5" spans="1:17" ht="74.25" customHeight="1" thickBot="1" x14ac:dyDescent="0.3">
      <c r="A5" s="13">
        <f t="shared" ref="A5:A64" si="4">1+A4</f>
        <v>3</v>
      </c>
      <c r="B5" s="13" t="s">
        <v>10</v>
      </c>
      <c r="C5" s="14" t="s">
        <v>7</v>
      </c>
      <c r="D5" s="14">
        <v>37.11</v>
      </c>
      <c r="E5" s="15"/>
      <c r="F5" s="16">
        <f t="shared" si="0"/>
        <v>0</v>
      </c>
      <c r="G5" s="17">
        <v>130900</v>
      </c>
      <c r="H5" s="17">
        <f t="shared" si="1"/>
        <v>0</v>
      </c>
      <c r="I5" s="17">
        <f t="shared" ref="I5:I51" si="5">+H5*1.19</f>
        <v>0</v>
      </c>
      <c r="J5" s="18"/>
      <c r="K5" s="19"/>
      <c r="L5" s="18"/>
      <c r="M5" s="9"/>
      <c r="N5" s="20">
        <v>37.11</v>
      </c>
      <c r="O5" s="21">
        <v>41000</v>
      </c>
      <c r="P5" s="16">
        <f t="shared" si="2"/>
        <v>1521510</v>
      </c>
      <c r="Q5" s="22">
        <f t="shared" si="3"/>
        <v>0</v>
      </c>
    </row>
    <row r="6" spans="1:17" ht="49.5" customHeight="1" thickBot="1" x14ac:dyDescent="0.3">
      <c r="A6" s="13">
        <f t="shared" si="4"/>
        <v>4</v>
      </c>
      <c r="B6" s="24" t="s">
        <v>11</v>
      </c>
      <c r="C6" s="14" t="s">
        <v>7</v>
      </c>
      <c r="D6" s="14">
        <v>37.11</v>
      </c>
      <c r="E6" s="17"/>
      <c r="F6" s="16">
        <f t="shared" si="0"/>
        <v>0</v>
      </c>
      <c r="G6" s="17">
        <v>339150</v>
      </c>
      <c r="H6" s="17">
        <f t="shared" si="1"/>
        <v>0</v>
      </c>
      <c r="I6" s="17">
        <f t="shared" si="5"/>
        <v>0</v>
      </c>
      <c r="J6" s="18"/>
      <c r="K6" s="19"/>
      <c r="L6" s="18"/>
      <c r="M6" s="9"/>
      <c r="N6" s="20">
        <v>37.11</v>
      </c>
      <c r="O6" s="25">
        <v>58700</v>
      </c>
      <c r="P6" s="16">
        <f t="shared" si="2"/>
        <v>2178357</v>
      </c>
      <c r="Q6" s="22">
        <f t="shared" si="3"/>
        <v>0</v>
      </c>
    </row>
    <row r="7" spans="1:17" ht="74.25" customHeight="1" thickBot="1" x14ac:dyDescent="0.3">
      <c r="A7" s="13">
        <f t="shared" si="4"/>
        <v>5</v>
      </c>
      <c r="B7" s="13" t="s">
        <v>12</v>
      </c>
      <c r="C7" s="14" t="s">
        <v>7</v>
      </c>
      <c r="D7" s="14">
        <v>37.11</v>
      </c>
      <c r="E7" s="17"/>
      <c r="F7" s="16">
        <f t="shared" si="0"/>
        <v>0</v>
      </c>
      <c r="G7" s="17">
        <v>1041250</v>
      </c>
      <c r="H7" s="17">
        <f t="shared" si="1"/>
        <v>0</v>
      </c>
      <c r="I7" s="17">
        <f t="shared" si="5"/>
        <v>0</v>
      </c>
      <c r="J7" s="18"/>
      <c r="K7" s="19"/>
      <c r="L7" s="18"/>
      <c r="M7" s="9"/>
      <c r="N7" s="20">
        <v>37.11</v>
      </c>
      <c r="O7" s="25">
        <v>110350</v>
      </c>
      <c r="P7" s="16">
        <f t="shared" si="2"/>
        <v>4095088.5</v>
      </c>
      <c r="Q7" s="22">
        <f t="shared" si="3"/>
        <v>0</v>
      </c>
    </row>
    <row r="8" spans="1:17" ht="74.25" customHeight="1" thickBot="1" x14ac:dyDescent="0.3">
      <c r="A8" s="13">
        <f t="shared" si="4"/>
        <v>6</v>
      </c>
      <c r="B8" s="13" t="s">
        <v>13</v>
      </c>
      <c r="C8" s="14" t="s">
        <v>14</v>
      </c>
      <c r="D8" s="14">
        <v>23</v>
      </c>
      <c r="E8" s="17"/>
      <c r="F8" s="16">
        <f t="shared" si="0"/>
        <v>0</v>
      </c>
      <c r="G8" s="17">
        <v>77350</v>
      </c>
      <c r="H8" s="17">
        <f t="shared" si="1"/>
        <v>0</v>
      </c>
      <c r="I8" s="17">
        <f t="shared" si="5"/>
        <v>0</v>
      </c>
      <c r="J8" s="18"/>
      <c r="K8" s="19"/>
      <c r="L8" s="18"/>
      <c r="M8" s="9"/>
      <c r="N8" s="20">
        <v>23</v>
      </c>
      <c r="O8" s="25">
        <v>44000</v>
      </c>
      <c r="P8" s="16">
        <f t="shared" si="2"/>
        <v>1012000</v>
      </c>
      <c r="Q8" s="22">
        <f t="shared" si="3"/>
        <v>0</v>
      </c>
    </row>
    <row r="9" spans="1:17" ht="74.25" customHeight="1" thickBot="1" x14ac:dyDescent="0.3">
      <c r="A9" s="13">
        <f t="shared" si="4"/>
        <v>7</v>
      </c>
      <c r="B9" s="13" t="s">
        <v>15</v>
      </c>
      <c r="C9" s="14" t="s">
        <v>7</v>
      </c>
      <c r="D9" s="14">
        <v>16</v>
      </c>
      <c r="E9" s="17"/>
      <c r="F9" s="16">
        <f t="shared" si="0"/>
        <v>0</v>
      </c>
      <c r="G9" s="17">
        <v>1475600</v>
      </c>
      <c r="H9" s="17">
        <f t="shared" si="1"/>
        <v>0</v>
      </c>
      <c r="I9" s="17">
        <f t="shared" si="5"/>
        <v>0</v>
      </c>
      <c r="J9" s="18"/>
      <c r="K9" s="19"/>
      <c r="L9" s="18"/>
      <c r="M9" s="9"/>
      <c r="N9" s="20">
        <v>16</v>
      </c>
      <c r="O9" s="25">
        <v>210000</v>
      </c>
      <c r="P9" s="16">
        <f t="shared" si="2"/>
        <v>3360000</v>
      </c>
      <c r="Q9" s="22">
        <f t="shared" si="3"/>
        <v>0</v>
      </c>
    </row>
    <row r="10" spans="1:17" ht="74.25" customHeight="1" thickBot="1" x14ac:dyDescent="0.3">
      <c r="A10" s="13">
        <f t="shared" si="4"/>
        <v>8</v>
      </c>
      <c r="B10" s="13" t="s">
        <v>16</v>
      </c>
      <c r="C10" s="14" t="s">
        <v>2</v>
      </c>
      <c r="D10" s="14">
        <v>3</v>
      </c>
      <c r="E10" s="17"/>
      <c r="F10" s="16">
        <f t="shared" si="0"/>
        <v>0</v>
      </c>
      <c r="G10" s="17">
        <v>1059100</v>
      </c>
      <c r="H10" s="17">
        <f t="shared" si="1"/>
        <v>0</v>
      </c>
      <c r="I10" s="17">
        <f t="shared" si="5"/>
        <v>0</v>
      </c>
      <c r="J10" s="18"/>
      <c r="K10" s="19"/>
      <c r="L10" s="18"/>
      <c r="M10" s="9"/>
      <c r="N10" s="20">
        <v>3</v>
      </c>
      <c r="O10" s="25">
        <v>120000</v>
      </c>
      <c r="P10" s="16">
        <f t="shared" si="2"/>
        <v>360000</v>
      </c>
      <c r="Q10" s="26">
        <f t="shared" si="3"/>
        <v>0</v>
      </c>
    </row>
    <row r="11" spans="1:17" ht="74.25" customHeight="1" thickBot="1" x14ac:dyDescent="0.3">
      <c r="A11" s="13">
        <f t="shared" si="4"/>
        <v>9</v>
      </c>
      <c r="B11" s="13" t="s">
        <v>17</v>
      </c>
      <c r="C11" s="14" t="s">
        <v>2</v>
      </c>
      <c r="D11" s="14">
        <v>4</v>
      </c>
      <c r="E11" s="17"/>
      <c r="F11" s="16">
        <f t="shared" si="0"/>
        <v>0</v>
      </c>
      <c r="G11" s="17">
        <v>2011100</v>
      </c>
      <c r="H11" s="17">
        <f t="shared" si="1"/>
        <v>0</v>
      </c>
      <c r="I11" s="17">
        <f t="shared" si="5"/>
        <v>0</v>
      </c>
      <c r="J11" s="18"/>
      <c r="K11" s="19"/>
      <c r="L11" s="18"/>
      <c r="M11" s="9"/>
      <c r="N11" s="20">
        <v>4</v>
      </c>
      <c r="O11" s="25">
        <v>137000</v>
      </c>
      <c r="P11" s="16">
        <f t="shared" si="2"/>
        <v>548000</v>
      </c>
      <c r="Q11" s="26">
        <f t="shared" si="3"/>
        <v>0</v>
      </c>
    </row>
    <row r="12" spans="1:17" ht="54" customHeight="1" thickBot="1" x14ac:dyDescent="0.3">
      <c r="A12" s="13">
        <f t="shared" si="4"/>
        <v>10</v>
      </c>
      <c r="B12" s="13" t="s">
        <v>18</v>
      </c>
      <c r="C12" s="14" t="s">
        <v>2</v>
      </c>
      <c r="D12" s="14">
        <v>23</v>
      </c>
      <c r="E12" s="17"/>
      <c r="F12" s="16">
        <f t="shared" si="0"/>
        <v>0</v>
      </c>
      <c r="G12" s="17">
        <v>1892100</v>
      </c>
      <c r="H12" s="17">
        <f t="shared" si="1"/>
        <v>0</v>
      </c>
      <c r="I12" s="17">
        <f t="shared" si="5"/>
        <v>0</v>
      </c>
      <c r="J12" s="18"/>
      <c r="K12" s="19"/>
      <c r="L12" s="18"/>
      <c r="M12" s="9"/>
      <c r="N12" s="20">
        <v>23</v>
      </c>
      <c r="O12" s="25">
        <v>68300</v>
      </c>
      <c r="P12" s="16">
        <f t="shared" si="2"/>
        <v>1570900</v>
      </c>
      <c r="Q12" s="26">
        <f t="shared" si="3"/>
        <v>0</v>
      </c>
    </row>
    <row r="13" spans="1:17" ht="64.5" customHeight="1" thickBot="1" x14ac:dyDescent="0.3">
      <c r="A13" s="13">
        <f t="shared" si="4"/>
        <v>11</v>
      </c>
      <c r="B13" s="13" t="s">
        <v>19</v>
      </c>
      <c r="C13" s="14" t="s">
        <v>7</v>
      </c>
      <c r="D13" s="14">
        <v>103.86</v>
      </c>
      <c r="E13" s="17"/>
      <c r="F13" s="16">
        <f t="shared" si="0"/>
        <v>0</v>
      </c>
      <c r="G13" s="17">
        <v>529550</v>
      </c>
      <c r="H13" s="17">
        <f t="shared" si="1"/>
        <v>0</v>
      </c>
      <c r="I13" s="17">
        <f t="shared" si="5"/>
        <v>0</v>
      </c>
      <c r="J13" s="18"/>
      <c r="K13" s="19"/>
      <c r="L13" s="18"/>
      <c r="M13" s="9"/>
      <c r="N13" s="20">
        <v>103.86</v>
      </c>
      <c r="O13" s="25">
        <v>196500</v>
      </c>
      <c r="P13" s="16">
        <f t="shared" si="2"/>
        <v>20408490</v>
      </c>
      <c r="Q13" s="23">
        <f t="shared" si="3"/>
        <v>0</v>
      </c>
    </row>
    <row r="14" spans="1:17" ht="74.25" customHeight="1" thickBot="1" x14ac:dyDescent="0.3">
      <c r="A14" s="13">
        <f t="shared" si="4"/>
        <v>12</v>
      </c>
      <c r="B14" s="13" t="s">
        <v>20</v>
      </c>
      <c r="C14" s="14" t="s">
        <v>7</v>
      </c>
      <c r="D14" s="14">
        <v>87.4</v>
      </c>
      <c r="E14" s="17"/>
      <c r="F14" s="16">
        <f t="shared" si="0"/>
        <v>0</v>
      </c>
      <c r="G14" s="17">
        <v>1832600</v>
      </c>
      <c r="H14" s="17">
        <f t="shared" si="1"/>
        <v>0</v>
      </c>
      <c r="I14" s="17">
        <f t="shared" si="5"/>
        <v>0</v>
      </c>
      <c r="J14" s="18"/>
      <c r="K14" s="19"/>
      <c r="L14" s="18"/>
      <c r="M14" s="9"/>
      <c r="N14" s="20">
        <v>87.4</v>
      </c>
      <c r="O14" s="25">
        <v>36800</v>
      </c>
      <c r="P14" s="16">
        <f t="shared" si="2"/>
        <v>3216320</v>
      </c>
      <c r="Q14" s="23">
        <f t="shared" si="3"/>
        <v>0</v>
      </c>
    </row>
    <row r="15" spans="1:17" ht="74.25" customHeight="1" thickBot="1" x14ac:dyDescent="0.3">
      <c r="A15" s="13">
        <f t="shared" si="4"/>
        <v>13</v>
      </c>
      <c r="B15" s="13" t="s">
        <v>21</v>
      </c>
      <c r="C15" s="14" t="s">
        <v>7</v>
      </c>
      <c r="D15" s="14">
        <v>56.4</v>
      </c>
      <c r="E15" s="17"/>
      <c r="F15" s="16">
        <f t="shared" si="0"/>
        <v>0</v>
      </c>
      <c r="G15" s="17">
        <v>142800</v>
      </c>
      <c r="H15" s="17">
        <f t="shared" si="1"/>
        <v>0</v>
      </c>
      <c r="I15" s="17">
        <f t="shared" si="5"/>
        <v>0</v>
      </c>
      <c r="J15" s="18"/>
      <c r="K15" s="19"/>
      <c r="L15" s="18"/>
      <c r="M15" s="9"/>
      <c r="N15" s="20">
        <v>56.4</v>
      </c>
      <c r="O15" s="25">
        <v>48000</v>
      </c>
      <c r="P15" s="16">
        <f t="shared" si="2"/>
        <v>2707200</v>
      </c>
      <c r="Q15" s="22">
        <f t="shared" si="3"/>
        <v>0</v>
      </c>
    </row>
    <row r="16" spans="1:17" ht="74.25" customHeight="1" thickBot="1" x14ac:dyDescent="0.3">
      <c r="A16" s="13">
        <f t="shared" si="4"/>
        <v>14</v>
      </c>
      <c r="B16" s="13" t="s">
        <v>22</v>
      </c>
      <c r="C16" s="14" t="s">
        <v>7</v>
      </c>
      <c r="D16" s="14">
        <v>54.5</v>
      </c>
      <c r="E16" s="17"/>
      <c r="F16" s="16">
        <f t="shared" si="0"/>
        <v>0</v>
      </c>
      <c r="G16" s="17">
        <v>3403400</v>
      </c>
      <c r="H16" s="17">
        <f t="shared" si="1"/>
        <v>0</v>
      </c>
      <c r="I16" s="17">
        <f t="shared" si="5"/>
        <v>0</v>
      </c>
      <c r="J16" s="18"/>
      <c r="K16" s="19"/>
      <c r="L16" s="18"/>
      <c r="M16" s="9"/>
      <c r="N16" s="20">
        <v>54.5</v>
      </c>
      <c r="O16" s="25">
        <v>68500</v>
      </c>
      <c r="P16" s="16">
        <f t="shared" si="2"/>
        <v>3733250</v>
      </c>
      <c r="Q16" s="23">
        <f t="shared" si="3"/>
        <v>0</v>
      </c>
    </row>
    <row r="17" spans="1:21" ht="74.25" customHeight="1" thickBot="1" x14ac:dyDescent="0.3">
      <c r="A17" s="13">
        <f t="shared" si="4"/>
        <v>15</v>
      </c>
      <c r="B17" s="13" t="s">
        <v>23</v>
      </c>
      <c r="C17" s="14" t="s">
        <v>7</v>
      </c>
      <c r="D17" s="14">
        <v>119.62</v>
      </c>
      <c r="E17" s="17"/>
      <c r="F17" s="16">
        <f t="shared" si="0"/>
        <v>0</v>
      </c>
      <c r="G17" s="17">
        <v>1428000</v>
      </c>
      <c r="H17" s="17">
        <f t="shared" si="1"/>
        <v>0</v>
      </c>
      <c r="I17" s="17">
        <f t="shared" si="5"/>
        <v>0</v>
      </c>
      <c r="J17" s="18"/>
      <c r="K17" s="19"/>
      <c r="L17" s="18"/>
      <c r="M17" s="9"/>
      <c r="N17" s="20">
        <v>119.62</v>
      </c>
      <c r="O17" s="25">
        <v>55000</v>
      </c>
      <c r="P17" s="16">
        <f t="shared" si="2"/>
        <v>6579100</v>
      </c>
      <c r="Q17" s="23">
        <f t="shared" si="3"/>
        <v>0</v>
      </c>
    </row>
    <row r="18" spans="1:21" ht="74.25" customHeight="1" thickBot="1" x14ac:dyDescent="0.3">
      <c r="A18" s="13">
        <f t="shared" si="4"/>
        <v>16</v>
      </c>
      <c r="B18" s="13" t="s">
        <v>24</v>
      </c>
      <c r="C18" s="14" t="s">
        <v>7</v>
      </c>
      <c r="D18" s="14">
        <v>119.62</v>
      </c>
      <c r="E18" s="17"/>
      <c r="F18" s="16">
        <f t="shared" si="0"/>
        <v>0</v>
      </c>
      <c r="G18" s="17">
        <v>7339444</v>
      </c>
      <c r="H18" s="17">
        <f t="shared" si="1"/>
        <v>0</v>
      </c>
      <c r="I18" s="17">
        <f t="shared" si="5"/>
        <v>0</v>
      </c>
      <c r="J18" s="18"/>
      <c r="K18" s="19"/>
      <c r="L18" s="18"/>
      <c r="M18" s="9"/>
      <c r="N18" s="20">
        <v>119.62</v>
      </c>
      <c r="O18" s="25">
        <v>21850</v>
      </c>
      <c r="P18" s="16">
        <f t="shared" si="2"/>
        <v>2613697</v>
      </c>
      <c r="Q18" s="23">
        <f t="shared" si="3"/>
        <v>0</v>
      </c>
    </row>
    <row r="19" spans="1:21" ht="74.25" customHeight="1" thickBot="1" x14ac:dyDescent="0.3">
      <c r="A19" s="13">
        <f t="shared" si="4"/>
        <v>17</v>
      </c>
      <c r="B19" s="13" t="s">
        <v>25</v>
      </c>
      <c r="C19" s="27" t="s">
        <v>7</v>
      </c>
      <c r="D19" s="28">
        <v>5.5</v>
      </c>
      <c r="E19" s="17"/>
      <c r="F19" s="16">
        <f t="shared" si="0"/>
        <v>0</v>
      </c>
      <c r="G19" s="17">
        <v>81515</v>
      </c>
      <c r="H19" s="17">
        <f t="shared" si="1"/>
        <v>0</v>
      </c>
      <c r="I19" s="17">
        <f t="shared" si="5"/>
        <v>0</v>
      </c>
      <c r="J19" s="18"/>
      <c r="K19" s="19"/>
      <c r="L19" s="18"/>
      <c r="M19" s="9"/>
      <c r="N19" s="29">
        <v>5.5</v>
      </c>
      <c r="O19" s="25">
        <v>68500</v>
      </c>
      <c r="P19" s="16">
        <f t="shared" si="2"/>
        <v>376750</v>
      </c>
      <c r="Q19" s="22">
        <f t="shared" si="3"/>
        <v>0</v>
      </c>
    </row>
    <row r="20" spans="1:21" ht="74.25" customHeight="1" thickBot="1" x14ac:dyDescent="0.3">
      <c r="A20" s="13">
        <f t="shared" si="4"/>
        <v>18</v>
      </c>
      <c r="B20" s="30" t="s">
        <v>26</v>
      </c>
      <c r="C20" s="27" t="s">
        <v>7</v>
      </c>
      <c r="D20" s="28">
        <v>11</v>
      </c>
      <c r="E20" s="31"/>
      <c r="F20" s="16">
        <f t="shared" si="0"/>
        <v>0</v>
      </c>
      <c r="G20" s="31">
        <v>40460</v>
      </c>
      <c r="H20" s="31">
        <f t="shared" si="1"/>
        <v>0</v>
      </c>
      <c r="I20" s="31">
        <f t="shared" si="5"/>
        <v>0</v>
      </c>
      <c r="J20" s="18"/>
      <c r="K20" s="19"/>
      <c r="L20" s="18"/>
      <c r="M20" s="9"/>
      <c r="N20" s="29">
        <v>11</v>
      </c>
      <c r="O20" s="32">
        <v>55000</v>
      </c>
      <c r="P20" s="16">
        <f t="shared" si="2"/>
        <v>605000</v>
      </c>
      <c r="Q20" s="22">
        <f t="shared" si="3"/>
        <v>0</v>
      </c>
    </row>
    <row r="21" spans="1:21" ht="74.25" customHeight="1" thickBot="1" x14ac:dyDescent="0.3">
      <c r="A21" s="13">
        <f t="shared" si="4"/>
        <v>19</v>
      </c>
      <c r="B21" s="13" t="s">
        <v>27</v>
      </c>
      <c r="C21" s="27" t="s">
        <v>2</v>
      </c>
      <c r="D21" s="28">
        <v>2</v>
      </c>
      <c r="E21" s="17"/>
      <c r="F21" s="33">
        <f t="shared" si="0"/>
        <v>0</v>
      </c>
      <c r="G21" s="17">
        <v>220150</v>
      </c>
      <c r="H21" s="17">
        <f t="shared" si="1"/>
        <v>0</v>
      </c>
      <c r="I21" s="17">
        <f t="shared" si="5"/>
        <v>0</v>
      </c>
      <c r="J21" s="18"/>
      <c r="K21" s="19"/>
      <c r="L21" s="18"/>
      <c r="M21" s="9"/>
      <c r="N21" s="29">
        <v>2</v>
      </c>
      <c r="O21" s="25">
        <v>550000</v>
      </c>
      <c r="P21" s="16">
        <f t="shared" si="2"/>
        <v>1100000</v>
      </c>
      <c r="Q21" s="26">
        <f t="shared" si="3"/>
        <v>0</v>
      </c>
    </row>
    <row r="22" spans="1:21" ht="74.25" customHeight="1" thickBot="1" x14ac:dyDescent="0.3">
      <c r="A22" s="13">
        <f t="shared" si="4"/>
        <v>20</v>
      </c>
      <c r="B22" s="13" t="s">
        <v>28</v>
      </c>
      <c r="C22" s="27" t="s">
        <v>2</v>
      </c>
      <c r="D22" s="28">
        <v>3</v>
      </c>
      <c r="E22" s="34"/>
      <c r="F22" s="35">
        <f t="shared" si="0"/>
        <v>0</v>
      </c>
      <c r="G22" s="25">
        <v>880600</v>
      </c>
      <c r="H22" s="17">
        <f t="shared" si="1"/>
        <v>0</v>
      </c>
      <c r="I22" s="17">
        <f t="shared" si="5"/>
        <v>0</v>
      </c>
      <c r="J22" s="18"/>
      <c r="K22" s="19"/>
      <c r="L22" s="18"/>
      <c r="M22" s="9"/>
      <c r="N22" s="29">
        <v>3</v>
      </c>
      <c r="O22" s="25">
        <v>1450000</v>
      </c>
      <c r="P22" s="16">
        <f t="shared" si="2"/>
        <v>4350000</v>
      </c>
      <c r="Q22" s="26">
        <f t="shared" si="3"/>
        <v>0</v>
      </c>
    </row>
    <row r="23" spans="1:21" s="40" customFormat="1" ht="74.25" customHeight="1" thickBot="1" x14ac:dyDescent="0.3">
      <c r="A23" s="13">
        <f t="shared" si="4"/>
        <v>21</v>
      </c>
      <c r="B23" s="13" t="s">
        <v>29</v>
      </c>
      <c r="C23" s="27" t="s">
        <v>7</v>
      </c>
      <c r="D23" s="28">
        <v>12.9345</v>
      </c>
      <c r="E23" s="17"/>
      <c r="F23" s="36">
        <f t="shared" si="0"/>
        <v>0</v>
      </c>
      <c r="G23" s="17">
        <v>160650</v>
      </c>
      <c r="H23" s="17">
        <f t="shared" si="1"/>
        <v>0</v>
      </c>
      <c r="I23" s="17">
        <f t="shared" si="5"/>
        <v>0</v>
      </c>
      <c r="J23" s="37">
        <f>+ROUND(I23*$E23,2)</f>
        <v>0</v>
      </c>
      <c r="K23" s="38"/>
      <c r="L23" s="37">
        <f>+ROUND(K23*$E23,2)</f>
        <v>0</v>
      </c>
      <c r="M23" s="39"/>
      <c r="N23" s="29">
        <v>12.9345</v>
      </c>
      <c r="O23" s="25">
        <v>58700</v>
      </c>
      <c r="P23" s="16">
        <f t="shared" si="2"/>
        <v>759255.15</v>
      </c>
      <c r="Q23" s="23">
        <f t="shared" si="3"/>
        <v>0</v>
      </c>
      <c r="R23" s="2"/>
      <c r="S23" s="2"/>
      <c r="T23" s="2"/>
      <c r="U23" s="2"/>
    </row>
    <row r="24" spans="1:21" s="40" customFormat="1" ht="74.25" customHeight="1" thickBot="1" x14ac:dyDescent="0.3">
      <c r="A24" s="13">
        <f t="shared" si="4"/>
        <v>22</v>
      </c>
      <c r="B24" s="13" t="s">
        <v>30</v>
      </c>
      <c r="C24" s="27" t="s">
        <v>7</v>
      </c>
      <c r="D24" s="28">
        <v>60.81</v>
      </c>
      <c r="E24" s="17"/>
      <c r="F24" s="16">
        <f t="shared" si="0"/>
        <v>0</v>
      </c>
      <c r="G24" s="17"/>
      <c r="H24" s="17">
        <f t="shared" si="1"/>
        <v>0</v>
      </c>
      <c r="I24" s="17">
        <f t="shared" si="5"/>
        <v>0</v>
      </c>
      <c r="J24" s="37"/>
      <c r="K24" s="41"/>
      <c r="L24" s="37"/>
      <c r="M24" s="39"/>
      <c r="N24" s="29">
        <v>60.81</v>
      </c>
      <c r="O24" s="25">
        <v>97800</v>
      </c>
      <c r="P24" s="16">
        <f t="shared" si="2"/>
        <v>5947218</v>
      </c>
      <c r="Q24" s="22">
        <f t="shared" si="3"/>
        <v>0</v>
      </c>
      <c r="R24" s="2"/>
      <c r="S24" s="2"/>
      <c r="T24" s="2"/>
      <c r="U24" s="2"/>
    </row>
    <row r="25" spans="1:21" s="40" customFormat="1" ht="74.25" customHeight="1" thickBot="1" x14ac:dyDescent="0.3">
      <c r="A25" s="13">
        <f t="shared" si="4"/>
        <v>23</v>
      </c>
      <c r="B25" s="13" t="s">
        <v>31</v>
      </c>
      <c r="C25" s="27" t="s">
        <v>2</v>
      </c>
      <c r="D25" s="28">
        <v>5</v>
      </c>
      <c r="E25" s="17"/>
      <c r="F25" s="16">
        <f t="shared" si="0"/>
        <v>0</v>
      </c>
      <c r="G25" s="17"/>
      <c r="H25" s="17">
        <f t="shared" si="1"/>
        <v>0</v>
      </c>
      <c r="I25" s="17">
        <f t="shared" si="5"/>
        <v>0</v>
      </c>
      <c r="J25" s="37"/>
      <c r="K25" s="41"/>
      <c r="L25" s="37"/>
      <c r="M25" s="39"/>
      <c r="N25" s="29">
        <v>5</v>
      </c>
      <c r="O25" s="25">
        <v>2239800</v>
      </c>
      <c r="P25" s="16">
        <f t="shared" si="2"/>
        <v>11199000</v>
      </c>
      <c r="Q25" s="22">
        <f t="shared" si="3"/>
        <v>0</v>
      </c>
      <c r="R25" s="2"/>
      <c r="S25" s="2"/>
      <c r="T25" s="2"/>
      <c r="U25" s="2"/>
    </row>
    <row r="26" spans="1:21" s="40" customFormat="1" ht="74.25" customHeight="1" thickBot="1" x14ac:dyDescent="0.3">
      <c r="A26" s="13">
        <f t="shared" si="4"/>
        <v>24</v>
      </c>
      <c r="B26" s="13" t="s">
        <v>32</v>
      </c>
      <c r="C26" s="27" t="s">
        <v>2</v>
      </c>
      <c r="D26" s="28">
        <v>3</v>
      </c>
      <c r="E26" s="17"/>
      <c r="F26" s="16">
        <f t="shared" si="0"/>
        <v>0</v>
      </c>
      <c r="G26" s="17"/>
      <c r="H26" s="17">
        <f t="shared" si="1"/>
        <v>0</v>
      </c>
      <c r="I26" s="17">
        <f t="shared" si="5"/>
        <v>0</v>
      </c>
      <c r="J26" s="37"/>
      <c r="K26" s="41"/>
      <c r="L26" s="37"/>
      <c r="M26" s="39"/>
      <c r="N26" s="29">
        <v>3</v>
      </c>
      <c r="O26" s="25">
        <v>2493000</v>
      </c>
      <c r="P26" s="16">
        <f t="shared" si="2"/>
        <v>7479000</v>
      </c>
      <c r="Q26" s="26">
        <f t="shared" si="3"/>
        <v>0</v>
      </c>
      <c r="R26" s="2"/>
      <c r="S26" s="2"/>
      <c r="T26" s="2"/>
      <c r="U26" s="2"/>
    </row>
    <row r="27" spans="1:21" s="40" customFormat="1" ht="74.25" customHeight="1" thickBot="1" x14ac:dyDescent="0.3">
      <c r="A27" s="13">
        <f t="shared" si="4"/>
        <v>25</v>
      </c>
      <c r="B27" s="13" t="s">
        <v>33</v>
      </c>
      <c r="C27" s="27" t="s">
        <v>2</v>
      </c>
      <c r="D27" s="28">
        <v>10</v>
      </c>
      <c r="E27" s="17"/>
      <c r="F27" s="16">
        <f t="shared" si="0"/>
        <v>0</v>
      </c>
      <c r="G27" s="17"/>
      <c r="H27" s="17">
        <f t="shared" si="1"/>
        <v>0</v>
      </c>
      <c r="I27" s="17">
        <f t="shared" si="5"/>
        <v>0</v>
      </c>
      <c r="J27" s="37"/>
      <c r="K27" s="41"/>
      <c r="L27" s="37"/>
      <c r="M27" s="39"/>
      <c r="N27" s="29">
        <v>0</v>
      </c>
      <c r="O27" s="25">
        <v>809000</v>
      </c>
      <c r="P27" s="16">
        <f t="shared" si="2"/>
        <v>0</v>
      </c>
      <c r="Q27" s="26">
        <f t="shared" si="3"/>
        <v>-10</v>
      </c>
      <c r="R27" s="2"/>
      <c r="S27" s="2"/>
      <c r="T27" s="2"/>
      <c r="U27" s="2"/>
    </row>
    <row r="28" spans="1:21" s="40" customFormat="1" ht="74.25" customHeight="1" thickBot="1" x14ac:dyDescent="0.3">
      <c r="A28" s="13">
        <f t="shared" si="4"/>
        <v>26</v>
      </c>
      <c r="B28" s="13" t="s">
        <v>34</v>
      </c>
      <c r="C28" s="27" t="s">
        <v>2</v>
      </c>
      <c r="D28" s="28">
        <v>1</v>
      </c>
      <c r="E28" s="17"/>
      <c r="F28" s="16">
        <f t="shared" si="0"/>
        <v>0</v>
      </c>
      <c r="G28" s="17"/>
      <c r="H28" s="17">
        <f t="shared" si="1"/>
        <v>0</v>
      </c>
      <c r="I28" s="17">
        <f t="shared" si="5"/>
        <v>0</v>
      </c>
      <c r="J28" s="37"/>
      <c r="K28" s="41"/>
      <c r="L28" s="37"/>
      <c r="M28" s="39"/>
      <c r="N28" s="29">
        <v>1</v>
      </c>
      <c r="O28" s="25">
        <v>1910000</v>
      </c>
      <c r="P28" s="16">
        <f t="shared" si="2"/>
        <v>1910000</v>
      </c>
      <c r="Q28" s="26">
        <f t="shared" si="3"/>
        <v>0</v>
      </c>
      <c r="R28" s="2"/>
      <c r="S28" s="2"/>
      <c r="T28" s="2"/>
      <c r="U28" s="2"/>
    </row>
    <row r="29" spans="1:21" s="40" customFormat="1" ht="74.25" customHeight="1" thickBot="1" x14ac:dyDescent="0.3">
      <c r="A29" s="13">
        <f t="shared" si="4"/>
        <v>27</v>
      </c>
      <c r="B29" s="13" t="s">
        <v>35</v>
      </c>
      <c r="C29" s="27" t="s">
        <v>2</v>
      </c>
      <c r="D29" s="28">
        <v>1</v>
      </c>
      <c r="E29" s="17"/>
      <c r="F29" s="16">
        <f t="shared" si="0"/>
        <v>0</v>
      </c>
      <c r="G29" s="17"/>
      <c r="H29" s="17">
        <f t="shared" si="1"/>
        <v>0</v>
      </c>
      <c r="I29" s="17">
        <f t="shared" si="5"/>
        <v>0</v>
      </c>
      <c r="J29" s="37"/>
      <c r="K29" s="41"/>
      <c r="L29" s="37"/>
      <c r="M29" s="39"/>
      <c r="N29" s="29">
        <v>1</v>
      </c>
      <c r="O29" s="25">
        <v>3120000</v>
      </c>
      <c r="P29" s="16">
        <f t="shared" si="2"/>
        <v>3120000</v>
      </c>
      <c r="Q29" s="26">
        <f t="shared" si="3"/>
        <v>0</v>
      </c>
      <c r="R29" s="2"/>
      <c r="S29" s="2"/>
      <c r="T29" s="2"/>
      <c r="U29" s="2"/>
    </row>
    <row r="30" spans="1:21" s="40" customFormat="1" ht="74.25" customHeight="1" thickBot="1" x14ac:dyDescent="0.3">
      <c r="A30" s="13">
        <f t="shared" si="4"/>
        <v>28</v>
      </c>
      <c r="B30" s="13" t="s">
        <v>36</v>
      </c>
      <c r="C30" s="27" t="s">
        <v>2</v>
      </c>
      <c r="D30" s="28">
        <v>1</v>
      </c>
      <c r="E30" s="17"/>
      <c r="F30" s="16">
        <f t="shared" si="0"/>
        <v>0</v>
      </c>
      <c r="G30" s="17"/>
      <c r="H30" s="17">
        <f t="shared" si="1"/>
        <v>0</v>
      </c>
      <c r="I30" s="17">
        <f t="shared" si="5"/>
        <v>0</v>
      </c>
      <c r="J30" s="37"/>
      <c r="K30" s="41"/>
      <c r="L30" s="37"/>
      <c r="M30" s="39"/>
      <c r="N30" s="29">
        <v>1</v>
      </c>
      <c r="O30" s="25">
        <v>4090000</v>
      </c>
      <c r="P30" s="16">
        <f t="shared" si="2"/>
        <v>4090000</v>
      </c>
      <c r="Q30" s="26">
        <f t="shared" si="3"/>
        <v>0</v>
      </c>
      <c r="R30" s="2"/>
      <c r="S30" s="2"/>
      <c r="T30" s="2"/>
      <c r="U30" s="2"/>
    </row>
    <row r="31" spans="1:21" ht="74.25" customHeight="1" thickBot="1" x14ac:dyDescent="0.3">
      <c r="A31" s="13">
        <f t="shared" si="4"/>
        <v>29</v>
      </c>
      <c r="B31" s="13" t="s">
        <v>37</v>
      </c>
      <c r="C31" s="27" t="s">
        <v>2</v>
      </c>
      <c r="D31" s="28">
        <v>2</v>
      </c>
      <c r="E31" s="17"/>
      <c r="F31" s="16">
        <f t="shared" si="0"/>
        <v>0</v>
      </c>
      <c r="G31" s="17">
        <v>769751.5</v>
      </c>
      <c r="H31" s="17">
        <f t="shared" si="1"/>
        <v>0</v>
      </c>
      <c r="I31" s="17">
        <f t="shared" si="5"/>
        <v>0</v>
      </c>
      <c r="J31" s="42"/>
      <c r="K31" s="43"/>
      <c r="L31" s="42"/>
      <c r="M31" s="39"/>
      <c r="N31" s="29">
        <v>2</v>
      </c>
      <c r="O31" s="25">
        <v>1120000</v>
      </c>
      <c r="P31" s="16">
        <f t="shared" si="2"/>
        <v>2240000</v>
      </c>
      <c r="Q31" s="26">
        <f t="shared" si="3"/>
        <v>0</v>
      </c>
    </row>
    <row r="32" spans="1:21" ht="74.25" customHeight="1" thickBot="1" x14ac:dyDescent="0.3">
      <c r="A32" s="13">
        <f t="shared" si="4"/>
        <v>30</v>
      </c>
      <c r="B32" s="13" t="s">
        <v>38</v>
      </c>
      <c r="C32" s="27" t="s">
        <v>2</v>
      </c>
      <c r="D32" s="28">
        <v>1</v>
      </c>
      <c r="E32" s="17"/>
      <c r="F32" s="16">
        <f t="shared" si="0"/>
        <v>0</v>
      </c>
      <c r="G32" s="17">
        <v>1292363.8</v>
      </c>
      <c r="H32" s="17">
        <f t="shared" si="1"/>
        <v>0</v>
      </c>
      <c r="I32" s="17">
        <f t="shared" si="5"/>
        <v>0</v>
      </c>
      <c r="J32" s="18"/>
      <c r="K32" s="19" t="s">
        <v>39</v>
      </c>
      <c r="L32" s="18"/>
      <c r="M32" s="9"/>
      <c r="N32" s="29">
        <v>1</v>
      </c>
      <c r="O32" s="25">
        <v>989000</v>
      </c>
      <c r="P32" s="16">
        <f t="shared" si="2"/>
        <v>989000</v>
      </c>
      <c r="Q32" s="26">
        <f t="shared" si="3"/>
        <v>0</v>
      </c>
    </row>
    <row r="33" spans="1:17" ht="74.25" customHeight="1" thickBot="1" x14ac:dyDescent="0.3">
      <c r="A33" s="13">
        <f t="shared" si="4"/>
        <v>31</v>
      </c>
      <c r="B33" s="13" t="s">
        <v>40</v>
      </c>
      <c r="C33" s="27" t="s">
        <v>2</v>
      </c>
      <c r="D33" s="28">
        <v>3</v>
      </c>
      <c r="E33" s="17"/>
      <c r="F33" s="16">
        <f t="shared" si="0"/>
        <v>0</v>
      </c>
      <c r="G33" s="17"/>
      <c r="H33" s="17">
        <f t="shared" si="1"/>
        <v>0</v>
      </c>
      <c r="I33" s="17">
        <f t="shared" si="5"/>
        <v>0</v>
      </c>
      <c r="J33" s="44"/>
      <c r="K33" s="45"/>
      <c r="L33" s="44"/>
      <c r="M33" s="9"/>
      <c r="N33" s="29">
        <v>3</v>
      </c>
      <c r="O33" s="25">
        <v>3422900</v>
      </c>
      <c r="P33" s="16">
        <f t="shared" si="2"/>
        <v>10268700</v>
      </c>
      <c r="Q33" s="26">
        <f t="shared" si="3"/>
        <v>0</v>
      </c>
    </row>
    <row r="34" spans="1:17" ht="74.25" customHeight="1" thickBot="1" x14ac:dyDescent="0.3">
      <c r="A34" s="13">
        <f t="shared" si="4"/>
        <v>32</v>
      </c>
      <c r="B34" s="13" t="s">
        <v>41</v>
      </c>
      <c r="C34" s="27" t="s">
        <v>2</v>
      </c>
      <c r="D34" s="28">
        <v>3</v>
      </c>
      <c r="E34" s="17"/>
      <c r="F34" s="16">
        <f t="shared" si="0"/>
        <v>0</v>
      </c>
      <c r="G34" s="17"/>
      <c r="H34" s="17">
        <f t="shared" si="1"/>
        <v>0</v>
      </c>
      <c r="I34" s="17">
        <f t="shared" si="5"/>
        <v>0</v>
      </c>
      <c r="J34" s="44"/>
      <c r="K34" s="45"/>
      <c r="L34" s="44"/>
      <c r="M34" s="9"/>
      <c r="N34" s="29">
        <v>3</v>
      </c>
      <c r="O34" s="25">
        <v>2332000</v>
      </c>
      <c r="P34" s="16">
        <f t="shared" si="2"/>
        <v>6996000</v>
      </c>
      <c r="Q34" s="26">
        <f t="shared" si="3"/>
        <v>0</v>
      </c>
    </row>
    <row r="35" spans="1:17" ht="74.25" customHeight="1" thickBot="1" x14ac:dyDescent="0.3">
      <c r="A35" s="13">
        <f t="shared" si="4"/>
        <v>33</v>
      </c>
      <c r="B35" s="13" t="s">
        <v>42</v>
      </c>
      <c r="C35" s="27" t="s">
        <v>2</v>
      </c>
      <c r="D35" s="28">
        <v>3</v>
      </c>
      <c r="E35" s="17"/>
      <c r="F35" s="16">
        <f t="shared" si="0"/>
        <v>0</v>
      </c>
      <c r="G35" s="17"/>
      <c r="H35" s="17">
        <f t="shared" si="1"/>
        <v>0</v>
      </c>
      <c r="I35" s="17">
        <f t="shared" si="5"/>
        <v>0</v>
      </c>
      <c r="J35" s="44"/>
      <c r="K35" s="45"/>
      <c r="L35" s="44"/>
      <c r="M35" s="9"/>
      <c r="N35" s="29">
        <v>3</v>
      </c>
      <c r="O35" s="25">
        <v>780000</v>
      </c>
      <c r="P35" s="16">
        <f t="shared" si="2"/>
        <v>2340000</v>
      </c>
      <c r="Q35" s="26">
        <f t="shared" si="3"/>
        <v>0</v>
      </c>
    </row>
    <row r="36" spans="1:17" ht="74.25" customHeight="1" thickBot="1" x14ac:dyDescent="0.3">
      <c r="A36" s="13">
        <f t="shared" si="4"/>
        <v>34</v>
      </c>
      <c r="B36" s="13" t="s">
        <v>43</v>
      </c>
      <c r="C36" s="27" t="s">
        <v>7</v>
      </c>
      <c r="D36" s="27">
        <v>18.48</v>
      </c>
      <c r="E36" s="17"/>
      <c r="F36" s="16">
        <f t="shared" si="0"/>
        <v>0</v>
      </c>
      <c r="G36" s="17"/>
      <c r="H36" s="17">
        <f t="shared" si="1"/>
        <v>0</v>
      </c>
      <c r="I36" s="17">
        <f t="shared" si="5"/>
        <v>0</v>
      </c>
      <c r="J36" s="44"/>
      <c r="K36" s="45"/>
      <c r="L36" s="44"/>
      <c r="M36" s="9"/>
      <c r="N36" s="29">
        <v>18.48</v>
      </c>
      <c r="O36" s="25">
        <v>41000</v>
      </c>
      <c r="P36" s="16">
        <f t="shared" si="2"/>
        <v>757680</v>
      </c>
      <c r="Q36" s="22">
        <f t="shared" si="3"/>
        <v>0</v>
      </c>
    </row>
    <row r="37" spans="1:17" ht="74.25" customHeight="1" thickBot="1" x14ac:dyDescent="0.3">
      <c r="A37" s="13">
        <f t="shared" si="4"/>
        <v>35</v>
      </c>
      <c r="B37" s="13" t="s">
        <v>44</v>
      </c>
      <c r="C37" s="27" t="s">
        <v>7</v>
      </c>
      <c r="D37" s="27">
        <v>18.48</v>
      </c>
      <c r="E37" s="17"/>
      <c r="F37" s="16">
        <f t="shared" si="0"/>
        <v>0</v>
      </c>
      <c r="G37" s="17"/>
      <c r="H37" s="17">
        <f t="shared" si="1"/>
        <v>0</v>
      </c>
      <c r="I37" s="17">
        <f t="shared" si="5"/>
        <v>0</v>
      </c>
      <c r="J37" s="44"/>
      <c r="K37" s="45"/>
      <c r="L37" s="44"/>
      <c r="M37" s="9"/>
      <c r="N37" s="29">
        <v>18.48</v>
      </c>
      <c r="O37" s="25">
        <v>58700</v>
      </c>
      <c r="P37" s="16">
        <f t="shared" si="2"/>
        <v>1084776</v>
      </c>
      <c r="Q37" s="22">
        <f t="shared" si="3"/>
        <v>0</v>
      </c>
    </row>
    <row r="38" spans="1:17" ht="74.25" customHeight="1" thickBot="1" x14ac:dyDescent="0.3">
      <c r="A38" s="13">
        <f t="shared" si="4"/>
        <v>36</v>
      </c>
      <c r="B38" s="13" t="s">
        <v>45</v>
      </c>
      <c r="C38" s="27" t="s">
        <v>7</v>
      </c>
      <c r="D38" s="28">
        <v>19</v>
      </c>
      <c r="E38" s="17"/>
      <c r="F38" s="16">
        <f t="shared" si="0"/>
        <v>0</v>
      </c>
      <c r="G38" s="17"/>
      <c r="H38" s="17">
        <f t="shared" si="1"/>
        <v>0</v>
      </c>
      <c r="I38" s="17">
        <f t="shared" si="5"/>
        <v>0</v>
      </c>
      <c r="J38" s="44"/>
      <c r="K38" s="45"/>
      <c r="L38" s="44"/>
      <c r="M38" s="9"/>
      <c r="N38" s="29">
        <v>19</v>
      </c>
      <c r="O38" s="25">
        <v>110350</v>
      </c>
      <c r="P38" s="16">
        <f t="shared" si="2"/>
        <v>2096650</v>
      </c>
      <c r="Q38" s="22">
        <f t="shared" si="3"/>
        <v>0</v>
      </c>
    </row>
    <row r="39" spans="1:17" ht="74.25" customHeight="1" thickBot="1" x14ac:dyDescent="0.3">
      <c r="A39" s="13">
        <f t="shared" si="4"/>
        <v>37</v>
      </c>
      <c r="B39" s="13" t="s">
        <v>46</v>
      </c>
      <c r="C39" s="27" t="s">
        <v>7</v>
      </c>
      <c r="D39" s="28">
        <v>592</v>
      </c>
      <c r="E39" s="17"/>
      <c r="F39" s="16">
        <f t="shared" si="0"/>
        <v>0</v>
      </c>
      <c r="G39" s="17"/>
      <c r="H39" s="17">
        <f t="shared" si="1"/>
        <v>0</v>
      </c>
      <c r="I39" s="17">
        <f t="shared" si="5"/>
        <v>0</v>
      </c>
      <c r="J39" s="44"/>
      <c r="K39" s="45"/>
      <c r="L39" s="44"/>
      <c r="M39" s="9"/>
      <c r="N39" s="29">
        <v>592</v>
      </c>
      <c r="O39" s="25">
        <v>23100</v>
      </c>
      <c r="P39" s="16">
        <f t="shared" si="2"/>
        <v>13675200</v>
      </c>
      <c r="Q39" s="23">
        <f t="shared" si="3"/>
        <v>0</v>
      </c>
    </row>
    <row r="40" spans="1:17" ht="74.25" customHeight="1" thickBot="1" x14ac:dyDescent="0.3">
      <c r="A40" s="13">
        <f t="shared" si="4"/>
        <v>38</v>
      </c>
      <c r="B40" s="13" t="s">
        <v>47</v>
      </c>
      <c r="C40" s="27" t="s">
        <v>7</v>
      </c>
      <c r="D40" s="28">
        <v>49.11</v>
      </c>
      <c r="E40" s="17"/>
      <c r="F40" s="16">
        <f t="shared" si="0"/>
        <v>0</v>
      </c>
      <c r="G40" s="17"/>
      <c r="H40" s="17">
        <f t="shared" si="1"/>
        <v>0</v>
      </c>
      <c r="I40" s="17">
        <f t="shared" si="5"/>
        <v>0</v>
      </c>
      <c r="J40" s="44"/>
      <c r="K40" s="45"/>
      <c r="L40" s="44"/>
      <c r="M40" s="9"/>
      <c r="N40" s="29">
        <v>49.11</v>
      </c>
      <c r="O40" s="25">
        <v>55000</v>
      </c>
      <c r="P40" s="16">
        <f t="shared" si="2"/>
        <v>2701050</v>
      </c>
      <c r="Q40" s="23">
        <f t="shared" si="3"/>
        <v>0</v>
      </c>
    </row>
    <row r="41" spans="1:17" ht="74.25" customHeight="1" thickBot="1" x14ac:dyDescent="0.3">
      <c r="A41" s="13">
        <f t="shared" si="4"/>
        <v>39</v>
      </c>
      <c r="B41" s="13" t="s">
        <v>48</v>
      </c>
      <c r="C41" s="27" t="s">
        <v>7</v>
      </c>
      <c r="D41" s="28">
        <v>27.82</v>
      </c>
      <c r="E41" s="17"/>
      <c r="F41" s="16">
        <f t="shared" si="0"/>
        <v>0</v>
      </c>
      <c r="G41" s="17"/>
      <c r="H41" s="17">
        <f t="shared" si="1"/>
        <v>0</v>
      </c>
      <c r="I41" s="17">
        <f t="shared" si="5"/>
        <v>0</v>
      </c>
      <c r="J41" s="44"/>
      <c r="K41" s="45"/>
      <c r="L41" s="44"/>
      <c r="M41" s="9"/>
      <c r="N41" s="29">
        <v>27.82</v>
      </c>
      <c r="O41" s="25">
        <v>58800</v>
      </c>
      <c r="P41" s="16">
        <f t="shared" si="2"/>
        <v>1635816</v>
      </c>
      <c r="Q41" s="22">
        <f t="shared" si="3"/>
        <v>0</v>
      </c>
    </row>
    <row r="42" spans="1:17" ht="74.25" customHeight="1" thickBot="1" x14ac:dyDescent="0.3">
      <c r="A42" s="13">
        <f t="shared" si="4"/>
        <v>40</v>
      </c>
      <c r="B42" s="13" t="s">
        <v>49</v>
      </c>
      <c r="C42" s="27" t="s">
        <v>7</v>
      </c>
      <c r="D42" s="28">
        <v>67.52</v>
      </c>
      <c r="E42" s="17"/>
      <c r="F42" s="16">
        <f t="shared" si="0"/>
        <v>0</v>
      </c>
      <c r="G42" s="17"/>
      <c r="H42" s="17">
        <f t="shared" si="1"/>
        <v>0</v>
      </c>
      <c r="I42" s="17">
        <f t="shared" si="5"/>
        <v>0</v>
      </c>
      <c r="J42" s="44"/>
      <c r="K42" s="45"/>
      <c r="L42" s="44"/>
      <c r="M42" s="9"/>
      <c r="N42" s="29">
        <v>67.52</v>
      </c>
      <c r="O42" s="25">
        <v>68500</v>
      </c>
      <c r="P42" s="16">
        <f t="shared" si="2"/>
        <v>4625120</v>
      </c>
      <c r="Q42" s="23">
        <f t="shared" si="3"/>
        <v>0</v>
      </c>
    </row>
    <row r="43" spans="1:17" ht="74.25" customHeight="1" thickBot="1" x14ac:dyDescent="0.3">
      <c r="A43" s="13">
        <f t="shared" si="4"/>
        <v>41</v>
      </c>
      <c r="B43" s="13" t="s">
        <v>50</v>
      </c>
      <c r="C43" s="27" t="s">
        <v>7</v>
      </c>
      <c r="D43" s="28">
        <v>137.5</v>
      </c>
      <c r="E43" s="17"/>
      <c r="F43" s="16">
        <f t="shared" si="0"/>
        <v>0</v>
      </c>
      <c r="G43" s="17"/>
      <c r="H43" s="17">
        <f t="shared" si="1"/>
        <v>0</v>
      </c>
      <c r="I43" s="17">
        <f t="shared" si="5"/>
        <v>0</v>
      </c>
      <c r="J43" s="44"/>
      <c r="K43" s="45"/>
      <c r="L43" s="44"/>
      <c r="M43" s="9"/>
      <c r="N43" s="29">
        <v>137.5</v>
      </c>
      <c r="O43" s="25">
        <v>55000</v>
      </c>
      <c r="P43" s="16">
        <f t="shared" si="2"/>
        <v>7562500</v>
      </c>
      <c r="Q43" s="23">
        <f t="shared" si="3"/>
        <v>0</v>
      </c>
    </row>
    <row r="44" spans="1:17" ht="74.25" customHeight="1" thickBot="1" x14ac:dyDescent="0.3">
      <c r="A44" s="13">
        <f t="shared" si="4"/>
        <v>42</v>
      </c>
      <c r="B44" s="13" t="s">
        <v>51</v>
      </c>
      <c r="C44" s="27" t="s">
        <v>7</v>
      </c>
      <c r="D44" s="28">
        <v>137.5</v>
      </c>
      <c r="E44" s="17"/>
      <c r="F44" s="16">
        <f t="shared" si="0"/>
        <v>0</v>
      </c>
      <c r="G44" s="17"/>
      <c r="H44" s="17">
        <f t="shared" si="1"/>
        <v>0</v>
      </c>
      <c r="I44" s="17">
        <f t="shared" si="5"/>
        <v>0</v>
      </c>
      <c r="J44" s="44"/>
      <c r="K44" s="45"/>
      <c r="L44" s="44"/>
      <c r="M44" s="9"/>
      <c r="N44" s="29">
        <v>137.5</v>
      </c>
      <c r="O44" s="25">
        <v>21850</v>
      </c>
      <c r="P44" s="16">
        <f t="shared" si="2"/>
        <v>3004375</v>
      </c>
      <c r="Q44" s="23">
        <f t="shared" si="3"/>
        <v>0</v>
      </c>
    </row>
    <row r="45" spans="1:17" ht="74.25" customHeight="1" thickBot="1" x14ac:dyDescent="0.3">
      <c r="A45" s="13">
        <f t="shared" si="4"/>
        <v>43</v>
      </c>
      <c r="B45" s="13" t="s">
        <v>52</v>
      </c>
      <c r="C45" s="27" t="s">
        <v>2</v>
      </c>
      <c r="D45" s="28">
        <v>1</v>
      </c>
      <c r="E45" s="17"/>
      <c r="F45" s="16">
        <f t="shared" si="0"/>
        <v>0</v>
      </c>
      <c r="G45" s="17"/>
      <c r="H45" s="17">
        <f t="shared" si="1"/>
        <v>0</v>
      </c>
      <c r="I45" s="17">
        <f t="shared" si="5"/>
        <v>0</v>
      </c>
      <c r="J45" s="44"/>
      <c r="K45" s="45"/>
      <c r="L45" s="44"/>
      <c r="M45" s="9"/>
      <c r="N45" s="29">
        <v>1</v>
      </c>
      <c r="O45" s="25">
        <v>780000</v>
      </c>
      <c r="P45" s="16">
        <f t="shared" si="2"/>
        <v>780000</v>
      </c>
      <c r="Q45" s="23">
        <f t="shared" si="3"/>
        <v>0</v>
      </c>
    </row>
    <row r="46" spans="1:17" ht="74.25" customHeight="1" thickBot="1" x14ac:dyDescent="0.3">
      <c r="A46" s="13">
        <f t="shared" si="4"/>
        <v>44</v>
      </c>
      <c r="B46" s="13" t="s">
        <v>53</v>
      </c>
      <c r="C46" s="27" t="s">
        <v>7</v>
      </c>
      <c r="D46" s="28">
        <v>15</v>
      </c>
      <c r="E46" s="17"/>
      <c r="F46" s="16">
        <f t="shared" si="0"/>
        <v>0</v>
      </c>
      <c r="G46" s="17"/>
      <c r="H46" s="17">
        <f t="shared" si="1"/>
        <v>0</v>
      </c>
      <c r="I46" s="17">
        <f t="shared" si="5"/>
        <v>0</v>
      </c>
      <c r="J46" s="44"/>
      <c r="K46" s="45"/>
      <c r="L46" s="44"/>
      <c r="M46" s="9"/>
      <c r="N46" s="29">
        <v>15</v>
      </c>
      <c r="O46" s="25">
        <v>210000</v>
      </c>
      <c r="P46" s="16">
        <f t="shared" si="2"/>
        <v>3150000</v>
      </c>
      <c r="Q46" s="23">
        <f t="shared" si="3"/>
        <v>0</v>
      </c>
    </row>
    <row r="47" spans="1:17" ht="74.25" customHeight="1" thickBot="1" x14ac:dyDescent="0.3">
      <c r="A47" s="13">
        <f t="shared" si="4"/>
        <v>45</v>
      </c>
      <c r="B47" s="13" t="s">
        <v>54</v>
      </c>
      <c r="C47" s="27" t="s">
        <v>2</v>
      </c>
      <c r="D47" s="28">
        <v>7</v>
      </c>
      <c r="E47" s="17"/>
      <c r="F47" s="16">
        <f t="shared" si="0"/>
        <v>0</v>
      </c>
      <c r="G47" s="17"/>
      <c r="H47" s="17">
        <f>+E48*D47</f>
        <v>0</v>
      </c>
      <c r="I47" s="17">
        <f t="shared" si="5"/>
        <v>0</v>
      </c>
      <c r="J47" s="44"/>
      <c r="K47" s="45"/>
      <c r="L47" s="44"/>
      <c r="M47" s="9"/>
      <c r="N47" s="29">
        <v>7</v>
      </c>
      <c r="O47" s="25">
        <v>120000</v>
      </c>
      <c r="P47" s="16">
        <f t="shared" si="2"/>
        <v>840000</v>
      </c>
      <c r="Q47" s="22">
        <f t="shared" si="3"/>
        <v>0</v>
      </c>
    </row>
    <row r="48" spans="1:17" ht="74.25" customHeight="1" thickBot="1" x14ac:dyDescent="0.3">
      <c r="A48" s="13">
        <f t="shared" si="4"/>
        <v>46</v>
      </c>
      <c r="B48" s="13" t="s">
        <v>55</v>
      </c>
      <c r="C48" s="27" t="s">
        <v>7</v>
      </c>
      <c r="D48" s="28">
        <v>138</v>
      </c>
      <c r="E48" s="17"/>
      <c r="F48" s="16">
        <f t="shared" si="0"/>
        <v>0</v>
      </c>
      <c r="G48" s="17"/>
      <c r="H48" s="17">
        <f>+E49*D48</f>
        <v>0</v>
      </c>
      <c r="I48" s="17">
        <f t="shared" si="5"/>
        <v>0</v>
      </c>
      <c r="J48" s="44"/>
      <c r="K48" s="45"/>
      <c r="L48" s="44"/>
      <c r="M48" s="9"/>
      <c r="N48" s="29">
        <v>138</v>
      </c>
      <c r="O48" s="25">
        <v>176500</v>
      </c>
      <c r="P48" s="16">
        <f t="shared" si="2"/>
        <v>24357000</v>
      </c>
      <c r="Q48" s="23">
        <f t="shared" si="3"/>
        <v>0</v>
      </c>
    </row>
    <row r="49" spans="1:21" ht="74.25" customHeight="1" thickBot="1" x14ac:dyDescent="0.3">
      <c r="A49" s="13">
        <f t="shared" si="4"/>
        <v>47</v>
      </c>
      <c r="B49" s="13" t="s">
        <v>56</v>
      </c>
      <c r="C49" s="27" t="s">
        <v>7</v>
      </c>
      <c r="D49" s="28">
        <v>150.1</v>
      </c>
      <c r="E49" s="17"/>
      <c r="F49" s="16">
        <f t="shared" si="0"/>
        <v>0</v>
      </c>
      <c r="G49" s="17"/>
      <c r="H49" s="17">
        <f>+E50*D49</f>
        <v>0</v>
      </c>
      <c r="I49" s="17">
        <f t="shared" si="5"/>
        <v>0</v>
      </c>
      <c r="J49" s="44"/>
      <c r="K49" s="45"/>
      <c r="L49" s="44"/>
      <c r="M49" s="9"/>
      <c r="N49" s="29">
        <v>150.1</v>
      </c>
      <c r="O49" s="25">
        <v>36800</v>
      </c>
      <c r="P49" s="16">
        <f t="shared" si="2"/>
        <v>5523680</v>
      </c>
      <c r="Q49" s="23">
        <f t="shared" si="3"/>
        <v>0</v>
      </c>
    </row>
    <row r="50" spans="1:21" ht="74.25" customHeight="1" thickBot="1" x14ac:dyDescent="0.3">
      <c r="A50" s="13">
        <f t="shared" si="4"/>
        <v>48</v>
      </c>
      <c r="B50" s="13" t="s">
        <v>57</v>
      </c>
      <c r="C50" s="27" t="s">
        <v>7</v>
      </c>
      <c r="D50" s="28">
        <v>800</v>
      </c>
      <c r="E50" s="17"/>
      <c r="F50" s="16">
        <f t="shared" si="0"/>
        <v>0</v>
      </c>
      <c r="G50" s="17"/>
      <c r="H50" s="17">
        <f>+E51*D50</f>
        <v>0</v>
      </c>
      <c r="I50" s="17">
        <f t="shared" si="5"/>
        <v>0</v>
      </c>
      <c r="J50" s="44"/>
      <c r="K50" s="45"/>
      <c r="L50" s="44"/>
      <c r="M50" s="9"/>
      <c r="N50" s="29">
        <v>800</v>
      </c>
      <c r="O50" s="25">
        <v>23100</v>
      </c>
      <c r="P50" s="16">
        <f t="shared" si="2"/>
        <v>18480000</v>
      </c>
      <c r="Q50" s="22">
        <f t="shared" si="3"/>
        <v>0</v>
      </c>
    </row>
    <row r="51" spans="1:21" ht="74.25" customHeight="1" thickBot="1" x14ac:dyDescent="0.3">
      <c r="A51" s="13">
        <f t="shared" si="4"/>
        <v>49</v>
      </c>
      <c r="B51" s="13" t="s">
        <v>58</v>
      </c>
      <c r="C51" s="27" t="s">
        <v>7</v>
      </c>
      <c r="D51" s="28">
        <v>19.36</v>
      </c>
      <c r="E51" s="17"/>
      <c r="F51" s="16">
        <f t="shared" si="0"/>
        <v>0</v>
      </c>
      <c r="G51" s="17"/>
      <c r="H51" s="17">
        <f>+E52*D51</f>
        <v>0</v>
      </c>
      <c r="I51" s="17">
        <f t="shared" si="5"/>
        <v>0</v>
      </c>
      <c r="J51" s="44"/>
      <c r="K51" s="45"/>
      <c r="L51" s="44"/>
      <c r="M51" s="9"/>
      <c r="N51" s="29">
        <v>19.36</v>
      </c>
      <c r="O51" s="25">
        <v>58700</v>
      </c>
      <c r="P51" s="16">
        <f t="shared" si="2"/>
        <v>1136432</v>
      </c>
      <c r="Q51" s="22">
        <f t="shared" si="3"/>
        <v>0</v>
      </c>
    </row>
    <row r="52" spans="1:21" ht="74.25" customHeight="1" thickBot="1" x14ac:dyDescent="0.3">
      <c r="A52" s="13">
        <f t="shared" si="4"/>
        <v>50</v>
      </c>
      <c r="B52" s="13" t="s">
        <v>59</v>
      </c>
      <c r="C52" s="27" t="s">
        <v>2</v>
      </c>
      <c r="D52" s="28">
        <v>7</v>
      </c>
      <c r="E52" s="17"/>
      <c r="F52" s="16">
        <f t="shared" si="0"/>
        <v>0</v>
      </c>
      <c r="G52" s="17"/>
      <c r="H52" s="17"/>
      <c r="I52" s="17"/>
      <c r="J52" s="44"/>
      <c r="K52" s="45"/>
      <c r="L52" s="44"/>
      <c r="M52" s="9"/>
      <c r="N52" s="29">
        <v>7</v>
      </c>
      <c r="O52" s="25">
        <v>1450000</v>
      </c>
      <c r="P52" s="16">
        <f t="shared" si="2"/>
        <v>10150000</v>
      </c>
      <c r="Q52" s="26">
        <f t="shared" si="3"/>
        <v>0</v>
      </c>
    </row>
    <row r="53" spans="1:21" ht="74.25" customHeight="1" thickBot="1" x14ac:dyDescent="0.3">
      <c r="A53" s="13">
        <f t="shared" si="4"/>
        <v>51</v>
      </c>
      <c r="B53" s="13" t="s">
        <v>60</v>
      </c>
      <c r="C53" s="27" t="s">
        <v>7</v>
      </c>
      <c r="D53" s="28">
        <v>114.72</v>
      </c>
      <c r="E53" s="17"/>
      <c r="F53" s="16">
        <f t="shared" si="0"/>
        <v>0</v>
      </c>
      <c r="G53" s="17"/>
      <c r="H53" s="17"/>
      <c r="I53" s="17"/>
      <c r="J53" s="44"/>
      <c r="K53" s="45"/>
      <c r="L53" s="44"/>
      <c r="M53" s="9"/>
      <c r="N53" s="29">
        <v>114.72</v>
      </c>
      <c r="O53" s="25">
        <v>97800</v>
      </c>
      <c r="P53" s="16">
        <f t="shared" si="2"/>
        <v>11219616</v>
      </c>
      <c r="Q53" s="22">
        <f t="shared" si="3"/>
        <v>0</v>
      </c>
    </row>
    <row r="54" spans="1:21" ht="74.25" customHeight="1" thickBot="1" x14ac:dyDescent="0.3">
      <c r="A54" s="13">
        <f t="shared" si="4"/>
        <v>52</v>
      </c>
      <c r="B54" s="13" t="s">
        <v>61</v>
      </c>
      <c r="C54" s="27" t="s">
        <v>2</v>
      </c>
      <c r="D54" s="28">
        <v>7</v>
      </c>
      <c r="E54" s="17"/>
      <c r="F54" s="16">
        <f t="shared" si="0"/>
        <v>0</v>
      </c>
      <c r="G54" s="17"/>
      <c r="H54" s="17"/>
      <c r="I54" s="17"/>
      <c r="J54" s="44"/>
      <c r="K54" s="45"/>
      <c r="L54" s="44"/>
      <c r="M54" s="9"/>
      <c r="N54" s="29">
        <v>7</v>
      </c>
      <c r="O54" s="25">
        <v>780000</v>
      </c>
      <c r="P54" s="16">
        <f t="shared" si="2"/>
        <v>5460000</v>
      </c>
      <c r="Q54" s="26">
        <f t="shared" si="3"/>
        <v>0</v>
      </c>
    </row>
    <row r="55" spans="1:21" ht="74.25" customHeight="1" thickBot="1" x14ac:dyDescent="0.3">
      <c r="A55" s="13">
        <f t="shared" si="4"/>
        <v>53</v>
      </c>
      <c r="B55" s="13" t="s">
        <v>62</v>
      </c>
      <c r="C55" s="27" t="s">
        <v>2</v>
      </c>
      <c r="D55" s="28">
        <v>7</v>
      </c>
      <c r="E55" s="17"/>
      <c r="F55" s="16">
        <f t="shared" si="0"/>
        <v>0</v>
      </c>
      <c r="G55" s="17"/>
      <c r="H55" s="17"/>
      <c r="I55" s="17"/>
      <c r="J55" s="44"/>
      <c r="K55" s="45"/>
      <c r="L55" s="44"/>
      <c r="M55" s="9"/>
      <c r="N55" s="29">
        <v>7</v>
      </c>
      <c r="O55" s="25">
        <v>3422900</v>
      </c>
      <c r="P55" s="16">
        <f t="shared" si="2"/>
        <v>23960300</v>
      </c>
      <c r="Q55" s="26">
        <f t="shared" si="3"/>
        <v>0</v>
      </c>
    </row>
    <row r="56" spans="1:21" ht="74.25" customHeight="1" thickBot="1" x14ac:dyDescent="0.3">
      <c r="A56" s="13">
        <f t="shared" si="4"/>
        <v>54</v>
      </c>
      <c r="B56" s="13" t="s">
        <v>63</v>
      </c>
      <c r="C56" s="27" t="s">
        <v>2</v>
      </c>
      <c r="D56" s="28">
        <v>7</v>
      </c>
      <c r="E56" s="17"/>
      <c r="F56" s="16">
        <f t="shared" si="0"/>
        <v>0</v>
      </c>
      <c r="G56" s="17"/>
      <c r="H56" s="17"/>
      <c r="I56" s="17"/>
      <c r="J56" s="44"/>
      <c r="K56" s="45"/>
      <c r="L56" s="44"/>
      <c r="M56" s="9"/>
      <c r="N56" s="29">
        <v>7</v>
      </c>
      <c r="O56" s="25">
        <v>2332000</v>
      </c>
      <c r="P56" s="16">
        <f t="shared" si="2"/>
        <v>16324000</v>
      </c>
      <c r="Q56" s="22">
        <f t="shared" si="3"/>
        <v>0</v>
      </c>
    </row>
    <row r="57" spans="1:21" ht="74.25" customHeight="1" thickBot="1" x14ac:dyDescent="0.3">
      <c r="A57" s="13">
        <f t="shared" si="4"/>
        <v>55</v>
      </c>
      <c r="B57" s="13" t="s">
        <v>64</v>
      </c>
      <c r="C57" s="27" t="s">
        <v>2</v>
      </c>
      <c r="D57" s="28">
        <v>10</v>
      </c>
      <c r="E57" s="17"/>
      <c r="F57" s="16">
        <f t="shared" si="0"/>
        <v>0</v>
      </c>
      <c r="G57" s="17"/>
      <c r="H57" s="17"/>
      <c r="I57" s="17"/>
      <c r="J57" s="44"/>
      <c r="K57" s="45"/>
      <c r="L57" s="44"/>
      <c r="M57" s="9"/>
      <c r="N57" s="29">
        <v>10</v>
      </c>
      <c r="O57" s="25">
        <v>1150000</v>
      </c>
      <c r="P57" s="16">
        <f t="shared" si="2"/>
        <v>11500000</v>
      </c>
      <c r="Q57" s="22">
        <f t="shared" si="3"/>
        <v>0</v>
      </c>
    </row>
    <row r="58" spans="1:21" ht="74.25" customHeight="1" thickBot="1" x14ac:dyDescent="0.3">
      <c r="A58" s="13">
        <f t="shared" si="4"/>
        <v>56</v>
      </c>
      <c r="B58" s="13" t="s">
        <v>65</v>
      </c>
      <c r="C58" s="27" t="s">
        <v>2</v>
      </c>
      <c r="D58" s="28">
        <v>8</v>
      </c>
      <c r="E58" s="17"/>
      <c r="F58" s="16">
        <f t="shared" si="0"/>
        <v>0</v>
      </c>
      <c r="G58" s="17"/>
      <c r="H58" s="17"/>
      <c r="I58" s="17"/>
      <c r="J58" s="44"/>
      <c r="K58" s="45"/>
      <c r="L58" s="44"/>
      <c r="M58" s="9"/>
      <c r="N58" s="29">
        <v>8</v>
      </c>
      <c r="O58" s="25">
        <v>2239800</v>
      </c>
      <c r="P58" s="16">
        <f t="shared" si="2"/>
        <v>17918400</v>
      </c>
      <c r="Q58" s="22">
        <f t="shared" si="3"/>
        <v>0</v>
      </c>
    </row>
    <row r="59" spans="1:21" ht="74.25" customHeight="1" thickBot="1" x14ac:dyDescent="0.3">
      <c r="A59" s="13">
        <f t="shared" si="4"/>
        <v>57</v>
      </c>
      <c r="B59" s="13" t="s">
        <v>66</v>
      </c>
      <c r="C59" s="27" t="s">
        <v>2</v>
      </c>
      <c r="D59" s="28">
        <v>7</v>
      </c>
      <c r="E59" s="17"/>
      <c r="F59" s="16">
        <f t="shared" si="0"/>
        <v>0</v>
      </c>
      <c r="G59" s="17"/>
      <c r="H59" s="17"/>
      <c r="I59" s="17"/>
      <c r="J59" s="44"/>
      <c r="K59" s="45"/>
      <c r="L59" s="44"/>
      <c r="M59" s="9"/>
      <c r="N59" s="29">
        <v>7</v>
      </c>
      <c r="O59" s="25">
        <v>2493000</v>
      </c>
      <c r="P59" s="16">
        <f t="shared" si="2"/>
        <v>17451000</v>
      </c>
      <c r="Q59" s="22">
        <f t="shared" si="3"/>
        <v>0</v>
      </c>
    </row>
    <row r="60" spans="1:21" ht="74.25" customHeight="1" thickBot="1" x14ac:dyDescent="0.3">
      <c r="A60" s="13">
        <f t="shared" si="4"/>
        <v>58</v>
      </c>
      <c r="B60" s="13" t="s">
        <v>67</v>
      </c>
      <c r="C60" s="27" t="s">
        <v>2</v>
      </c>
      <c r="D60" s="28">
        <v>5</v>
      </c>
      <c r="E60" s="17"/>
      <c r="F60" s="16">
        <f t="shared" si="0"/>
        <v>0</v>
      </c>
      <c r="G60" s="17"/>
      <c r="H60" s="17"/>
      <c r="I60" s="17"/>
      <c r="J60" s="44"/>
      <c r="K60" s="45"/>
      <c r="L60" s="44"/>
      <c r="M60" s="9"/>
      <c r="N60" s="29">
        <v>0</v>
      </c>
      <c r="O60" s="25">
        <v>809000</v>
      </c>
      <c r="P60" s="16">
        <f t="shared" si="2"/>
        <v>0</v>
      </c>
      <c r="Q60" s="26">
        <f t="shared" si="3"/>
        <v>-5</v>
      </c>
    </row>
    <row r="61" spans="1:21" ht="74.25" customHeight="1" thickBot="1" x14ac:dyDescent="0.3">
      <c r="A61" s="13">
        <f t="shared" si="4"/>
        <v>59</v>
      </c>
      <c r="B61" s="13" t="s">
        <v>68</v>
      </c>
      <c r="C61" s="27" t="s">
        <v>2</v>
      </c>
      <c r="D61" s="28">
        <v>10</v>
      </c>
      <c r="E61" s="17"/>
      <c r="F61" s="16">
        <f t="shared" si="0"/>
        <v>0</v>
      </c>
      <c r="G61" s="17"/>
      <c r="H61" s="17"/>
      <c r="I61" s="17"/>
      <c r="J61" s="44"/>
      <c r="K61" s="45"/>
      <c r="L61" s="44"/>
      <c r="M61" s="9"/>
      <c r="N61" s="29">
        <v>10</v>
      </c>
      <c r="O61" s="25">
        <v>68300</v>
      </c>
      <c r="P61" s="16">
        <f t="shared" si="2"/>
        <v>683000</v>
      </c>
      <c r="Q61" s="23">
        <f t="shared" si="3"/>
        <v>0</v>
      </c>
    </row>
    <row r="62" spans="1:21" ht="74.25" customHeight="1" thickBot="1" x14ac:dyDescent="0.3">
      <c r="A62" s="13">
        <f t="shared" si="4"/>
        <v>60</v>
      </c>
      <c r="B62" s="13" t="s">
        <v>69</v>
      </c>
      <c r="C62" s="27" t="s">
        <v>2</v>
      </c>
      <c r="D62" s="28">
        <v>7</v>
      </c>
      <c r="E62" s="17"/>
      <c r="F62" s="16">
        <f t="shared" si="0"/>
        <v>0</v>
      </c>
      <c r="G62" s="17"/>
      <c r="H62" s="17"/>
      <c r="I62" s="17"/>
      <c r="J62" s="44"/>
      <c r="K62" s="45"/>
      <c r="L62" s="44"/>
      <c r="M62" s="9"/>
      <c r="N62" s="29">
        <v>7</v>
      </c>
      <c r="O62" s="25">
        <v>68300</v>
      </c>
      <c r="P62" s="16">
        <f t="shared" si="2"/>
        <v>478100</v>
      </c>
      <c r="Q62" s="22">
        <f t="shared" si="3"/>
        <v>0</v>
      </c>
    </row>
    <row r="63" spans="1:21" s="40" customFormat="1" ht="74.25" customHeight="1" thickBot="1" x14ac:dyDescent="0.3">
      <c r="A63" s="13">
        <f t="shared" si="4"/>
        <v>61</v>
      </c>
      <c r="B63" s="13" t="s">
        <v>70</v>
      </c>
      <c r="C63" s="27" t="s">
        <v>2</v>
      </c>
      <c r="D63" s="28">
        <v>2</v>
      </c>
      <c r="E63" s="17"/>
      <c r="F63" s="16">
        <f t="shared" si="0"/>
        <v>0</v>
      </c>
      <c r="G63" s="17">
        <v>435575.69999999995</v>
      </c>
      <c r="H63" s="17">
        <f>+E63*D63</f>
        <v>0</v>
      </c>
      <c r="I63" s="17">
        <f>+H63*1.19</f>
        <v>0</v>
      </c>
      <c r="J63" s="46">
        <f>+ROUND(I63*$E63,2)</f>
        <v>0</v>
      </c>
      <c r="K63" s="47"/>
      <c r="L63" s="46">
        <f>+ROUND(K63*$E63,2)</f>
        <v>0</v>
      </c>
      <c r="M63" s="39"/>
      <c r="N63" s="29">
        <v>2</v>
      </c>
      <c r="O63" s="25">
        <v>6870900</v>
      </c>
      <c r="P63" s="16">
        <f t="shared" si="2"/>
        <v>13741800</v>
      </c>
      <c r="Q63" s="23">
        <f t="shared" si="3"/>
        <v>0</v>
      </c>
      <c r="R63" s="2"/>
      <c r="S63" s="2"/>
      <c r="T63" s="2"/>
      <c r="U63" s="2"/>
    </row>
    <row r="64" spans="1:21" ht="74.25" customHeight="1" thickBot="1" x14ac:dyDescent="0.3">
      <c r="A64" s="13">
        <f t="shared" si="4"/>
        <v>62</v>
      </c>
      <c r="B64" s="13" t="s">
        <v>71</v>
      </c>
      <c r="C64" s="48" t="s">
        <v>7</v>
      </c>
      <c r="D64" s="49">
        <v>180.03</v>
      </c>
      <c r="E64" s="50"/>
      <c r="F64" s="33">
        <f t="shared" si="0"/>
        <v>0</v>
      </c>
      <c r="G64" s="50">
        <v>416500</v>
      </c>
      <c r="H64" s="50">
        <f>+E64*D64</f>
        <v>0</v>
      </c>
      <c r="I64" s="50">
        <f>+H64*1.19</f>
        <v>0</v>
      </c>
      <c r="J64" s="51"/>
      <c r="K64" s="52" t="s">
        <v>72</v>
      </c>
      <c r="L64" s="51"/>
      <c r="M64" s="53"/>
      <c r="N64" s="54">
        <v>180.03</v>
      </c>
      <c r="O64" s="55">
        <v>98800</v>
      </c>
      <c r="P64" s="33">
        <f t="shared" si="2"/>
        <v>17786964</v>
      </c>
      <c r="Q64" s="56">
        <f t="shared" si="3"/>
        <v>0</v>
      </c>
    </row>
    <row r="65" spans="1:17" ht="74.25" customHeight="1" thickBot="1" x14ac:dyDescent="0.3">
      <c r="A65" s="13">
        <f>A64+1</f>
        <v>63</v>
      </c>
      <c r="B65" s="13" t="s">
        <v>73</v>
      </c>
      <c r="C65" s="27" t="s">
        <v>7</v>
      </c>
      <c r="D65" s="57">
        <v>265.02</v>
      </c>
      <c r="E65" s="31"/>
      <c r="F65" s="36">
        <f>D65*E65</f>
        <v>0</v>
      </c>
      <c r="G65" s="31">
        <v>416501</v>
      </c>
      <c r="H65" s="31">
        <f t="shared" ref="H65:H71" si="6">+E65*D65</f>
        <v>0</v>
      </c>
      <c r="I65" s="31">
        <f t="shared" ref="I65:I71" si="7">+H65*1.19</f>
        <v>0</v>
      </c>
      <c r="J65" s="58"/>
      <c r="K65" s="59" t="s">
        <v>72</v>
      </c>
      <c r="L65" s="58"/>
      <c r="M65" s="53"/>
      <c r="N65" s="60">
        <v>265.02</v>
      </c>
      <c r="O65" s="31">
        <f>E65</f>
        <v>0</v>
      </c>
      <c r="P65" s="36">
        <f t="shared" ref="P65:P75" si="8">N65*E65</f>
        <v>0</v>
      </c>
      <c r="Q65" s="23">
        <f t="shared" si="3"/>
        <v>0</v>
      </c>
    </row>
    <row r="66" spans="1:17" ht="74.25" customHeight="1" thickBot="1" x14ac:dyDescent="0.3">
      <c r="A66" s="13">
        <f>A65+1</f>
        <v>64</v>
      </c>
      <c r="B66" s="13" t="s">
        <v>74</v>
      </c>
      <c r="C66" s="27" t="s">
        <v>7</v>
      </c>
      <c r="D66" s="57">
        <v>265.02</v>
      </c>
      <c r="E66" s="17"/>
      <c r="F66" s="36">
        <f t="shared" ref="F66:F78" si="9">D66*E66</f>
        <v>0</v>
      </c>
      <c r="G66" s="17">
        <v>416502</v>
      </c>
      <c r="H66" s="17">
        <f t="shared" si="6"/>
        <v>0</v>
      </c>
      <c r="I66" s="17">
        <f t="shared" si="7"/>
        <v>0</v>
      </c>
      <c r="J66" s="61"/>
      <c r="K66" s="3" t="s">
        <v>72</v>
      </c>
      <c r="L66" s="61"/>
      <c r="M66" s="53"/>
      <c r="N66" s="29">
        <v>265.02</v>
      </c>
      <c r="O66" s="31">
        <f t="shared" ref="O66:O75" si="10">E66</f>
        <v>0</v>
      </c>
      <c r="P66" s="36">
        <f t="shared" si="8"/>
        <v>0</v>
      </c>
      <c r="Q66" s="23">
        <f t="shared" si="3"/>
        <v>0</v>
      </c>
    </row>
    <row r="67" spans="1:17" ht="74.25" customHeight="1" thickBot="1" x14ac:dyDescent="0.3">
      <c r="A67" s="13">
        <f t="shared" ref="A67:A78" si="11">A66+1</f>
        <v>65</v>
      </c>
      <c r="B67" s="13" t="s">
        <v>75</v>
      </c>
      <c r="C67" s="27" t="s">
        <v>7</v>
      </c>
      <c r="D67" s="57">
        <v>4</v>
      </c>
      <c r="E67" s="17"/>
      <c r="F67" s="36">
        <f t="shared" si="9"/>
        <v>0</v>
      </c>
      <c r="G67" s="17"/>
      <c r="H67" s="17">
        <f t="shared" si="6"/>
        <v>0</v>
      </c>
      <c r="I67" s="17">
        <f t="shared" si="7"/>
        <v>0</v>
      </c>
      <c r="J67" s="61"/>
      <c r="K67" s="3"/>
      <c r="L67" s="61"/>
      <c r="M67" s="53"/>
      <c r="N67" s="29">
        <v>4</v>
      </c>
      <c r="O67" s="31">
        <f t="shared" si="10"/>
        <v>0</v>
      </c>
      <c r="P67" s="36">
        <f t="shared" si="8"/>
        <v>0</v>
      </c>
      <c r="Q67" s="23">
        <f t="shared" si="3"/>
        <v>0</v>
      </c>
    </row>
    <row r="68" spans="1:17" ht="74.25" customHeight="1" thickBot="1" x14ac:dyDescent="0.3">
      <c r="A68" s="13">
        <f t="shared" si="11"/>
        <v>66</v>
      </c>
      <c r="B68" s="13" t="s">
        <v>76</v>
      </c>
      <c r="C68" s="27" t="s">
        <v>7</v>
      </c>
      <c r="D68" s="57">
        <v>36.9</v>
      </c>
      <c r="E68" s="17"/>
      <c r="F68" s="36">
        <f t="shared" si="9"/>
        <v>0</v>
      </c>
      <c r="G68" s="17"/>
      <c r="H68" s="17">
        <f t="shared" si="6"/>
        <v>0</v>
      </c>
      <c r="I68" s="17">
        <f t="shared" si="7"/>
        <v>0</v>
      </c>
      <c r="J68" s="61"/>
      <c r="K68" s="3"/>
      <c r="L68" s="61"/>
      <c r="M68" s="53"/>
      <c r="N68" s="29">
        <v>36.9</v>
      </c>
      <c r="O68" s="31">
        <f t="shared" si="10"/>
        <v>0</v>
      </c>
      <c r="P68" s="36">
        <f t="shared" si="8"/>
        <v>0</v>
      </c>
      <c r="Q68" s="23">
        <f t="shared" ref="Q68:Q78" si="12">N68-D68</f>
        <v>0</v>
      </c>
    </row>
    <row r="69" spans="1:17" ht="74.25" customHeight="1" thickBot="1" x14ac:dyDescent="0.3">
      <c r="A69" s="13">
        <f t="shared" si="11"/>
        <v>67</v>
      </c>
      <c r="B69" s="13" t="s">
        <v>77</v>
      </c>
      <c r="C69" s="27" t="s">
        <v>7</v>
      </c>
      <c r="D69" s="57">
        <v>60.92</v>
      </c>
      <c r="E69" s="17"/>
      <c r="F69" s="36">
        <f t="shared" si="9"/>
        <v>0</v>
      </c>
      <c r="G69" s="17"/>
      <c r="H69" s="17">
        <f t="shared" si="6"/>
        <v>0</v>
      </c>
      <c r="I69" s="17">
        <f t="shared" si="7"/>
        <v>0</v>
      </c>
      <c r="J69" s="61"/>
      <c r="K69" s="3"/>
      <c r="L69" s="61"/>
      <c r="M69" s="53"/>
      <c r="N69" s="29">
        <v>60.92</v>
      </c>
      <c r="O69" s="31">
        <f t="shared" si="10"/>
        <v>0</v>
      </c>
      <c r="P69" s="36">
        <f t="shared" si="8"/>
        <v>0</v>
      </c>
      <c r="Q69" s="23">
        <f t="shared" si="12"/>
        <v>0</v>
      </c>
    </row>
    <row r="70" spans="1:17" ht="74.25" customHeight="1" thickBot="1" x14ac:dyDescent="0.3">
      <c r="A70" s="13">
        <f t="shared" si="11"/>
        <v>68</v>
      </c>
      <c r="B70" s="13" t="s">
        <v>78</v>
      </c>
      <c r="C70" s="27" t="s">
        <v>2</v>
      </c>
      <c r="D70" s="57">
        <v>15</v>
      </c>
      <c r="E70" s="17"/>
      <c r="F70" s="36">
        <f t="shared" si="9"/>
        <v>0</v>
      </c>
      <c r="G70" s="17"/>
      <c r="H70" s="17">
        <f t="shared" si="6"/>
        <v>0</v>
      </c>
      <c r="I70" s="17">
        <f t="shared" si="7"/>
        <v>0</v>
      </c>
      <c r="J70" s="61"/>
      <c r="K70" s="3"/>
      <c r="L70" s="61"/>
      <c r="M70" s="53"/>
      <c r="N70" s="29">
        <v>15</v>
      </c>
      <c r="O70" s="31">
        <f t="shared" si="10"/>
        <v>0</v>
      </c>
      <c r="P70" s="36">
        <f t="shared" si="8"/>
        <v>0</v>
      </c>
      <c r="Q70" s="23">
        <f t="shared" si="12"/>
        <v>0</v>
      </c>
    </row>
    <row r="71" spans="1:17" ht="74.25" customHeight="1" thickBot="1" x14ac:dyDescent="0.3">
      <c r="A71" s="13">
        <f t="shared" si="11"/>
        <v>69</v>
      </c>
      <c r="B71" s="13" t="s">
        <v>79</v>
      </c>
      <c r="C71" s="27" t="s">
        <v>2</v>
      </c>
      <c r="D71" s="57">
        <v>9</v>
      </c>
      <c r="E71" s="17"/>
      <c r="F71" s="36">
        <f t="shared" si="9"/>
        <v>0</v>
      </c>
      <c r="G71" s="17"/>
      <c r="H71" s="17">
        <f t="shared" si="6"/>
        <v>0</v>
      </c>
      <c r="I71" s="17">
        <f t="shared" si="7"/>
        <v>0</v>
      </c>
      <c r="J71" s="61"/>
      <c r="K71" s="3"/>
      <c r="L71" s="61"/>
      <c r="M71" s="53"/>
      <c r="N71" s="29">
        <v>9</v>
      </c>
      <c r="O71" s="31">
        <f t="shared" si="10"/>
        <v>0</v>
      </c>
      <c r="P71" s="36">
        <f t="shared" si="8"/>
        <v>0</v>
      </c>
      <c r="Q71" s="23">
        <f t="shared" si="12"/>
        <v>0</v>
      </c>
    </row>
    <row r="72" spans="1:17" ht="74.25" customHeight="1" thickBot="1" x14ac:dyDescent="0.3">
      <c r="A72" s="13">
        <f t="shared" si="11"/>
        <v>70</v>
      </c>
      <c r="B72" s="13" t="s">
        <v>80</v>
      </c>
      <c r="C72" s="27" t="s">
        <v>7</v>
      </c>
      <c r="D72" s="57">
        <v>265.02</v>
      </c>
      <c r="E72" s="17"/>
      <c r="F72" s="36">
        <f t="shared" si="9"/>
        <v>0</v>
      </c>
      <c r="G72" s="17"/>
      <c r="H72" s="17"/>
      <c r="I72" s="17"/>
      <c r="J72" s="61"/>
      <c r="K72" s="3"/>
      <c r="L72" s="61"/>
      <c r="M72" s="53"/>
      <c r="N72" s="29">
        <v>265.02</v>
      </c>
      <c r="O72" s="31">
        <f t="shared" si="10"/>
        <v>0</v>
      </c>
      <c r="P72" s="36">
        <f t="shared" si="8"/>
        <v>0</v>
      </c>
      <c r="Q72" s="23">
        <f t="shared" si="12"/>
        <v>0</v>
      </c>
    </row>
    <row r="73" spans="1:17" ht="74.25" customHeight="1" thickBot="1" x14ac:dyDescent="0.3">
      <c r="A73" s="13">
        <f t="shared" si="11"/>
        <v>71</v>
      </c>
      <c r="B73" s="13" t="s">
        <v>81</v>
      </c>
      <c r="C73" s="27" t="s">
        <v>2</v>
      </c>
      <c r="D73" s="57">
        <v>12</v>
      </c>
      <c r="E73" s="17"/>
      <c r="F73" s="36">
        <f t="shared" si="9"/>
        <v>0</v>
      </c>
      <c r="G73" s="17"/>
      <c r="H73" s="17"/>
      <c r="I73" s="17"/>
      <c r="J73" s="61"/>
      <c r="K73" s="3"/>
      <c r="L73" s="61"/>
      <c r="M73" s="53"/>
      <c r="N73" s="29">
        <v>12</v>
      </c>
      <c r="O73" s="31">
        <f t="shared" si="10"/>
        <v>0</v>
      </c>
      <c r="P73" s="36">
        <f t="shared" si="8"/>
        <v>0</v>
      </c>
      <c r="Q73" s="23">
        <f t="shared" si="12"/>
        <v>0</v>
      </c>
    </row>
    <row r="74" spans="1:17" ht="74.25" customHeight="1" thickBot="1" x14ac:dyDescent="0.3">
      <c r="A74" s="13">
        <f t="shared" si="11"/>
        <v>72</v>
      </c>
      <c r="B74" s="13" t="s">
        <v>82</v>
      </c>
      <c r="C74" s="27" t="s">
        <v>2</v>
      </c>
      <c r="D74" s="57">
        <v>10</v>
      </c>
      <c r="E74" s="17"/>
      <c r="F74" s="36">
        <f t="shared" si="9"/>
        <v>0</v>
      </c>
      <c r="G74" s="17"/>
      <c r="H74" s="17"/>
      <c r="I74" s="17"/>
      <c r="J74" s="61"/>
      <c r="K74" s="3"/>
      <c r="L74" s="61"/>
      <c r="M74" s="53"/>
      <c r="N74" s="54">
        <v>10</v>
      </c>
      <c r="O74" s="31">
        <f t="shared" si="10"/>
        <v>0</v>
      </c>
      <c r="P74" s="36">
        <f t="shared" si="8"/>
        <v>0</v>
      </c>
      <c r="Q74" s="23">
        <f t="shared" si="12"/>
        <v>0</v>
      </c>
    </row>
    <row r="75" spans="1:17" ht="74.25" customHeight="1" thickBot="1" x14ac:dyDescent="0.3">
      <c r="A75" s="13">
        <f t="shared" si="11"/>
        <v>73</v>
      </c>
      <c r="B75" s="13" t="s">
        <v>83</v>
      </c>
      <c r="C75" s="14" t="s">
        <v>14</v>
      </c>
      <c r="D75" s="57">
        <v>15.84</v>
      </c>
      <c r="E75" s="17"/>
      <c r="F75" s="36">
        <f t="shared" si="9"/>
        <v>0</v>
      </c>
      <c r="G75" s="17"/>
      <c r="H75" s="17"/>
      <c r="I75" s="17"/>
      <c r="J75" s="61"/>
      <c r="K75" s="3"/>
      <c r="L75" s="61"/>
      <c r="M75" s="62"/>
      <c r="N75" s="20">
        <v>15.84</v>
      </c>
      <c r="O75" s="31">
        <f t="shared" si="10"/>
        <v>0</v>
      </c>
      <c r="P75" s="36">
        <f t="shared" si="8"/>
        <v>0</v>
      </c>
      <c r="Q75" s="23">
        <f t="shared" si="12"/>
        <v>0</v>
      </c>
    </row>
    <row r="76" spans="1:17" ht="74.25" customHeight="1" thickBot="1" x14ac:dyDescent="0.3">
      <c r="A76" s="13">
        <f t="shared" si="11"/>
        <v>74</v>
      </c>
      <c r="B76" s="13" t="s">
        <v>84</v>
      </c>
      <c r="C76" s="14" t="s">
        <v>7</v>
      </c>
      <c r="D76" s="57">
        <v>12.67</v>
      </c>
      <c r="E76" s="17"/>
      <c r="F76" s="36">
        <f t="shared" si="9"/>
        <v>0</v>
      </c>
      <c r="G76" s="17"/>
      <c r="H76" s="17"/>
      <c r="I76" s="17"/>
      <c r="J76" s="61"/>
      <c r="K76" s="3"/>
      <c r="L76" s="61"/>
      <c r="M76" s="62"/>
      <c r="N76" s="20">
        <v>12.67</v>
      </c>
      <c r="O76" s="31">
        <f>E76</f>
        <v>0</v>
      </c>
      <c r="P76" s="36">
        <f>N76*E76</f>
        <v>0</v>
      </c>
      <c r="Q76" s="23">
        <f t="shared" si="12"/>
        <v>0</v>
      </c>
    </row>
    <row r="77" spans="1:17" ht="60" customHeight="1" thickBot="1" x14ac:dyDescent="0.3">
      <c r="A77" s="13">
        <f t="shared" si="11"/>
        <v>75</v>
      </c>
      <c r="B77" s="13" t="s">
        <v>85</v>
      </c>
      <c r="C77" s="14" t="s">
        <v>2</v>
      </c>
      <c r="D77" s="57">
        <v>25</v>
      </c>
      <c r="E77" s="17"/>
      <c r="F77" s="36">
        <f t="shared" si="9"/>
        <v>0</v>
      </c>
      <c r="G77" s="17"/>
      <c r="H77" s="17"/>
      <c r="I77" s="17"/>
      <c r="J77" s="61"/>
      <c r="K77" s="3"/>
      <c r="L77" s="61"/>
      <c r="M77" s="62"/>
      <c r="N77" s="20">
        <v>25</v>
      </c>
      <c r="O77" s="31">
        <f>E77</f>
        <v>0</v>
      </c>
      <c r="P77" s="36">
        <f t="shared" ref="P77" si="13">N77*E77</f>
        <v>0</v>
      </c>
      <c r="Q77" s="23">
        <f t="shared" si="12"/>
        <v>0</v>
      </c>
    </row>
    <row r="78" spans="1:17" ht="60" customHeight="1" thickBot="1" x14ac:dyDescent="0.3">
      <c r="A78" s="13">
        <f t="shared" si="11"/>
        <v>76</v>
      </c>
      <c r="B78" s="13" t="s">
        <v>86</v>
      </c>
      <c r="C78" s="14" t="s">
        <v>14</v>
      </c>
      <c r="D78" s="57">
        <v>11</v>
      </c>
      <c r="E78" s="17"/>
      <c r="F78" s="36">
        <f t="shared" si="9"/>
        <v>0</v>
      </c>
      <c r="G78" s="17"/>
      <c r="H78" s="17"/>
      <c r="I78" s="17"/>
      <c r="J78" s="61"/>
      <c r="K78" s="3"/>
      <c r="L78" s="61"/>
      <c r="M78" s="62"/>
      <c r="N78" s="20">
        <v>11</v>
      </c>
      <c r="O78" s="31">
        <f>E78</f>
        <v>0</v>
      </c>
      <c r="P78" s="36">
        <f>N78*E78</f>
        <v>0</v>
      </c>
      <c r="Q78" s="23">
        <f t="shared" si="12"/>
        <v>0</v>
      </c>
    </row>
    <row r="79" spans="1:17" ht="17.25" customHeight="1" x14ac:dyDescent="0.25">
      <c r="A79" s="63" t="s">
        <v>87</v>
      </c>
      <c r="B79" s="64"/>
      <c r="C79" s="64"/>
      <c r="D79" s="64"/>
      <c r="E79" s="64"/>
      <c r="F79" s="65">
        <f>SUM(F3:F78)</f>
        <v>0</v>
      </c>
      <c r="G79" s="66"/>
      <c r="H79" s="67"/>
      <c r="I79" s="68"/>
      <c r="J79" s="58"/>
      <c r="K79" s="59"/>
      <c r="L79" s="58"/>
      <c r="M79" s="53"/>
      <c r="O79" s="3" t="s">
        <v>87</v>
      </c>
      <c r="P79" s="65">
        <f>SUM(P3:P78)</f>
        <v>359956354.64999998</v>
      </c>
    </row>
    <row r="80" spans="1:17" ht="17.25" customHeight="1" x14ac:dyDescent="0.25">
      <c r="A80" s="69" t="s">
        <v>88</v>
      </c>
      <c r="B80" s="70"/>
      <c r="C80" s="70"/>
      <c r="D80" s="70"/>
      <c r="E80" s="70"/>
      <c r="F80" s="71">
        <f>+F79*0.05</f>
        <v>0</v>
      </c>
      <c r="G80" s="72" t="s">
        <v>89</v>
      </c>
      <c r="H80" s="73"/>
      <c r="I80" s="74" t="s">
        <v>90</v>
      </c>
      <c r="J80" s="73"/>
      <c r="K80" s="74" t="s">
        <v>91</v>
      </c>
      <c r="L80" s="73"/>
      <c r="M80" s="53"/>
      <c r="O80" s="74" t="s">
        <v>92</v>
      </c>
      <c r="P80" s="71">
        <f>+P79*0.05</f>
        <v>17997817.732499998</v>
      </c>
    </row>
    <row r="81" spans="1:16" ht="17.25" customHeight="1" thickBot="1" x14ac:dyDescent="0.3">
      <c r="A81" s="75" t="s">
        <v>93</v>
      </c>
      <c r="B81" s="76"/>
      <c r="C81" s="76"/>
      <c r="D81" s="76"/>
      <c r="E81" s="76"/>
      <c r="F81" s="71">
        <f>+F79*0.05</f>
        <v>0</v>
      </c>
      <c r="G81" s="72" t="s">
        <v>94</v>
      </c>
      <c r="H81" s="73"/>
      <c r="I81" s="74" t="s">
        <v>95</v>
      </c>
      <c r="J81" s="73"/>
      <c r="K81" s="74" t="s">
        <v>96</v>
      </c>
      <c r="L81" s="73"/>
      <c r="M81" s="53"/>
      <c r="O81" s="74" t="s">
        <v>97</v>
      </c>
      <c r="P81" s="71">
        <f>+P79*0.05</f>
        <v>17997817.732499998</v>
      </c>
    </row>
    <row r="82" spans="1:16" ht="17.25" customHeight="1" thickBot="1" x14ac:dyDescent="0.3">
      <c r="A82" s="77">
        <v>0.19</v>
      </c>
      <c r="B82" s="78" t="s">
        <v>98</v>
      </c>
      <c r="C82" s="79"/>
      <c r="D82" s="79"/>
      <c r="E82" s="79"/>
      <c r="F82" s="71">
        <f>+F81*$A$82</f>
        <v>0</v>
      </c>
      <c r="G82" s="80" t="s">
        <v>99</v>
      </c>
      <c r="H82" s="81"/>
      <c r="I82" s="82" t="s">
        <v>100</v>
      </c>
      <c r="J82" s="81"/>
      <c r="K82" s="82" t="s">
        <v>101</v>
      </c>
      <c r="L82" s="81"/>
      <c r="M82" s="53"/>
      <c r="O82" s="82" t="s">
        <v>102</v>
      </c>
      <c r="P82" s="71">
        <f>+P81*$A$82</f>
        <v>3419585.3691749997</v>
      </c>
    </row>
    <row r="83" spans="1:16" ht="17.25" customHeight="1" thickBot="1" x14ac:dyDescent="0.3">
      <c r="A83" s="83" t="s">
        <v>103</v>
      </c>
      <c r="B83" s="84"/>
      <c r="C83" s="84"/>
      <c r="D83" s="84"/>
      <c r="E83" s="84"/>
      <c r="F83" s="71">
        <f>SUM(F79:L82)</f>
        <v>0</v>
      </c>
      <c r="G83" s="85" t="s">
        <v>104</v>
      </c>
      <c r="H83" s="86"/>
      <c r="I83" s="87" t="s">
        <v>105</v>
      </c>
      <c r="J83" s="86"/>
      <c r="K83" s="87" t="s">
        <v>106</v>
      </c>
      <c r="L83" s="86"/>
      <c r="M83" s="53"/>
      <c r="O83" s="88" t="s">
        <v>107</v>
      </c>
      <c r="P83" s="71">
        <f>SUM(P79:Q82)</f>
        <v>399371575.48417503</v>
      </c>
    </row>
  </sheetData>
  <dataConsolidate/>
  <mergeCells count="6">
    <mergeCell ref="A79:E79"/>
    <mergeCell ref="A80:E80"/>
    <mergeCell ref="A81:E81"/>
    <mergeCell ref="B82:E82"/>
    <mergeCell ref="A83:E83"/>
    <mergeCell ref="A1:F1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METROS SALUD (3)</vt:lpstr>
      <vt:lpstr>'PRESUPUESTO METROS SALUD (3)'!Área_de_impresión</vt:lpstr>
      <vt:lpstr>'PRESUPUESTO METROS SALUD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JOHN BAIRON RESTREPO JARAMILLO</cp:lastModifiedBy>
  <cp:lastPrinted>2022-09-13T14:31:43Z</cp:lastPrinted>
  <dcterms:created xsi:type="dcterms:W3CDTF">2022-09-06T19:24:55Z</dcterms:created>
  <dcterms:modified xsi:type="dcterms:W3CDTF">2022-09-13T14:32:32Z</dcterms:modified>
</cp:coreProperties>
</file>