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C\Desktop\METROSALUD\PROCESO PAQUETES\"/>
    </mc:Choice>
  </mc:AlternateContent>
  <xr:revisionPtr revIDLastSave="0" documentId="8_{566151F7-5A8F-4C97-AB4A-18A1FB34941E}" xr6:coauthVersionLast="47" xr6:coauthVersionMax="47" xr10:uidLastSave="{00000000-0000-0000-0000-000000000000}"/>
  <bookViews>
    <workbookView xWindow="-120" yWindow="-120" windowWidth="20730" windowHeight="11160" xr2:uid="{30919953-890B-4776-92E7-B85E5A47CBCF}"/>
  </bookViews>
  <sheets>
    <sheet name="paquete 2022" sheetId="1" r:id="rId1"/>
    <sheet name="Hoja1" sheetId="2" r:id="rId2"/>
  </sheets>
  <externalReferences>
    <externalReference r:id="rId3"/>
    <externalReference r:id="rId4"/>
  </externalReferences>
  <definedNames>
    <definedName name="Alimentos" localSheetId="0">#REF!</definedName>
    <definedName name="Alimentos">#REF!</definedName>
    <definedName name="ALIMENTOSINFANTILES">#REF!</definedName>
    <definedName name="ALIMENTOSMANUFACTURADOS">#REF!</definedName>
    <definedName name="ALIMENTOSNATIVOS">#REF!</definedName>
    <definedName name="ALIMETNOS">#REF!</definedName>
    <definedName name="_xlnm.Print_Area" localSheetId="0">'paquete 2022'!$A$1:$S$5</definedName>
    <definedName name="ATLANTICO">#REF!</definedName>
    <definedName name="BOGOTA">#REF!</definedName>
    <definedName name="BOLIVAR">#REF!</definedName>
    <definedName name="CAQUETA">#REF!</definedName>
    <definedName name="CARNESYDERIVADOS">#REF!</definedName>
    <definedName name="CENTRI">#REF!</definedName>
    <definedName name="CENTRO">#REF!</definedName>
    <definedName name="CENTROS">#REF!</definedName>
    <definedName name="CEREALES_Y_DERIVADOS">#REF!</definedName>
    <definedName name="CHOCO">#REF!</definedName>
    <definedName name="EGE">[1]!Alimentos[Nombre]</definedName>
    <definedName name="Eliana">[1]!Alimentos[Nombre]</definedName>
    <definedName name="FRUTAS">#REF!</definedName>
    <definedName name="GRASAS">#REF!</definedName>
    <definedName name="GRASASYACEITES">#REF!</definedName>
    <definedName name="GUAINIA">#REF!</definedName>
    <definedName name="GUAJIRA">#REF!</definedName>
    <definedName name="LECHEYDERIVADOS">#REF!</definedName>
    <definedName name="LEGUMINOSASYDERIVADOS">#REF!</definedName>
    <definedName name="MUNICIPIOS">#REF!</definedName>
    <definedName name="NALI">[1]!Alimentos[Nombre]</definedName>
    <definedName name="Nana">[1]!Alimentos[Nombre]</definedName>
    <definedName name="NORTESANTANDER">#REF!</definedName>
    <definedName name="NSANTANDER">#REF!</definedName>
    <definedName name="PAPA">#REF!</definedName>
    <definedName name="PEDOL">'[2]ZONA GEOGRAFICA'!#REF!</definedName>
    <definedName name="PESCADOSYMARISCOS">#REF!</definedName>
    <definedName name="PRODUCTOS">[2]PRODUCTOS!$A$3:$A$16</definedName>
    <definedName name="PRODUCTOSAZUCARADOS">#REF!</definedName>
    <definedName name="Resumen">#REF!</definedName>
    <definedName name="RIOACHA">#REF!</definedName>
    <definedName name="SAI">#REF!</definedName>
    <definedName name="SANANDRES">#REF!</definedName>
    <definedName name="SANTANDER">#REF!</definedName>
    <definedName name="SEMANA">#REF!</definedName>
    <definedName name="SEMANA4">#REF!</definedName>
    <definedName name="_xlnm.Print_Titles" localSheetId="0">'paquete 2022'!$1:$5</definedName>
    <definedName name="TUBERCULOS">#REF!</definedName>
    <definedName name="VALLE">#REF!</definedName>
    <definedName name="VAUPES">#REF!</definedName>
    <definedName name="VERDURAS">#REF!</definedName>
    <definedName name="VERDURASYHORTALIZ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" i="1" l="1"/>
  <c r="AO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G23" i="1"/>
  <c r="AO23" i="1" s="1"/>
  <c r="AO67" i="1"/>
  <c r="AM67" i="1"/>
  <c r="AJ67" i="1"/>
  <c r="AG67" i="1"/>
  <c r="AG66" i="1"/>
  <c r="AJ66" i="1"/>
  <c r="AM66" i="1"/>
  <c r="AD66" i="1"/>
  <c r="AG42" i="1"/>
  <c r="AJ42" i="1"/>
  <c r="AM42" i="1"/>
  <c r="AM43" i="1" s="1"/>
  <c r="AO43" i="1" s="1"/>
  <c r="AD42" i="1"/>
  <c r="AJ43" i="1"/>
  <c r="AG43" i="1"/>
  <c r="AM23" i="1"/>
  <c r="AJ23" i="1"/>
  <c r="AG22" i="1"/>
  <c r="AJ22" i="1"/>
  <c r="AM22" i="1"/>
  <c r="AD22" i="1"/>
  <c r="AP6" i="1" l="1"/>
  <c r="AO24" i="1"/>
  <c r="AO25" i="1" s="1"/>
  <c r="AO68" i="1"/>
  <c r="AO69" i="1" s="1"/>
  <c r="AO44" i="1"/>
  <c r="AO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tc={B3E2BA1A-0F49-4D1A-8BD6-03A13D1082E9}</author>
  </authors>
  <commentList>
    <comment ref="H8" authorId="0" shapeId="0" xr:uid="{B3E2BA1A-0F49-4D1A-8BD6-03A13D1082E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170 si,  no 175
</t>
      </text>
    </comment>
  </commentList>
</comments>
</file>

<file path=xl/sharedStrings.xml><?xml version="1.0" encoding="utf-8"?>
<sst xmlns="http://schemas.openxmlformats.org/spreadsheetml/2006/main" count="192" uniqueCount="81">
  <si>
    <t>FAMILIAR</t>
  </si>
  <si>
    <t>CÓDIGO</t>
  </si>
  <si>
    <t>INGREDIENTES</t>
  </si>
  <si>
    <t>PESO NETO
gr o cc</t>
  </si>
  <si>
    <t>NUTRIENTES</t>
  </si>
  <si>
    <t>%comestible</t>
  </si>
  <si>
    <t>Peso
bruto</t>
  </si>
  <si>
    <t>Kcal</t>
  </si>
  <si>
    <t>Pro
g.</t>
  </si>
  <si>
    <t>GT
g.</t>
  </si>
  <si>
    <t>CHO
g.</t>
  </si>
  <si>
    <t>FDI
g.</t>
  </si>
  <si>
    <t>Cal
mg.</t>
  </si>
  <si>
    <t>Fe
mg.</t>
  </si>
  <si>
    <t>Na
mg.</t>
  </si>
  <si>
    <t>Fos
mg.</t>
  </si>
  <si>
    <t>Yodo
mg</t>
  </si>
  <si>
    <t>Zn
mg.</t>
  </si>
  <si>
    <t>Man
mg.</t>
  </si>
  <si>
    <t>K
mg.</t>
  </si>
  <si>
    <t>Vit B1
Tia
mg.</t>
  </si>
  <si>
    <t>Vit B2
Rib
mg.</t>
  </si>
  <si>
    <t>Nia
mg.</t>
  </si>
  <si>
    <t>AF
mcg.</t>
  </si>
  <si>
    <t>Vit B12
mcg.</t>
  </si>
  <si>
    <t>Vit VC
mg.</t>
  </si>
  <si>
    <t>VA
(ER)</t>
  </si>
  <si>
    <t>SIPSA SEPTIEMBRE
 1000 GR</t>
  </si>
  <si>
    <t>grandes superficies UNIDAD COMPRA
octubre 1</t>
  </si>
  <si>
    <t>PRECIO</t>
  </si>
  <si>
    <t>VALOR GRAMO OCTUBRE 1</t>
  </si>
  <si>
    <t>grandes superficies octubre 2</t>
  </si>
  <si>
    <t>grandes superficies octubre 3</t>
  </si>
  <si>
    <t xml:space="preserve">1 a 5 años </t>
  </si>
  <si>
    <t>lenteja comun cruda</t>
  </si>
  <si>
    <t>Frijol cargamanto rojo crudo</t>
  </si>
  <si>
    <t>Atun enlatado en aceite</t>
  </si>
  <si>
    <t>Huevo de gallina crudo</t>
  </si>
  <si>
    <t>Leche de vaca entera en polvo</t>
  </si>
  <si>
    <t>Pasta alimenticia enriquecida cruda</t>
  </si>
  <si>
    <t>Arroz blanco crudo</t>
  </si>
  <si>
    <t>Avena en hojuelas</t>
  </si>
  <si>
    <t>hojuelas de maiz sin azucar</t>
  </si>
  <si>
    <t>Galleta salada tipo soda</t>
  </si>
  <si>
    <t>aceite de girasol</t>
  </si>
  <si>
    <t>Zanahoria sin cascara cruda</t>
  </si>
  <si>
    <t>Papa variedad comun con cascara cruda</t>
  </si>
  <si>
    <t>Platano harton maduro crudo</t>
  </si>
  <si>
    <t>promedio fruta entera familiar</t>
  </si>
  <si>
    <t>BIENESTARINA</t>
  </si>
  <si>
    <t>Bienestarina mas sabor natural</t>
  </si>
  <si>
    <t>TOTAL</t>
  </si>
  <si>
    <t>aporte por dia</t>
  </si>
  <si>
    <t>REQUERIMIENTO</t>
  </si>
  <si>
    <t>% ADECUACION</t>
  </si>
  <si>
    <t xml:space="preserve">6 a 11 meses </t>
  </si>
  <si>
    <t>Garbanzo crudo</t>
  </si>
  <si>
    <t>familiar: gestantes y lactantes</t>
  </si>
  <si>
    <t>Harina de maíz amarillo precocida</t>
  </si>
  <si>
    <t>leche de vaca entera en polvo</t>
  </si>
  <si>
    <t>panela</t>
  </si>
  <si>
    <t>Cocoa en polvo sin azucar</t>
  </si>
  <si>
    <t>T026</t>
  </si>
  <si>
    <t>T011</t>
  </si>
  <si>
    <t>T019</t>
  </si>
  <si>
    <t>E003</t>
  </si>
  <si>
    <t>J004</t>
  </si>
  <si>
    <t>A033</t>
  </si>
  <si>
    <t>A012</t>
  </si>
  <si>
    <t>A072</t>
  </si>
  <si>
    <t>A010</t>
  </si>
  <si>
    <t>G008</t>
  </si>
  <si>
    <t>D004</t>
  </si>
  <si>
    <t>K033</t>
  </si>
  <si>
    <t>L009</t>
  </si>
  <si>
    <t>B110</t>
  </si>
  <si>
    <t>B089</t>
  </si>
  <si>
    <t>A015</t>
  </si>
  <si>
    <t>A027</t>
  </si>
  <si>
    <t>B065</t>
  </si>
  <si>
    <t>R004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</si>
</sst>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0.0"/>
    <numFmt numFmtId="166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Zurich BT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3" applyFont="1" applyAlignment="1">
      <alignment horizontal="center" vertical="center" wrapText="1"/>
    </xf>
    <xf numFmtId="0" fontId="5" fillId="0" borderId="0" xfId="4" applyFont="1"/>
    <xf numFmtId="0" fontId="5" fillId="0" borderId="0" xfId="4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4" applyFont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3" fillId="3" borderId="0" xfId="4" applyFont="1" applyFill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3" borderId="0" xfId="3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164" fontId="9" fillId="6" borderId="0" xfId="1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64" fontId="7" fillId="5" borderId="0" xfId="1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0" borderId="0" xfId="4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2" fontId="5" fillId="0" borderId="0" xfId="4" applyNumberFormat="1" applyFont="1" applyAlignment="1">
      <alignment horizontal="center" vertical="center"/>
    </xf>
    <xf numFmtId="42" fontId="4" fillId="0" borderId="1" xfId="2" applyFont="1" applyFill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1" fontId="5" fillId="8" borderId="0" xfId="4" applyNumberFormat="1" applyFont="1" applyFill="1" applyAlignment="1">
      <alignment horizontal="center" vertical="center"/>
    </xf>
    <xf numFmtId="42" fontId="12" fillId="2" borderId="0" xfId="2" applyFont="1" applyFill="1" applyBorder="1" applyAlignment="1"/>
    <xf numFmtId="0" fontId="13" fillId="8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2" fontId="4" fillId="0" borderId="0" xfId="0" applyNumberFormat="1" applyFont="1"/>
    <xf numFmtId="165" fontId="4" fillId="5" borderId="0" xfId="0" applyNumberFormat="1" applyFont="1" applyFill="1" applyAlignment="1">
      <alignment horizontal="center" vertical="center"/>
    </xf>
    <xf numFmtId="165" fontId="0" fillId="0" borderId="0" xfId="0" applyNumberFormat="1"/>
    <xf numFmtId="1" fontId="4" fillId="5" borderId="0" xfId="0" applyNumberFormat="1" applyFont="1" applyFill="1" applyAlignment="1">
      <alignment horizontal="center" vertical="center"/>
    </xf>
    <xf numFmtId="9" fontId="4" fillId="0" borderId="0" xfId="0" applyNumberFormat="1" applyFont="1"/>
    <xf numFmtId="0" fontId="5" fillId="4" borderId="0" xfId="0" applyFont="1" applyFill="1" applyAlignment="1">
      <alignment horizontal="center" vertical="center"/>
    </xf>
    <xf numFmtId="0" fontId="4" fillId="0" borderId="1" xfId="2" applyNumberFormat="1" applyFont="1" applyFill="1" applyBorder="1"/>
    <xf numFmtId="42" fontId="4" fillId="3" borderId="1" xfId="2" applyFont="1" applyFill="1" applyBorder="1"/>
    <xf numFmtId="1" fontId="5" fillId="4" borderId="0" xfId="4" applyNumberFormat="1" applyFont="1" applyFill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0" fontId="0" fillId="4" borderId="0" xfId="0" applyFill="1"/>
    <xf numFmtId="165" fontId="0" fillId="4" borderId="0" xfId="0" applyNumberFormat="1" applyFill="1"/>
    <xf numFmtId="164" fontId="4" fillId="0" borderId="0" xfId="1" applyNumberFormat="1" applyFont="1"/>
    <xf numFmtId="42" fontId="12" fillId="10" borderId="0" xfId="0" applyNumberFormat="1" applyFont="1" applyFill="1"/>
    <xf numFmtId="42" fontId="4" fillId="10" borderId="1" xfId="2" applyFont="1" applyFill="1" applyBorder="1"/>
    <xf numFmtId="166" fontId="4" fillId="0" borderId="0" xfId="7" applyNumberFormat="1" applyFont="1"/>
    <xf numFmtId="166" fontId="5" fillId="0" borderId="0" xfId="7" applyNumberFormat="1" applyFont="1"/>
    <xf numFmtId="42" fontId="5" fillId="0" borderId="0" xfId="4" applyNumberFormat="1" applyFont="1"/>
    <xf numFmtId="0" fontId="5" fillId="0" borderId="3" xfId="4" applyFont="1" applyBorder="1"/>
    <xf numFmtId="0" fontId="12" fillId="5" borderId="0" xfId="0" applyFont="1" applyFill="1" applyAlignment="1">
      <alignment horizontal="center"/>
    </xf>
    <xf numFmtId="0" fontId="0" fillId="9" borderId="0" xfId="0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7" fillId="9" borderId="0" xfId="0" applyFont="1" applyFill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3" fillId="3" borderId="0" xfId="4" applyFont="1" applyFill="1" applyAlignment="1">
      <alignment horizontal="center" vertical="center"/>
    </xf>
  </cellXfs>
  <cellStyles count="8">
    <cellStyle name="Millares" xfId="7" builtinId="3"/>
    <cellStyle name="Moneda" xfId="1" builtinId="4"/>
    <cellStyle name="Moneda [0]" xfId="2" builtinId="7"/>
    <cellStyle name="Normal" xfId="0" builtinId="0"/>
    <cellStyle name="Normal 11" xfId="3" xr:uid="{C7307F22-C129-4E13-9934-E206C86E57F5}"/>
    <cellStyle name="Normal 2" xfId="5" xr:uid="{D20A2FBD-5DDB-4ADF-8AEF-FD173C748366}"/>
    <cellStyle name="Normal 22" xfId="6" xr:uid="{4C566D5C-1022-4009-B79E-A81643F0F5D7}"/>
    <cellStyle name="Normal_LISTA DE INTERCAMBIOS REGIONAL 25-03-10" xfId="4" xr:uid="{1B525275-7396-42B6-BA6E-11E89FF34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Propuesta%20Comfama_An&#225;lisis%20Nutricional_1%20a%205%20a&#241;os_Alternancia_260420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Ingrid\Downloads\F6.G6.PP%20Formato%20Lista%20de%20Mercado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AC 2018"/>
      <sheetName val="B. ALIMENTOS"/>
      <sheetName val="MENUS 1 al 5"/>
      <sheetName val="MENUS 6 al 10"/>
      <sheetName val="Promedio Aportes"/>
      <sheetName val="MENÚ 1"/>
      <sheetName val="MENÚ 7"/>
      <sheetName val="Propuesta Comfama_Análisis Nu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FORMATO LISTA DE MERCADO"/>
      <sheetName val="PRODUCTOS"/>
      <sheetName val="ZONA GEOGRAFICA"/>
      <sheetName val="DIRRECCIONES Y PROGRAMAS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anessa Saldarriaga Bustamante" id="{D9E15EE3-A7F7-45C0-B89E-32A9F16B804F}" userId="86a8f85bd11aa5b7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8" dT="2022-10-25T16:54:54.32" personId="{D9E15EE3-A7F7-45C0-B89E-32A9F16B804F}" id="{B3E2BA1A-0F49-4D1A-8BD6-03A13D1082E9}">
    <text xml:space="preserve">170 si,  no 175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B48-1AE7-4693-B885-B73D899F5718}">
  <sheetPr>
    <tabColor rgb="FFFF66FF"/>
    <pageSetUpPr fitToPage="1"/>
  </sheetPr>
  <dimension ref="A1:AS78"/>
  <sheetViews>
    <sheetView tabSelected="1" zoomScale="86" zoomScaleNormal="86" workbookViewId="0">
      <pane xSplit="7" ySplit="5" topLeftCell="AI10" activePane="bottomRight" state="frozen"/>
      <selection pane="topRight" activeCell="H1" sqref="H1"/>
      <selection pane="bottomLeft" activeCell="A6" sqref="A6"/>
      <selection pane="bottomRight" activeCell="AN5" sqref="AN5"/>
    </sheetView>
  </sheetViews>
  <sheetFormatPr baseColWidth="10" defaultColWidth="11.42578125" defaultRowHeight="15.75"/>
  <cols>
    <col min="1" max="1" width="6.42578125" style="3" customWidth="1"/>
    <col min="2" max="2" width="13.5703125" style="3" customWidth="1"/>
    <col min="3" max="3" width="13.28515625" style="4" customWidth="1"/>
    <col min="4" max="4" width="37.28515625" style="4" customWidth="1"/>
    <col min="5" max="5" width="10.42578125" style="4" customWidth="1"/>
    <col min="6" max="6" width="11.85546875" style="4" customWidth="1"/>
    <col min="7" max="7" width="12.85546875" style="4" customWidth="1"/>
    <col min="8" max="8" width="9" style="6" customWidth="1"/>
    <col min="9" max="9" width="9" style="4" customWidth="1"/>
    <col min="10" max="16" width="9" style="4" hidden="1" customWidth="1"/>
    <col min="17" max="19" width="9" style="6" hidden="1" customWidth="1"/>
    <col min="20" max="27" width="9" style="3" hidden="1" customWidth="1"/>
    <col min="28" max="28" width="12" style="3" hidden="1" customWidth="1"/>
    <col min="29" max="29" width="9" customWidth="1"/>
    <col min="30" max="30" width="13.42578125" style="3" customWidth="1"/>
    <col min="31" max="31" width="15.140625" style="3" customWidth="1"/>
    <col min="32" max="33" width="13.42578125" style="3" customWidth="1"/>
    <col min="34" max="34" width="11.42578125" style="3"/>
    <col min="35" max="35" width="13.28515625" style="3" customWidth="1"/>
    <col min="36" max="36" width="15.85546875" style="3" customWidth="1"/>
    <col min="37" max="37" width="11.42578125" style="3"/>
    <col min="38" max="38" width="13.85546875" style="3" customWidth="1"/>
    <col min="39" max="39" width="13.42578125" style="3" customWidth="1"/>
    <col min="40" max="40" width="15.28515625" style="3" customWidth="1"/>
    <col min="41" max="41" width="13.42578125" style="3" bestFit="1" customWidth="1"/>
    <col min="42" max="42" width="14.85546875" style="3" customWidth="1"/>
    <col min="43" max="16384" width="11.42578125" style="3"/>
  </cols>
  <sheetData>
    <row r="1" spans="1:42" s="2" customFormat="1" ht="15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/>
    </row>
    <row r="2" spans="1:42" ht="1.5" customHeight="1">
      <c r="D2" s="5"/>
      <c r="E2" s="5"/>
      <c r="F2" s="5"/>
      <c r="G2" s="5"/>
      <c r="H2" s="5"/>
    </row>
    <row r="3" spans="1:42" s="10" customFormat="1" ht="21" customHeight="1">
      <c r="A3" s="66" t="s">
        <v>0</v>
      </c>
      <c r="B3" s="66"/>
      <c r="C3" s="66"/>
      <c r="D3" s="66"/>
      <c r="E3" s="7"/>
      <c r="F3" s="7"/>
      <c r="G3" s="7"/>
      <c r="H3" s="7"/>
      <c r="I3" s="8">
        <v>4</v>
      </c>
      <c r="J3" s="8">
        <v>5</v>
      </c>
      <c r="K3" s="8">
        <v>6</v>
      </c>
      <c r="L3" s="8">
        <v>7</v>
      </c>
      <c r="M3" s="8">
        <v>8</v>
      </c>
      <c r="N3" s="8">
        <v>9</v>
      </c>
      <c r="O3" s="8">
        <v>10</v>
      </c>
      <c r="P3" s="8">
        <v>11</v>
      </c>
      <c r="Q3" s="8">
        <v>12</v>
      </c>
      <c r="R3" s="8">
        <v>13</v>
      </c>
      <c r="S3" s="8">
        <v>14</v>
      </c>
      <c r="T3" s="8">
        <v>15</v>
      </c>
      <c r="U3" s="8">
        <v>16</v>
      </c>
      <c r="V3" s="8">
        <v>17</v>
      </c>
      <c r="W3" s="8">
        <v>18</v>
      </c>
      <c r="X3" s="8">
        <v>19</v>
      </c>
      <c r="Y3" s="8">
        <v>20</v>
      </c>
      <c r="Z3" s="8">
        <v>21</v>
      </c>
      <c r="AA3" s="8">
        <v>22</v>
      </c>
      <c r="AB3" s="8">
        <v>23</v>
      </c>
      <c r="AC3"/>
    </row>
    <row r="4" spans="1:42" ht="21" customHeight="1">
      <c r="A4" s="67"/>
      <c r="B4" s="11"/>
      <c r="C4" s="67" t="s">
        <v>1</v>
      </c>
      <c r="D4" s="68" t="s">
        <v>2</v>
      </c>
      <c r="E4" s="12"/>
      <c r="F4" s="12"/>
      <c r="G4" s="12"/>
      <c r="H4" s="68" t="s">
        <v>3</v>
      </c>
      <c r="I4" s="67" t="s">
        <v>4</v>
      </c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42" ht="54" customHeight="1">
      <c r="A5" s="67"/>
      <c r="B5" s="11"/>
      <c r="C5" s="67"/>
      <c r="D5" s="68"/>
      <c r="E5" s="12"/>
      <c r="F5" s="12" t="s">
        <v>5</v>
      </c>
      <c r="G5" s="13" t="s">
        <v>6</v>
      </c>
      <c r="H5" s="68"/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4" t="s">
        <v>13</v>
      </c>
      <c r="P5" s="14" t="s">
        <v>14</v>
      </c>
      <c r="Q5" s="14" t="s">
        <v>15</v>
      </c>
      <c r="R5" s="14" t="s">
        <v>16</v>
      </c>
      <c r="S5" s="14" t="s">
        <v>17</v>
      </c>
      <c r="T5" s="14" t="s">
        <v>18</v>
      </c>
      <c r="U5" s="14" t="s">
        <v>19</v>
      </c>
      <c r="V5" s="14" t="s">
        <v>20</v>
      </c>
      <c r="W5" s="14" t="s">
        <v>21</v>
      </c>
      <c r="X5" s="14" t="s">
        <v>22</v>
      </c>
      <c r="Y5" s="14" t="s">
        <v>23</v>
      </c>
      <c r="Z5" s="14" t="s">
        <v>24</v>
      </c>
      <c r="AA5" s="14" t="s">
        <v>25</v>
      </c>
      <c r="AB5" s="14" t="s">
        <v>26</v>
      </c>
      <c r="AD5" s="15" t="s">
        <v>27</v>
      </c>
      <c r="AE5" s="16" t="s">
        <v>28</v>
      </c>
      <c r="AF5" s="17" t="s">
        <v>29</v>
      </c>
      <c r="AG5" s="16" t="s">
        <v>30</v>
      </c>
      <c r="AH5" s="18" t="s">
        <v>31</v>
      </c>
      <c r="AI5" s="19" t="s">
        <v>29</v>
      </c>
      <c r="AJ5" s="20" t="s">
        <v>30</v>
      </c>
      <c r="AK5" s="21" t="s">
        <v>32</v>
      </c>
      <c r="AL5" s="21" t="s">
        <v>29</v>
      </c>
      <c r="AM5" s="21" t="s">
        <v>30</v>
      </c>
      <c r="AN5" s="59"/>
      <c r="AO5" s="59"/>
      <c r="AP5" s="59"/>
    </row>
    <row r="6" spans="1:42" s="1" customFormat="1" ht="15.75" customHeight="1">
      <c r="A6" s="22"/>
      <c r="B6" s="61" t="s">
        <v>33</v>
      </c>
      <c r="C6" s="23" t="s">
        <v>62</v>
      </c>
      <c r="D6" s="22" t="s">
        <v>34</v>
      </c>
      <c r="E6" s="24" t="s">
        <v>62</v>
      </c>
      <c r="F6" s="24">
        <v>100</v>
      </c>
      <c r="G6" s="25">
        <v>500</v>
      </c>
      <c r="H6" s="49">
        <v>500</v>
      </c>
      <c r="I6" s="26">
        <v>1935</v>
      </c>
      <c r="J6" s="27">
        <v>115.5</v>
      </c>
      <c r="K6" s="27">
        <v>4.5</v>
      </c>
      <c r="L6" s="27">
        <v>305</v>
      </c>
      <c r="M6" s="27">
        <v>106.5</v>
      </c>
      <c r="N6" s="26">
        <v>255</v>
      </c>
      <c r="O6" s="27">
        <v>36</v>
      </c>
      <c r="P6" s="26">
        <v>135</v>
      </c>
      <c r="Q6" s="26">
        <v>1850</v>
      </c>
      <c r="R6" s="27">
        <v>8</v>
      </c>
      <c r="S6" s="27">
        <v>18</v>
      </c>
      <c r="T6" s="26">
        <v>415</v>
      </c>
      <c r="U6" s="26">
        <v>3855</v>
      </c>
      <c r="V6" s="28">
        <v>2.5</v>
      </c>
      <c r="W6" s="28">
        <v>0.5</v>
      </c>
      <c r="X6" s="27">
        <v>9</v>
      </c>
      <c r="Y6" s="26">
        <v>860</v>
      </c>
      <c r="Z6" s="28">
        <v>0</v>
      </c>
      <c r="AA6" s="26">
        <v>15</v>
      </c>
      <c r="AB6" s="26">
        <v>10</v>
      </c>
      <c r="AC6"/>
      <c r="AD6" s="48">
        <v>3087</v>
      </c>
      <c r="AE6" s="47">
        <v>500</v>
      </c>
      <c r="AF6" s="29">
        <v>3490</v>
      </c>
      <c r="AG6" s="55">
        <v>3490</v>
      </c>
      <c r="AH6" s="47">
        <v>460</v>
      </c>
      <c r="AI6" s="29">
        <v>3270</v>
      </c>
      <c r="AJ6" s="55">
        <v>3554.3478260869565</v>
      </c>
      <c r="AK6" s="47">
        <v>500</v>
      </c>
      <c r="AL6" s="29">
        <v>3500</v>
      </c>
      <c r="AM6" s="55">
        <v>3500</v>
      </c>
      <c r="AN6" s="41">
        <f t="shared" ref="AN6:AN21" si="0">(((AD6)+((AG6+AJ6+AM6)/3))/2)</f>
        <v>3300.891304347826</v>
      </c>
      <c r="AO6" s="41">
        <f>AN6*8%</f>
        <v>264.07130434782607</v>
      </c>
      <c r="AP6" s="58">
        <f>AN6+AO6</f>
        <v>3564.9626086956523</v>
      </c>
    </row>
    <row r="7" spans="1:42" s="1" customFormat="1" ht="15.75" customHeight="1">
      <c r="A7" s="22"/>
      <c r="B7" s="61"/>
      <c r="C7" s="23" t="s">
        <v>63</v>
      </c>
      <c r="D7" s="30" t="s">
        <v>35</v>
      </c>
      <c r="E7" s="24" t="s">
        <v>63</v>
      </c>
      <c r="F7" s="24">
        <v>100</v>
      </c>
      <c r="G7" s="25">
        <v>500</v>
      </c>
      <c r="H7" s="49">
        <v>500</v>
      </c>
      <c r="I7" s="26">
        <v>1930</v>
      </c>
      <c r="J7" s="27">
        <v>114</v>
      </c>
      <c r="K7" s="27">
        <v>7.5</v>
      </c>
      <c r="L7" s="27">
        <v>302</v>
      </c>
      <c r="M7" s="27">
        <v>99</v>
      </c>
      <c r="N7" s="26">
        <v>595</v>
      </c>
      <c r="O7" s="27">
        <v>26.5</v>
      </c>
      <c r="P7" s="26">
        <v>50</v>
      </c>
      <c r="Q7" s="26">
        <v>2120</v>
      </c>
      <c r="R7" s="27">
        <v>10</v>
      </c>
      <c r="S7" s="27">
        <v>13</v>
      </c>
      <c r="T7" s="26">
        <v>880</v>
      </c>
      <c r="U7" s="26">
        <v>6960</v>
      </c>
      <c r="V7" s="28">
        <v>2.3000000000000003</v>
      </c>
      <c r="W7" s="28">
        <v>1</v>
      </c>
      <c r="X7" s="27">
        <v>7</v>
      </c>
      <c r="Y7" s="26">
        <v>2620</v>
      </c>
      <c r="Z7" s="28">
        <v>0</v>
      </c>
      <c r="AA7" s="26">
        <v>30</v>
      </c>
      <c r="AB7" s="26">
        <v>0</v>
      </c>
      <c r="AC7"/>
      <c r="AD7" s="48">
        <v>7582.5</v>
      </c>
      <c r="AE7" s="47">
        <v>500</v>
      </c>
      <c r="AF7" s="29">
        <v>7990</v>
      </c>
      <c r="AG7" s="48">
        <v>7990</v>
      </c>
      <c r="AH7" s="47">
        <v>460</v>
      </c>
      <c r="AI7" s="29">
        <v>8470</v>
      </c>
      <c r="AJ7" s="48">
        <v>9206.5217391304359</v>
      </c>
      <c r="AK7" s="47">
        <v>500</v>
      </c>
      <c r="AL7" s="29">
        <v>7940</v>
      </c>
      <c r="AM7" s="48">
        <v>7940</v>
      </c>
      <c r="AN7" s="41">
        <f t="shared" si="0"/>
        <v>7980.670289855073</v>
      </c>
      <c r="AO7" s="41">
        <f t="shared" ref="AO7:AO21" si="1">AN7*8%</f>
        <v>638.4536231884058</v>
      </c>
      <c r="AP7" s="58">
        <f t="shared" ref="AP7:AP20" si="2">AN7+AO7</f>
        <v>8619.1239130434788</v>
      </c>
    </row>
    <row r="8" spans="1:42" s="1" customFormat="1" ht="22.5" customHeight="1">
      <c r="A8" s="22"/>
      <c r="B8" s="61"/>
      <c r="C8" s="23" t="s">
        <v>65</v>
      </c>
      <c r="D8" s="30" t="s">
        <v>36</v>
      </c>
      <c r="E8" s="24" t="s">
        <v>65</v>
      </c>
      <c r="F8" s="24">
        <v>100</v>
      </c>
      <c r="G8" s="25">
        <v>340</v>
      </c>
      <c r="H8" s="49">
        <v>340</v>
      </c>
      <c r="I8" s="26">
        <v>717.4</v>
      </c>
      <c r="J8" s="27">
        <v>86.7</v>
      </c>
      <c r="K8" s="27">
        <v>41.14</v>
      </c>
      <c r="L8" s="27">
        <v>0</v>
      </c>
      <c r="M8" s="27">
        <v>0</v>
      </c>
      <c r="N8" s="26">
        <v>27.2</v>
      </c>
      <c r="O8" s="27">
        <v>5.0999999999999996</v>
      </c>
      <c r="P8" s="26">
        <v>1329.3999999999999</v>
      </c>
      <c r="Q8" s="26">
        <v>510</v>
      </c>
      <c r="R8" s="27">
        <v>47.6</v>
      </c>
      <c r="S8" s="27">
        <v>1.7</v>
      </c>
      <c r="T8" s="26">
        <v>115.6</v>
      </c>
      <c r="U8" s="26">
        <v>720.8</v>
      </c>
      <c r="V8" s="28">
        <v>6.8000000000000005E-2</v>
      </c>
      <c r="W8" s="28">
        <v>0.27200000000000002</v>
      </c>
      <c r="X8" s="27">
        <v>41.82</v>
      </c>
      <c r="Y8" s="26">
        <v>17</v>
      </c>
      <c r="Z8" s="28">
        <v>7.48</v>
      </c>
      <c r="AA8" s="26">
        <v>0</v>
      </c>
      <c r="AB8" s="26">
        <v>17</v>
      </c>
      <c r="AC8"/>
      <c r="AD8" s="48">
        <v>10291.799999999999</v>
      </c>
      <c r="AE8" s="47">
        <v>170</v>
      </c>
      <c r="AF8" s="29">
        <v>4990</v>
      </c>
      <c r="AG8" s="48">
        <v>9980</v>
      </c>
      <c r="AH8" s="47">
        <v>170</v>
      </c>
      <c r="AI8" s="29">
        <v>5090</v>
      </c>
      <c r="AJ8" s="48">
        <v>10180</v>
      </c>
      <c r="AK8" s="47">
        <v>170</v>
      </c>
      <c r="AL8" s="29">
        <v>4380</v>
      </c>
      <c r="AM8" s="48">
        <v>8760</v>
      </c>
      <c r="AN8" s="41">
        <f t="shared" si="0"/>
        <v>9965.9</v>
      </c>
      <c r="AO8" s="41">
        <f t="shared" si="1"/>
        <v>797.27199999999993</v>
      </c>
      <c r="AP8" s="58">
        <f t="shared" si="2"/>
        <v>10763.171999999999</v>
      </c>
    </row>
    <row r="9" spans="1:42" s="1" customFormat="1" ht="22.5" customHeight="1">
      <c r="A9" s="22"/>
      <c r="B9" s="61"/>
      <c r="C9" s="23" t="s">
        <v>66</v>
      </c>
      <c r="D9" s="30" t="s">
        <v>37</v>
      </c>
      <c r="E9" s="24" t="s">
        <v>66</v>
      </c>
      <c r="F9" s="24">
        <v>90</v>
      </c>
      <c r="G9" s="25">
        <v>1800</v>
      </c>
      <c r="H9" s="49">
        <v>1620</v>
      </c>
      <c r="I9" s="26">
        <v>2413.7999999999997</v>
      </c>
      <c r="J9" s="27">
        <v>204.11999999999998</v>
      </c>
      <c r="K9" s="27">
        <v>174.96</v>
      </c>
      <c r="L9" s="27">
        <v>4.8599999999999994</v>
      </c>
      <c r="M9" s="27">
        <v>0</v>
      </c>
      <c r="N9" s="26">
        <v>858.59999999999991</v>
      </c>
      <c r="O9" s="27">
        <v>27.54</v>
      </c>
      <c r="P9" s="26">
        <v>2251.7999999999997</v>
      </c>
      <c r="Q9" s="26">
        <v>3191.3999999999996</v>
      </c>
      <c r="R9" s="27">
        <v>858.59999999999991</v>
      </c>
      <c r="S9" s="27">
        <v>22.679999999999996</v>
      </c>
      <c r="T9" s="26">
        <v>194.39999999999998</v>
      </c>
      <c r="U9" s="26">
        <v>2203.1999999999998</v>
      </c>
      <c r="V9" s="28">
        <v>1.1340000000000001</v>
      </c>
      <c r="W9" s="28">
        <v>7.9379999999999997</v>
      </c>
      <c r="X9" s="27">
        <v>1.62</v>
      </c>
      <c r="Y9" s="26">
        <v>777.59999999999991</v>
      </c>
      <c r="Z9" s="28">
        <v>20.898</v>
      </c>
      <c r="AA9" s="26">
        <v>0</v>
      </c>
      <c r="AB9" s="26">
        <v>2867.4</v>
      </c>
      <c r="AC9"/>
      <c r="AD9" s="48">
        <v>16259.4</v>
      </c>
      <c r="AE9" s="47">
        <v>60</v>
      </c>
      <c r="AF9" s="29">
        <v>533</v>
      </c>
      <c r="AG9" s="48">
        <v>15990</v>
      </c>
      <c r="AH9" s="47">
        <v>60</v>
      </c>
      <c r="AI9" s="29">
        <v>631</v>
      </c>
      <c r="AJ9" s="48">
        <v>18930</v>
      </c>
      <c r="AK9" s="47">
        <v>60</v>
      </c>
      <c r="AL9" s="29">
        <v>597</v>
      </c>
      <c r="AM9" s="48">
        <v>17910</v>
      </c>
      <c r="AN9" s="41">
        <f t="shared" si="0"/>
        <v>16934.7</v>
      </c>
      <c r="AO9" s="41">
        <f t="shared" si="1"/>
        <v>1354.7760000000001</v>
      </c>
      <c r="AP9" s="58">
        <f t="shared" si="2"/>
        <v>18289.476000000002</v>
      </c>
    </row>
    <row r="10" spans="1:42" s="1" customFormat="1" ht="20.25" customHeight="1">
      <c r="A10" s="22"/>
      <c r="B10" s="61"/>
      <c r="C10" s="23" t="s">
        <v>71</v>
      </c>
      <c r="D10" s="31" t="s">
        <v>38</v>
      </c>
      <c r="E10" s="24" t="s">
        <v>71</v>
      </c>
      <c r="F10" s="24">
        <v>100</v>
      </c>
      <c r="G10" s="25">
        <v>380</v>
      </c>
      <c r="H10" s="49">
        <v>380</v>
      </c>
      <c r="I10" s="26">
        <v>1896.1999999999998</v>
      </c>
      <c r="J10" s="27">
        <v>99.94</v>
      </c>
      <c r="K10" s="27">
        <v>101.08</v>
      </c>
      <c r="L10" s="27">
        <v>145.91999999999999</v>
      </c>
      <c r="M10" s="27">
        <v>0</v>
      </c>
      <c r="N10" s="26">
        <v>3572</v>
      </c>
      <c r="O10" s="27">
        <v>1.9</v>
      </c>
      <c r="P10" s="26">
        <v>1402.2</v>
      </c>
      <c r="Q10" s="26">
        <v>2948.7999999999997</v>
      </c>
      <c r="R10" s="27">
        <v>456</v>
      </c>
      <c r="S10" s="27">
        <v>12.54</v>
      </c>
      <c r="T10" s="26">
        <v>323</v>
      </c>
      <c r="U10" s="26">
        <v>5008.3999999999996</v>
      </c>
      <c r="V10" s="28">
        <v>0.98799999999999999</v>
      </c>
      <c r="W10" s="28">
        <v>5.3959999999999999</v>
      </c>
      <c r="X10" s="27">
        <v>2.2799999999999998</v>
      </c>
      <c r="Y10" s="26">
        <v>140.6</v>
      </c>
      <c r="Z10" s="28">
        <v>12.35</v>
      </c>
      <c r="AA10" s="26">
        <v>34.199999999999996</v>
      </c>
      <c r="AB10" s="26">
        <v>1094.3999999999999</v>
      </c>
      <c r="AC10"/>
      <c r="AD10" s="48">
        <v>10708.78</v>
      </c>
      <c r="AE10" s="47">
        <v>350</v>
      </c>
      <c r="AF10" s="29">
        <v>8590</v>
      </c>
      <c r="AG10" s="48">
        <v>9326.2857142857156</v>
      </c>
      <c r="AH10" s="47">
        <v>380</v>
      </c>
      <c r="AI10" s="29">
        <v>12330</v>
      </c>
      <c r="AJ10" s="48">
        <v>12330</v>
      </c>
      <c r="AK10" s="47">
        <v>380</v>
      </c>
      <c r="AL10" s="29">
        <v>9400</v>
      </c>
      <c r="AM10" s="48">
        <v>9400</v>
      </c>
      <c r="AN10" s="41">
        <f t="shared" si="0"/>
        <v>10530.43761904762</v>
      </c>
      <c r="AO10" s="41">
        <f t="shared" si="1"/>
        <v>842.43500952380964</v>
      </c>
      <c r="AP10" s="58">
        <f t="shared" si="2"/>
        <v>11372.872628571429</v>
      </c>
    </row>
    <row r="11" spans="1:42" s="1" customFormat="1" ht="21" customHeight="1">
      <c r="A11" s="22"/>
      <c r="B11" s="61"/>
      <c r="C11" s="23" t="s">
        <v>69</v>
      </c>
      <c r="D11" s="30" t="s">
        <v>39</v>
      </c>
      <c r="E11" s="24" t="s">
        <v>69</v>
      </c>
      <c r="F11" s="24">
        <v>100</v>
      </c>
      <c r="G11" s="25">
        <v>500</v>
      </c>
      <c r="H11" s="49">
        <v>500</v>
      </c>
      <c r="I11" s="26">
        <v>1855</v>
      </c>
      <c r="J11" s="27">
        <v>65</v>
      </c>
      <c r="K11" s="27">
        <v>7.5</v>
      </c>
      <c r="L11" s="27">
        <v>373.5</v>
      </c>
      <c r="M11" s="27">
        <v>16</v>
      </c>
      <c r="N11" s="26">
        <v>125</v>
      </c>
      <c r="O11" s="27">
        <v>19.5</v>
      </c>
      <c r="P11" s="26">
        <v>25</v>
      </c>
      <c r="Q11" s="26">
        <v>600</v>
      </c>
      <c r="R11" s="27">
        <v>0</v>
      </c>
      <c r="S11" s="27">
        <v>6.5</v>
      </c>
      <c r="T11" s="26">
        <v>265</v>
      </c>
      <c r="U11" s="26">
        <v>1115</v>
      </c>
      <c r="V11" s="28">
        <v>4.75</v>
      </c>
      <c r="W11" s="28">
        <v>1.9500000000000002</v>
      </c>
      <c r="X11" s="27">
        <v>35.5</v>
      </c>
      <c r="Y11" s="26">
        <v>1185</v>
      </c>
      <c r="Z11" s="28">
        <v>0</v>
      </c>
      <c r="AA11" s="26">
        <v>0</v>
      </c>
      <c r="AB11" s="26">
        <v>0</v>
      </c>
      <c r="AC11"/>
      <c r="AD11" s="48">
        <v>3593</v>
      </c>
      <c r="AE11" s="47">
        <v>250</v>
      </c>
      <c r="AF11" s="29">
        <v>1950</v>
      </c>
      <c r="AG11" s="48">
        <v>3900</v>
      </c>
      <c r="AH11" s="47">
        <v>250</v>
      </c>
      <c r="AI11" s="29">
        <v>1530</v>
      </c>
      <c r="AJ11" s="48">
        <v>3060</v>
      </c>
      <c r="AK11" s="47">
        <v>250</v>
      </c>
      <c r="AL11" s="29">
        <v>2120</v>
      </c>
      <c r="AM11" s="48">
        <v>4240</v>
      </c>
      <c r="AN11" s="41">
        <f t="shared" si="0"/>
        <v>3663.166666666667</v>
      </c>
      <c r="AO11" s="41">
        <f t="shared" si="1"/>
        <v>293.05333333333334</v>
      </c>
      <c r="AP11" s="58">
        <f t="shared" si="2"/>
        <v>3956.2200000000003</v>
      </c>
    </row>
    <row r="12" spans="1:42" s="1" customFormat="1" ht="15.75" customHeight="1">
      <c r="A12" s="22"/>
      <c r="B12" s="61"/>
      <c r="C12" s="23" t="s">
        <v>70</v>
      </c>
      <c r="D12" s="30" t="s">
        <v>40</v>
      </c>
      <c r="E12" s="24" t="s">
        <v>70</v>
      </c>
      <c r="F12" s="24">
        <v>100</v>
      </c>
      <c r="G12" s="25">
        <v>500</v>
      </c>
      <c r="H12" s="49">
        <v>500</v>
      </c>
      <c r="I12" s="26">
        <v>1765</v>
      </c>
      <c r="J12" s="27">
        <v>33.5</v>
      </c>
      <c r="K12" s="27">
        <v>2</v>
      </c>
      <c r="L12" s="27">
        <v>400.5</v>
      </c>
      <c r="M12" s="27">
        <v>5</v>
      </c>
      <c r="N12" s="26">
        <v>45</v>
      </c>
      <c r="O12" s="27">
        <v>4</v>
      </c>
      <c r="P12" s="26">
        <v>10</v>
      </c>
      <c r="Q12" s="26">
        <v>700</v>
      </c>
      <c r="R12" s="27">
        <v>70</v>
      </c>
      <c r="S12" s="27">
        <v>1</v>
      </c>
      <c r="T12" s="26">
        <v>175</v>
      </c>
      <c r="U12" s="26">
        <v>425</v>
      </c>
      <c r="V12" s="28">
        <v>0.35000000000000003</v>
      </c>
      <c r="W12" s="28">
        <v>1.5</v>
      </c>
      <c r="X12" s="27">
        <v>9</v>
      </c>
      <c r="Y12" s="26">
        <v>45</v>
      </c>
      <c r="Z12" s="28">
        <v>0</v>
      </c>
      <c r="AA12" s="26">
        <v>0</v>
      </c>
      <c r="AB12" s="26">
        <v>0</v>
      </c>
      <c r="AC12"/>
      <c r="AD12" s="48">
        <v>1820</v>
      </c>
      <c r="AE12" s="47">
        <v>500</v>
      </c>
      <c r="AF12" s="29">
        <v>1890</v>
      </c>
      <c r="AG12" s="48">
        <v>1890</v>
      </c>
      <c r="AH12" s="47">
        <v>500</v>
      </c>
      <c r="AI12" s="29">
        <v>2100</v>
      </c>
      <c r="AJ12" s="48">
        <v>2100</v>
      </c>
      <c r="AK12" s="47">
        <v>500</v>
      </c>
      <c r="AL12" s="29">
        <v>1810</v>
      </c>
      <c r="AM12" s="48">
        <v>1810</v>
      </c>
      <c r="AN12" s="41">
        <f t="shared" si="0"/>
        <v>1876.6666666666665</v>
      </c>
      <c r="AO12" s="41">
        <f t="shared" si="1"/>
        <v>150.13333333333333</v>
      </c>
      <c r="AP12" s="58">
        <f t="shared" si="2"/>
        <v>2026.7999999999997</v>
      </c>
    </row>
    <row r="13" spans="1:42" s="1" customFormat="1" ht="15.75" customHeight="1">
      <c r="A13" s="22"/>
      <c r="B13" s="61"/>
      <c r="C13" s="23" t="s">
        <v>68</v>
      </c>
      <c r="D13" s="32" t="s">
        <v>41</v>
      </c>
      <c r="E13" s="24" t="s">
        <v>68</v>
      </c>
      <c r="F13" s="24">
        <v>100</v>
      </c>
      <c r="G13" s="25">
        <v>200</v>
      </c>
      <c r="H13" s="49">
        <v>200</v>
      </c>
      <c r="I13" s="26">
        <v>822</v>
      </c>
      <c r="J13" s="27">
        <v>33.799999999999997</v>
      </c>
      <c r="K13" s="27">
        <v>15</v>
      </c>
      <c r="L13" s="27">
        <v>128.19999999999999</v>
      </c>
      <c r="M13" s="27">
        <v>19.600000000000001</v>
      </c>
      <c r="N13" s="26">
        <v>108</v>
      </c>
      <c r="O13" s="27">
        <v>9</v>
      </c>
      <c r="P13" s="26">
        <v>6</v>
      </c>
      <c r="Q13" s="26">
        <v>640</v>
      </c>
      <c r="R13" s="27">
        <v>12</v>
      </c>
      <c r="S13" s="27">
        <v>8</v>
      </c>
      <c r="T13" s="26">
        <v>310</v>
      </c>
      <c r="U13" s="26">
        <v>868</v>
      </c>
      <c r="V13" s="28">
        <v>1.44</v>
      </c>
      <c r="W13" s="28">
        <v>0.26</v>
      </c>
      <c r="X13" s="27">
        <v>3.2</v>
      </c>
      <c r="Y13" s="26">
        <v>114</v>
      </c>
      <c r="Z13" s="28">
        <v>0</v>
      </c>
      <c r="AA13" s="26">
        <v>0</v>
      </c>
      <c r="AB13" s="26">
        <v>0</v>
      </c>
      <c r="AC13"/>
      <c r="AD13" s="48">
        <v>1500</v>
      </c>
      <c r="AE13" s="47">
        <v>250</v>
      </c>
      <c r="AF13" s="29">
        <v>1650</v>
      </c>
      <c r="AG13" s="48">
        <v>1320</v>
      </c>
      <c r="AH13" s="47">
        <v>250</v>
      </c>
      <c r="AI13" s="29">
        <v>2100</v>
      </c>
      <c r="AJ13" s="48">
        <v>1680</v>
      </c>
      <c r="AK13" s="47">
        <v>500</v>
      </c>
      <c r="AL13" s="29">
        <v>3290</v>
      </c>
      <c r="AM13" s="48">
        <v>1316</v>
      </c>
      <c r="AN13" s="41">
        <f t="shared" si="0"/>
        <v>1469.3333333333335</v>
      </c>
      <c r="AO13" s="41">
        <f t="shared" si="1"/>
        <v>117.54666666666668</v>
      </c>
      <c r="AP13" s="58">
        <f t="shared" si="2"/>
        <v>1586.88</v>
      </c>
    </row>
    <row r="14" spans="1:42" s="1" customFormat="1" ht="15.75" customHeight="1">
      <c r="A14" s="22"/>
      <c r="B14" s="61"/>
      <c r="C14" s="23" t="s">
        <v>77</v>
      </c>
      <c r="D14" s="22" t="s">
        <v>42</v>
      </c>
      <c r="E14" s="24" t="s">
        <v>77</v>
      </c>
      <c r="F14" s="24">
        <v>100</v>
      </c>
      <c r="G14" s="25">
        <v>400</v>
      </c>
      <c r="H14" s="49">
        <v>400</v>
      </c>
      <c r="I14" s="26">
        <v>1532</v>
      </c>
      <c r="J14" s="27">
        <v>32.4</v>
      </c>
      <c r="K14" s="27">
        <v>1.6</v>
      </c>
      <c r="L14" s="27">
        <v>340</v>
      </c>
      <c r="M14" s="27">
        <v>13.2</v>
      </c>
      <c r="N14" s="26">
        <v>20</v>
      </c>
      <c r="O14" s="27">
        <v>31.6</v>
      </c>
      <c r="P14" s="26">
        <v>2720</v>
      </c>
      <c r="Q14" s="26">
        <v>232</v>
      </c>
      <c r="R14" s="27">
        <v>40</v>
      </c>
      <c r="S14" s="27">
        <v>1.6</v>
      </c>
      <c r="T14" s="26">
        <v>40</v>
      </c>
      <c r="U14" s="26">
        <v>368</v>
      </c>
      <c r="V14" s="28">
        <v>7</v>
      </c>
      <c r="W14" s="28">
        <v>7.12</v>
      </c>
      <c r="X14" s="27">
        <v>56.4</v>
      </c>
      <c r="Y14" s="26">
        <v>1332</v>
      </c>
      <c r="Z14" s="28">
        <v>15.36</v>
      </c>
      <c r="AA14" s="26">
        <v>0</v>
      </c>
      <c r="AB14" s="26">
        <v>0</v>
      </c>
      <c r="AC14"/>
      <c r="AD14" s="48">
        <v>16115.2</v>
      </c>
      <c r="AE14" s="47">
        <v>300</v>
      </c>
      <c r="AF14" s="29">
        <v>21000</v>
      </c>
      <c r="AG14" s="48">
        <v>28000</v>
      </c>
      <c r="AH14" s="47">
        <v>300</v>
      </c>
      <c r="AI14" s="29">
        <v>4790</v>
      </c>
      <c r="AJ14" s="48">
        <v>6386.666666666667</v>
      </c>
      <c r="AK14" s="47">
        <v>500</v>
      </c>
      <c r="AL14" s="29">
        <v>17450</v>
      </c>
      <c r="AM14" s="48">
        <v>13960</v>
      </c>
      <c r="AN14" s="41">
        <f t="shared" si="0"/>
        <v>16115.377777777778</v>
      </c>
      <c r="AO14" s="41">
        <f t="shared" si="1"/>
        <v>1289.2302222222222</v>
      </c>
      <c r="AP14" s="58">
        <f t="shared" si="2"/>
        <v>17404.608</v>
      </c>
    </row>
    <row r="15" spans="1:42" s="1" customFormat="1" ht="15.75" customHeight="1">
      <c r="A15" s="22"/>
      <c r="B15" s="61"/>
      <c r="C15" s="23" t="s">
        <v>78</v>
      </c>
      <c r="D15" s="32" t="s">
        <v>43</v>
      </c>
      <c r="E15" s="24" t="s">
        <v>78</v>
      </c>
      <c r="F15" s="24">
        <v>100</v>
      </c>
      <c r="G15" s="25">
        <v>300</v>
      </c>
      <c r="H15" s="49">
        <v>300</v>
      </c>
      <c r="I15" s="26">
        <v>1272</v>
      </c>
      <c r="J15" s="27">
        <v>28.799999999999997</v>
      </c>
      <c r="K15" s="27">
        <v>29.099999999999998</v>
      </c>
      <c r="L15" s="27">
        <v>218.70000000000002</v>
      </c>
      <c r="M15" s="27">
        <v>9</v>
      </c>
      <c r="N15" s="26">
        <v>114</v>
      </c>
      <c r="O15" s="27">
        <v>16.799999999999997</v>
      </c>
      <c r="P15" s="26">
        <v>2832</v>
      </c>
      <c r="Q15" s="26">
        <v>435</v>
      </c>
      <c r="R15" s="27">
        <v>0</v>
      </c>
      <c r="S15" s="27">
        <v>2.0999999999999996</v>
      </c>
      <c r="T15" s="26">
        <v>69</v>
      </c>
      <c r="U15" s="26">
        <v>456</v>
      </c>
      <c r="V15" s="28">
        <v>0.36</v>
      </c>
      <c r="W15" s="28">
        <v>1.1099999999999999</v>
      </c>
      <c r="X15" s="27">
        <v>18.600000000000001</v>
      </c>
      <c r="Y15" s="26">
        <v>402</v>
      </c>
      <c r="Z15" s="28">
        <v>0.18</v>
      </c>
      <c r="AA15" s="26">
        <v>0</v>
      </c>
      <c r="AB15" s="26">
        <v>3</v>
      </c>
      <c r="AC15"/>
      <c r="AD15" s="48">
        <v>3702</v>
      </c>
      <c r="AE15" s="47">
        <v>300</v>
      </c>
      <c r="AF15" s="29">
        <v>3350</v>
      </c>
      <c r="AG15" s="48">
        <v>3350</v>
      </c>
      <c r="AH15" s="47">
        <v>300</v>
      </c>
      <c r="AI15" s="29">
        <v>5290</v>
      </c>
      <c r="AJ15" s="48">
        <v>5290</v>
      </c>
      <c r="AK15" s="47">
        <v>300</v>
      </c>
      <c r="AL15" s="29">
        <v>5400</v>
      </c>
      <c r="AM15" s="48">
        <v>5400</v>
      </c>
      <c r="AN15" s="41">
        <f t="shared" si="0"/>
        <v>4191</v>
      </c>
      <c r="AO15" s="41">
        <f t="shared" si="1"/>
        <v>335.28000000000003</v>
      </c>
      <c r="AP15" s="58">
        <f t="shared" si="2"/>
        <v>4526.28</v>
      </c>
    </row>
    <row r="16" spans="1:42" s="1" customFormat="1" ht="15.75" customHeight="1">
      <c r="A16" s="22"/>
      <c r="B16" s="61"/>
      <c r="C16" s="23" t="s">
        <v>72</v>
      </c>
      <c r="D16" s="30" t="s">
        <v>44</v>
      </c>
      <c r="E16" s="24" t="s">
        <v>72</v>
      </c>
      <c r="F16" s="24">
        <v>100</v>
      </c>
      <c r="G16" s="25">
        <v>900</v>
      </c>
      <c r="H16" s="49">
        <v>900</v>
      </c>
      <c r="I16" s="26">
        <v>8100</v>
      </c>
      <c r="J16" s="27">
        <v>0</v>
      </c>
      <c r="K16" s="27">
        <v>900</v>
      </c>
      <c r="L16" s="27">
        <v>0</v>
      </c>
      <c r="M16" s="27">
        <v>0</v>
      </c>
      <c r="N16" s="26">
        <v>0</v>
      </c>
      <c r="O16" s="27">
        <v>0</v>
      </c>
      <c r="P16" s="26">
        <v>0</v>
      </c>
      <c r="Q16" s="26">
        <v>0</v>
      </c>
      <c r="R16" s="27">
        <v>0</v>
      </c>
      <c r="S16" s="27">
        <v>0</v>
      </c>
      <c r="T16" s="26">
        <v>0</v>
      </c>
      <c r="U16" s="26">
        <v>0</v>
      </c>
      <c r="V16" s="28">
        <v>0</v>
      </c>
      <c r="W16" s="28">
        <v>0</v>
      </c>
      <c r="X16" s="27">
        <v>0</v>
      </c>
      <c r="Y16" s="26">
        <v>0</v>
      </c>
      <c r="Z16" s="28">
        <v>0</v>
      </c>
      <c r="AA16" s="26">
        <v>0</v>
      </c>
      <c r="AB16" s="26">
        <v>0</v>
      </c>
      <c r="AC16"/>
      <c r="AD16" s="48">
        <v>13749.3</v>
      </c>
      <c r="AE16" s="47">
        <v>900</v>
      </c>
      <c r="AF16" s="29">
        <v>10392</v>
      </c>
      <c r="AG16" s="48">
        <v>10392</v>
      </c>
      <c r="AH16" s="47">
        <v>900</v>
      </c>
      <c r="AI16" s="29">
        <v>13590</v>
      </c>
      <c r="AJ16" s="48">
        <v>13590</v>
      </c>
      <c r="AK16" s="47">
        <v>900</v>
      </c>
      <c r="AL16" s="29">
        <v>13980</v>
      </c>
      <c r="AM16" s="48">
        <v>13980</v>
      </c>
      <c r="AN16" s="41">
        <f t="shared" si="0"/>
        <v>13201.65</v>
      </c>
      <c r="AO16" s="41">
        <f t="shared" si="1"/>
        <v>1056.1320000000001</v>
      </c>
      <c r="AP16" s="58">
        <f t="shared" si="2"/>
        <v>14257.781999999999</v>
      </c>
    </row>
    <row r="17" spans="1:45" s="1" customFormat="1" ht="15.75" customHeight="1">
      <c r="A17" s="22"/>
      <c r="B17" s="61"/>
      <c r="C17" s="23" t="s">
        <v>75</v>
      </c>
      <c r="D17" s="32" t="s">
        <v>45</v>
      </c>
      <c r="E17" s="24" t="s">
        <v>75</v>
      </c>
      <c r="F17" s="24">
        <v>85</v>
      </c>
      <c r="G17" s="25">
        <v>500</v>
      </c>
      <c r="H17" s="49">
        <v>425</v>
      </c>
      <c r="I17" s="26">
        <v>199.75</v>
      </c>
      <c r="J17" s="27">
        <v>2.9749999999999996</v>
      </c>
      <c r="K17" s="27">
        <v>0.42500000000000004</v>
      </c>
      <c r="L17" s="27">
        <v>40.375</v>
      </c>
      <c r="M17" s="27">
        <v>11.475000000000001</v>
      </c>
      <c r="N17" s="26">
        <v>114.75</v>
      </c>
      <c r="O17" s="27">
        <v>1.7000000000000002</v>
      </c>
      <c r="P17" s="26">
        <v>148.75</v>
      </c>
      <c r="Q17" s="26">
        <v>148.75</v>
      </c>
      <c r="R17" s="27">
        <v>8.5</v>
      </c>
      <c r="S17" s="27">
        <v>0.85000000000000009</v>
      </c>
      <c r="T17" s="26">
        <v>42.5</v>
      </c>
      <c r="U17" s="26">
        <v>1360</v>
      </c>
      <c r="V17" s="28">
        <v>0.17</v>
      </c>
      <c r="W17" s="28">
        <v>0.17</v>
      </c>
      <c r="X17" s="27">
        <v>1.7000000000000002</v>
      </c>
      <c r="Y17" s="26">
        <v>93.5</v>
      </c>
      <c r="Z17" s="28">
        <v>0</v>
      </c>
      <c r="AA17" s="26">
        <v>12.75</v>
      </c>
      <c r="AB17" s="26">
        <v>5601.5</v>
      </c>
      <c r="AC17"/>
      <c r="AD17" s="48">
        <v>695</v>
      </c>
      <c r="AE17" s="47">
        <v>500</v>
      </c>
      <c r="AF17" s="29">
        <v>1250</v>
      </c>
      <c r="AG17" s="48">
        <v>1250</v>
      </c>
      <c r="AH17" s="47">
        <v>1000</v>
      </c>
      <c r="AI17" s="29">
        <v>2210</v>
      </c>
      <c r="AJ17" s="48">
        <v>1105</v>
      </c>
      <c r="AK17" s="47">
        <v>1000</v>
      </c>
      <c r="AL17" s="29">
        <v>3700</v>
      </c>
      <c r="AM17" s="48">
        <v>1850</v>
      </c>
      <c r="AN17" s="41">
        <f t="shared" si="0"/>
        <v>1048.3333333333335</v>
      </c>
      <c r="AO17" s="41">
        <f t="shared" si="1"/>
        <v>83.866666666666674</v>
      </c>
      <c r="AP17" s="58">
        <f t="shared" si="2"/>
        <v>1132.2000000000003</v>
      </c>
    </row>
    <row r="18" spans="1:45" s="1" customFormat="1" ht="21" customHeight="1">
      <c r="A18" s="22"/>
      <c r="B18" s="61"/>
      <c r="C18" s="23" t="s">
        <v>79</v>
      </c>
      <c r="D18" s="32" t="s">
        <v>46</v>
      </c>
      <c r="E18" s="24" t="s">
        <v>79</v>
      </c>
      <c r="F18" s="24">
        <v>100</v>
      </c>
      <c r="G18" s="25">
        <v>500</v>
      </c>
      <c r="H18" s="49">
        <v>500</v>
      </c>
      <c r="I18" s="26">
        <v>400</v>
      </c>
      <c r="J18" s="27">
        <v>11</v>
      </c>
      <c r="K18" s="27">
        <v>0.5</v>
      </c>
      <c r="L18" s="27">
        <v>84.5</v>
      </c>
      <c r="M18" s="27">
        <v>8</v>
      </c>
      <c r="N18" s="26">
        <v>60</v>
      </c>
      <c r="O18" s="27">
        <v>4</v>
      </c>
      <c r="P18" s="26">
        <v>30</v>
      </c>
      <c r="Q18" s="26">
        <v>290</v>
      </c>
      <c r="R18" s="27">
        <v>0</v>
      </c>
      <c r="S18" s="27">
        <v>1.5</v>
      </c>
      <c r="T18" s="26">
        <v>115</v>
      </c>
      <c r="U18" s="26">
        <v>2110</v>
      </c>
      <c r="V18" s="28">
        <v>0.4</v>
      </c>
      <c r="W18" s="28">
        <v>0.15</v>
      </c>
      <c r="X18" s="27">
        <v>5.5</v>
      </c>
      <c r="Y18" s="26">
        <v>80</v>
      </c>
      <c r="Z18" s="28">
        <v>0</v>
      </c>
      <c r="AA18" s="26">
        <v>100</v>
      </c>
      <c r="AB18" s="26">
        <v>0</v>
      </c>
      <c r="AC18"/>
      <c r="AD18" s="48">
        <v>754</v>
      </c>
      <c r="AE18" s="47">
        <v>2000</v>
      </c>
      <c r="AF18" s="29">
        <v>5390</v>
      </c>
      <c r="AG18" s="48">
        <v>1347.5</v>
      </c>
      <c r="AH18" s="47">
        <v>1000</v>
      </c>
      <c r="AI18" s="29">
        <v>2890</v>
      </c>
      <c r="AJ18" s="48">
        <v>1445</v>
      </c>
      <c r="AK18" s="47">
        <v>2000</v>
      </c>
      <c r="AL18" s="29">
        <v>8890</v>
      </c>
      <c r="AM18" s="48">
        <v>2222.5</v>
      </c>
      <c r="AN18" s="41">
        <f t="shared" si="0"/>
        <v>1212.8333333333335</v>
      </c>
      <c r="AO18" s="41">
        <f t="shared" si="1"/>
        <v>97.026666666666685</v>
      </c>
      <c r="AP18" s="58">
        <f t="shared" si="2"/>
        <v>1309.8600000000001</v>
      </c>
    </row>
    <row r="19" spans="1:45" s="1" customFormat="1" ht="15.75" customHeight="1">
      <c r="A19" s="22"/>
      <c r="B19" s="61"/>
      <c r="C19" s="23" t="s">
        <v>76</v>
      </c>
      <c r="D19" s="32" t="s">
        <v>47</v>
      </c>
      <c r="E19" s="24" t="s">
        <v>76</v>
      </c>
      <c r="F19" s="24">
        <v>72</v>
      </c>
      <c r="G19" s="25">
        <v>500</v>
      </c>
      <c r="H19" s="49">
        <v>360</v>
      </c>
      <c r="I19" s="26">
        <v>475.2</v>
      </c>
      <c r="J19" s="27">
        <v>3.9600000000000004</v>
      </c>
      <c r="K19" s="27">
        <v>0.72000000000000008</v>
      </c>
      <c r="L19" s="27">
        <v>109.08</v>
      </c>
      <c r="M19" s="27">
        <v>8.2799999999999994</v>
      </c>
      <c r="N19" s="26">
        <v>10.8</v>
      </c>
      <c r="O19" s="27">
        <v>1.8</v>
      </c>
      <c r="P19" s="26">
        <v>14.4</v>
      </c>
      <c r="Q19" s="26">
        <v>129.6</v>
      </c>
      <c r="R19" s="27">
        <v>0</v>
      </c>
      <c r="S19" s="27">
        <v>0.36000000000000004</v>
      </c>
      <c r="T19" s="26">
        <v>133.20000000000002</v>
      </c>
      <c r="U19" s="26">
        <v>1800</v>
      </c>
      <c r="V19" s="28">
        <v>0.25200000000000006</v>
      </c>
      <c r="W19" s="28">
        <v>0.18000000000000002</v>
      </c>
      <c r="X19" s="27">
        <v>2.52</v>
      </c>
      <c r="Y19" s="26">
        <v>79.2</v>
      </c>
      <c r="Z19" s="28">
        <v>0</v>
      </c>
      <c r="AA19" s="26">
        <v>54</v>
      </c>
      <c r="AB19" s="26">
        <v>194.4</v>
      </c>
      <c r="AC19"/>
      <c r="AD19" s="48">
        <v>992</v>
      </c>
      <c r="AE19" s="47">
        <v>1000</v>
      </c>
      <c r="AF19" s="29">
        <v>4390</v>
      </c>
      <c r="AG19" s="48">
        <v>2195</v>
      </c>
      <c r="AH19" s="47">
        <v>1000</v>
      </c>
      <c r="AI19" s="29">
        <v>3980</v>
      </c>
      <c r="AJ19" s="48">
        <v>1990</v>
      </c>
      <c r="AK19" s="47">
        <v>1000</v>
      </c>
      <c r="AL19" s="29">
        <v>1220</v>
      </c>
      <c r="AM19" s="48">
        <v>610</v>
      </c>
      <c r="AN19" s="41">
        <f t="shared" si="0"/>
        <v>1295.1666666666665</v>
      </c>
      <c r="AO19" s="41">
        <f t="shared" si="1"/>
        <v>103.61333333333333</v>
      </c>
      <c r="AP19" s="58">
        <f t="shared" si="2"/>
        <v>1398.7799999999997</v>
      </c>
    </row>
    <row r="20" spans="1:45" s="1" customFormat="1" ht="15.75" customHeight="1">
      <c r="A20" s="22"/>
      <c r="B20" s="61"/>
      <c r="C20" s="23" t="e">
        <v>#N/A</v>
      </c>
      <c r="D20" s="32" t="s">
        <v>48</v>
      </c>
      <c r="E20" s="24" t="e">
        <v>#N/A</v>
      </c>
      <c r="F20" s="33">
        <v>69.166666666666671</v>
      </c>
      <c r="G20" s="25">
        <v>1000.4819277108434</v>
      </c>
      <c r="H20" s="49">
        <v>692</v>
      </c>
      <c r="I20" s="26">
        <v>528.22666666666657</v>
      </c>
      <c r="J20" s="27">
        <v>7.7273333333333332</v>
      </c>
      <c r="K20" s="27">
        <v>2.9986666666666668</v>
      </c>
      <c r="L20" s="27">
        <v>106.914</v>
      </c>
      <c r="M20" s="27">
        <v>21.22133333333333</v>
      </c>
      <c r="N20" s="26">
        <v>110.72</v>
      </c>
      <c r="O20" s="27">
        <v>3.8059999999999996</v>
      </c>
      <c r="P20" s="26">
        <v>35.753333333333337</v>
      </c>
      <c r="Q20" s="26">
        <v>191.45333333333335</v>
      </c>
      <c r="R20" s="27">
        <v>7.4966666666666661</v>
      </c>
      <c r="S20" s="27">
        <v>3.806</v>
      </c>
      <c r="T20" s="26">
        <v>108.41333333333333</v>
      </c>
      <c r="U20" s="26">
        <v>1894.9266666666665</v>
      </c>
      <c r="V20" s="28">
        <v>0.29986666666666667</v>
      </c>
      <c r="W20" s="28">
        <v>0.56513333333333327</v>
      </c>
      <c r="X20" s="27">
        <v>5.3053333333333335</v>
      </c>
      <c r="Y20" s="26">
        <v>123.40666666666665</v>
      </c>
      <c r="Z20" s="28">
        <v>0</v>
      </c>
      <c r="AA20" s="26">
        <v>313.70666666666671</v>
      </c>
      <c r="AB20" s="26">
        <v>177.61333333333334</v>
      </c>
      <c r="AC20"/>
      <c r="AD20" s="48">
        <v>3793.4939759036142</v>
      </c>
      <c r="AE20" s="47">
        <v>666.66666666666663</v>
      </c>
      <c r="AF20" s="29">
        <v>4390</v>
      </c>
      <c r="AG20" s="48">
        <v>5684.4048192771088</v>
      </c>
      <c r="AH20" s="47">
        <v>1000</v>
      </c>
      <c r="AI20" s="29">
        <v>8121.666666666667</v>
      </c>
      <c r="AJ20" s="48">
        <v>8125.5807228915673</v>
      </c>
      <c r="AK20" s="47">
        <v>800.16666666666663</v>
      </c>
      <c r="AL20" s="29">
        <v>6417.5166666666664</v>
      </c>
      <c r="AM20" s="48">
        <v>9185.6746987951792</v>
      </c>
      <c r="AN20" s="41">
        <f t="shared" si="0"/>
        <v>5729.3570281124503</v>
      </c>
      <c r="AO20" s="41">
        <f t="shared" si="1"/>
        <v>458.34856224899602</v>
      </c>
      <c r="AP20" s="58">
        <f t="shared" si="2"/>
        <v>6187.7055903614464</v>
      </c>
    </row>
    <row r="21" spans="1:45" s="1" customFormat="1">
      <c r="B21" s="34" t="s">
        <v>49</v>
      </c>
      <c r="C21" s="34" t="s">
        <v>80</v>
      </c>
      <c r="D21" s="32" t="s">
        <v>50</v>
      </c>
      <c r="E21" s="24" t="s">
        <v>80</v>
      </c>
      <c r="F21" s="24">
        <v>100</v>
      </c>
      <c r="G21" s="25">
        <v>450</v>
      </c>
      <c r="H21" s="50">
        <v>450</v>
      </c>
      <c r="I21" s="26">
        <v>1593</v>
      </c>
      <c r="J21" s="27">
        <v>94.5</v>
      </c>
      <c r="K21" s="27">
        <v>13.5</v>
      </c>
      <c r="L21" s="27">
        <v>270</v>
      </c>
      <c r="M21" s="27">
        <v>5.8500000000000005</v>
      </c>
      <c r="N21" s="27">
        <v>3600</v>
      </c>
      <c r="O21" s="27">
        <v>47.25</v>
      </c>
      <c r="P21" s="27">
        <v>301.5</v>
      </c>
      <c r="Q21" s="27">
        <v>2700</v>
      </c>
      <c r="R21" s="27">
        <v>0</v>
      </c>
      <c r="S21" s="27">
        <v>47.25</v>
      </c>
      <c r="T21" s="27">
        <v>0</v>
      </c>
      <c r="U21" s="27">
        <v>0</v>
      </c>
      <c r="V21" s="27">
        <v>5.5350000000000001</v>
      </c>
      <c r="W21" s="27">
        <v>4.5</v>
      </c>
      <c r="X21" s="27">
        <v>55.35</v>
      </c>
      <c r="Y21" s="27">
        <v>1719</v>
      </c>
      <c r="Z21" s="27">
        <v>10.484999999999999</v>
      </c>
      <c r="AA21" s="27">
        <v>202.5</v>
      </c>
      <c r="AB21" s="27">
        <v>522</v>
      </c>
      <c r="AC21"/>
      <c r="AD21" s="48">
        <v>0</v>
      </c>
      <c r="AE21" s="47">
        <v>0</v>
      </c>
      <c r="AF21" s="29">
        <v>0</v>
      </c>
      <c r="AG21" s="48">
        <v>0</v>
      </c>
      <c r="AH21" s="47">
        <v>0</v>
      </c>
      <c r="AI21" s="29">
        <v>0</v>
      </c>
      <c r="AJ21" s="48">
        <v>0</v>
      </c>
      <c r="AK21" s="47">
        <v>0</v>
      </c>
      <c r="AL21" s="29">
        <v>0</v>
      </c>
      <c r="AM21" s="48">
        <v>0</v>
      </c>
      <c r="AN21" s="41">
        <f t="shared" si="0"/>
        <v>0</v>
      </c>
      <c r="AO21" s="41">
        <f t="shared" si="1"/>
        <v>0</v>
      </c>
    </row>
    <row r="22" spans="1:45" s="1" customFormat="1">
      <c r="A22" s="62" t="s">
        <v>51</v>
      </c>
      <c r="B22" s="62"/>
      <c r="C22" s="62"/>
      <c r="D22" s="62"/>
      <c r="E22" s="62"/>
      <c r="F22" s="62"/>
      <c r="G22" s="62"/>
      <c r="H22" s="62"/>
      <c r="I22" s="36">
        <v>27434.576666666664</v>
      </c>
      <c r="J22" s="36">
        <v>933.92233333333331</v>
      </c>
      <c r="K22" s="36">
        <v>1302.5236666666667</v>
      </c>
      <c r="L22" s="36">
        <v>2829.549</v>
      </c>
      <c r="M22" s="36">
        <v>323.12633333333338</v>
      </c>
      <c r="N22" s="36">
        <v>9616.07</v>
      </c>
      <c r="O22" s="36">
        <v>236.49600000000001</v>
      </c>
      <c r="P22" s="36">
        <v>11291.803333333333</v>
      </c>
      <c r="Q22" s="36">
        <v>16687.003333333334</v>
      </c>
      <c r="R22" s="36">
        <v>1518.1966666666665</v>
      </c>
      <c r="S22" s="36">
        <v>140.88599999999997</v>
      </c>
      <c r="T22" s="36">
        <v>3186.1133333333332</v>
      </c>
      <c r="U22" s="36">
        <v>29144.326666666668</v>
      </c>
      <c r="V22" s="36">
        <v>27.546866666666666</v>
      </c>
      <c r="W22" s="36">
        <v>32.611133333333328</v>
      </c>
      <c r="X22" s="36">
        <v>254.7953333333333</v>
      </c>
      <c r="Y22" s="36">
        <v>9588.3066666666673</v>
      </c>
      <c r="Z22" s="36">
        <v>66.753</v>
      </c>
      <c r="AA22" s="36">
        <v>762.15666666666675</v>
      </c>
      <c r="AB22" s="36">
        <v>10487.313333333332</v>
      </c>
      <c r="AC22"/>
      <c r="AD22" s="37">
        <f>SUM(AD6:AD21)</f>
        <v>94643.473975903617</v>
      </c>
      <c r="AE22" s="37"/>
      <c r="AF22" s="37"/>
      <c r="AG22" s="37">
        <f t="shared" ref="AG22:AM22" si="3">SUM(AG6:AG21)</f>
        <v>106105.19053356283</v>
      </c>
      <c r="AH22" s="37"/>
      <c r="AI22" s="37"/>
      <c r="AJ22" s="37">
        <f t="shared" si="3"/>
        <v>98973.116954775629</v>
      </c>
      <c r="AK22" s="37"/>
      <c r="AL22" s="37"/>
      <c r="AM22" s="37">
        <f t="shared" si="3"/>
        <v>102084.17469879518</v>
      </c>
    </row>
    <row r="23" spans="1:45" s="1" customFormat="1">
      <c r="A23" s="22"/>
      <c r="B23" s="35"/>
      <c r="C23" s="35"/>
      <c r="D23" s="35" t="s">
        <v>52</v>
      </c>
      <c r="E23" s="35"/>
      <c r="F23" s="35"/>
      <c r="G23" s="35"/>
      <c r="H23" s="38">
        <v>30</v>
      </c>
      <c r="I23" s="36">
        <v>914.48588888888878</v>
      </c>
      <c r="J23" s="36">
        <v>31.130744444444442</v>
      </c>
      <c r="K23" s="36">
        <v>43.417455555555556</v>
      </c>
      <c r="L23" s="36">
        <v>94.318299999999994</v>
      </c>
      <c r="M23" s="36">
        <v>10.770877777777779</v>
      </c>
      <c r="N23" s="36">
        <v>320.53566666666666</v>
      </c>
      <c r="O23" s="36">
        <v>7.8832000000000004</v>
      </c>
      <c r="P23" s="36">
        <v>376.39344444444447</v>
      </c>
      <c r="Q23" s="36">
        <v>556.23344444444444</v>
      </c>
      <c r="R23" s="36">
        <v>50.606555555555552</v>
      </c>
      <c r="S23" s="36">
        <v>4.6961999999999993</v>
      </c>
      <c r="T23" s="36">
        <v>106.20377777777777</v>
      </c>
      <c r="U23" s="36">
        <v>971.47755555555557</v>
      </c>
      <c r="V23" s="36">
        <v>0.91822888888888887</v>
      </c>
      <c r="W23" s="36">
        <v>1.0870377777777775</v>
      </c>
      <c r="X23" s="36">
        <v>8.4931777777777775</v>
      </c>
      <c r="Y23" s="36">
        <v>319.61022222222226</v>
      </c>
      <c r="Z23" s="36">
        <v>2.2250999999999999</v>
      </c>
      <c r="AA23" s="36">
        <v>25.405222222222225</v>
      </c>
      <c r="AB23" s="36">
        <v>349.57711111111104</v>
      </c>
      <c r="AC23"/>
      <c r="AG23" s="41">
        <f>+AVERAGE(AG22,AD22)</f>
        <v>100374.33225473322</v>
      </c>
      <c r="AJ23" s="41">
        <f>+AVERAGE(AJ22,AD22)</f>
        <v>96808.295465339615</v>
      </c>
      <c r="AM23" s="41">
        <f>+AVERAGE(AM22,AD22)</f>
        <v>98363.82433734939</v>
      </c>
      <c r="AO23" s="41">
        <f>+AVERAGE(AG23:AM23)</f>
        <v>98515.484019140757</v>
      </c>
    </row>
    <row r="24" spans="1:45" s="1" customFormat="1">
      <c r="A24" s="63" t="s">
        <v>53</v>
      </c>
      <c r="B24" s="63"/>
      <c r="C24" s="63"/>
      <c r="D24" s="63"/>
      <c r="E24" s="63"/>
      <c r="F24" s="63"/>
      <c r="G24" s="63"/>
      <c r="H24" s="63"/>
      <c r="I24" s="39">
        <v>1177.5</v>
      </c>
      <c r="J24" s="40">
        <v>44.174999999999997</v>
      </c>
      <c r="K24" s="40">
        <v>45.81111111111111</v>
      </c>
      <c r="L24" s="40">
        <v>130</v>
      </c>
      <c r="M24" s="40">
        <v>14</v>
      </c>
      <c r="N24" s="40">
        <v>650</v>
      </c>
      <c r="O24" s="40">
        <v>5.35</v>
      </c>
      <c r="P24" s="40">
        <v>1100</v>
      </c>
      <c r="Q24" s="40">
        <v>392.5</v>
      </c>
      <c r="R24" s="40">
        <v>65</v>
      </c>
      <c r="S24" s="40">
        <v>2.75</v>
      </c>
      <c r="T24" s="40">
        <v>87.5</v>
      </c>
      <c r="U24" s="40">
        <v>3400</v>
      </c>
      <c r="V24" s="40">
        <v>0.45</v>
      </c>
      <c r="W24" s="40">
        <v>0.45</v>
      </c>
      <c r="X24" s="40">
        <v>5.5</v>
      </c>
      <c r="Y24" s="40">
        <v>140</v>
      </c>
      <c r="Z24" s="40">
        <v>0.85</v>
      </c>
      <c r="AA24" s="40">
        <v>17.5</v>
      </c>
      <c r="AB24" s="40">
        <v>242.5</v>
      </c>
      <c r="AC24"/>
      <c r="AN24" s="45">
        <v>0.08</v>
      </c>
      <c r="AO24" s="53">
        <f>+AO23*AN24</f>
        <v>7881.238721531261</v>
      </c>
    </row>
    <row r="25" spans="1:45" s="1" customFormat="1">
      <c r="A25" s="60" t="s">
        <v>54</v>
      </c>
      <c r="B25" s="60"/>
      <c r="C25" s="60"/>
      <c r="D25" s="60"/>
      <c r="E25" s="60"/>
      <c r="F25" s="60"/>
      <c r="G25" s="60"/>
      <c r="H25" s="60"/>
      <c r="I25" s="42">
        <v>77.663345128568039</v>
      </c>
      <c r="J25" s="42">
        <v>70.471407910457145</v>
      </c>
      <c r="K25" s="42">
        <v>94.77494542808634</v>
      </c>
      <c r="L25" s="42">
        <v>72.552538461538461</v>
      </c>
      <c r="M25" s="42">
        <v>76.934841269841272</v>
      </c>
      <c r="N25" s="42">
        <v>49.313179487179482</v>
      </c>
      <c r="O25" s="42">
        <v>147.34953271028039</v>
      </c>
      <c r="P25" s="42">
        <v>34.217585858585863</v>
      </c>
      <c r="Q25" s="42">
        <v>141.71552724699222</v>
      </c>
      <c r="R25" s="42">
        <v>77.856239316239311</v>
      </c>
      <c r="S25" s="42">
        <v>170.77090909090907</v>
      </c>
      <c r="T25" s="42">
        <v>121.37574603174603</v>
      </c>
      <c r="U25" s="42">
        <v>28.572869281045751</v>
      </c>
      <c r="V25" s="42">
        <v>204.05086419753084</v>
      </c>
      <c r="W25" s="42">
        <v>241.56395061728389</v>
      </c>
      <c r="X25" s="42">
        <v>154.42141414141415</v>
      </c>
      <c r="Y25" s="42">
        <v>228.29301587301589</v>
      </c>
      <c r="Z25" s="42">
        <v>261.77647058823527</v>
      </c>
      <c r="AA25" s="42">
        <v>145.17269841269842</v>
      </c>
      <c r="AB25" s="42">
        <v>144.15550973654061</v>
      </c>
      <c r="AC25"/>
      <c r="AJ25" s="56">
        <v>102387</v>
      </c>
      <c r="AO25" s="54">
        <f>+AO23+AO24</f>
        <v>106396.72274067202</v>
      </c>
    </row>
    <row r="26" spans="1:45" customFormat="1">
      <c r="D26" s="30"/>
      <c r="F26" s="51"/>
      <c r="G26" s="51"/>
      <c r="H26" s="51"/>
      <c r="I26" s="52"/>
      <c r="J26" s="43"/>
      <c r="K26" s="43"/>
      <c r="L26" s="43"/>
      <c r="AG26" s="3"/>
      <c r="AH26" s="3"/>
      <c r="AI26" s="3"/>
      <c r="AJ26" s="57">
        <v>94643.473975903617</v>
      </c>
      <c r="AK26" s="3"/>
      <c r="AL26" s="3"/>
      <c r="AM26" s="3"/>
      <c r="AN26" s="3"/>
      <c r="AO26" s="3"/>
    </row>
    <row r="27" spans="1:45" customFormat="1">
      <c r="AG27" s="3"/>
      <c r="AH27" s="3"/>
      <c r="AI27" s="3"/>
      <c r="AJ27" s="3"/>
      <c r="AK27" s="3"/>
      <c r="AL27" s="3"/>
      <c r="AM27" s="3"/>
      <c r="AN27" s="3"/>
      <c r="AO27" s="3"/>
      <c r="AS27" s="1"/>
    </row>
    <row r="28" spans="1:45" s="1" customFormat="1" ht="15.75" customHeight="1">
      <c r="A28" s="22"/>
      <c r="B28" s="61" t="s">
        <v>55</v>
      </c>
      <c r="C28" s="23" t="s">
        <v>62</v>
      </c>
      <c r="D28" s="22" t="s">
        <v>34</v>
      </c>
      <c r="E28" s="24" t="s">
        <v>62</v>
      </c>
      <c r="F28" s="24">
        <v>100</v>
      </c>
      <c r="G28" s="25">
        <v>500</v>
      </c>
      <c r="H28" s="49">
        <v>500</v>
      </c>
      <c r="I28" s="26">
        <v>1935</v>
      </c>
      <c r="J28" s="27">
        <v>115.5</v>
      </c>
      <c r="K28" s="27">
        <v>4.5</v>
      </c>
      <c r="L28" s="27">
        <v>305</v>
      </c>
      <c r="M28" s="27">
        <v>106.5</v>
      </c>
      <c r="N28" s="26">
        <v>255</v>
      </c>
      <c r="O28" s="27">
        <v>36</v>
      </c>
      <c r="P28" s="26">
        <v>135</v>
      </c>
      <c r="Q28" s="26">
        <v>1850</v>
      </c>
      <c r="R28" s="27">
        <v>8</v>
      </c>
      <c r="S28" s="27">
        <v>18</v>
      </c>
      <c r="T28" s="26">
        <v>415</v>
      </c>
      <c r="U28" s="26">
        <v>3855</v>
      </c>
      <c r="V28" s="28">
        <v>2.5</v>
      </c>
      <c r="W28" s="28">
        <v>0.5</v>
      </c>
      <c r="X28" s="27">
        <v>9</v>
      </c>
      <c r="Y28" s="26">
        <v>860</v>
      </c>
      <c r="Z28" s="28">
        <v>0</v>
      </c>
      <c r="AA28" s="26">
        <v>15</v>
      </c>
      <c r="AB28" s="26">
        <v>10</v>
      </c>
      <c r="AC28"/>
      <c r="AD28" s="48">
        <v>3087</v>
      </c>
      <c r="AE28" s="47">
        <v>500</v>
      </c>
      <c r="AF28" s="29">
        <v>3490</v>
      </c>
      <c r="AG28" s="48">
        <v>3490</v>
      </c>
      <c r="AH28" s="47">
        <v>460</v>
      </c>
      <c r="AI28" s="29">
        <v>3270</v>
      </c>
      <c r="AJ28" s="48">
        <v>3554.3478260869565</v>
      </c>
      <c r="AK28" s="47">
        <v>500</v>
      </c>
      <c r="AL28" s="29">
        <v>3500</v>
      </c>
      <c r="AM28" s="48">
        <v>3500</v>
      </c>
    </row>
    <row r="29" spans="1:45" s="1" customFormat="1" ht="15.75" customHeight="1">
      <c r="A29" s="22"/>
      <c r="B29" s="61"/>
      <c r="C29" s="23" t="s">
        <v>63</v>
      </c>
      <c r="D29" s="30" t="s">
        <v>35</v>
      </c>
      <c r="E29" s="24" t="s">
        <v>63</v>
      </c>
      <c r="F29" s="24">
        <v>100</v>
      </c>
      <c r="G29" s="25">
        <v>500</v>
      </c>
      <c r="H29" s="49">
        <v>500</v>
      </c>
      <c r="I29" s="26">
        <v>1930</v>
      </c>
      <c r="J29" s="27">
        <v>114</v>
      </c>
      <c r="K29" s="27">
        <v>7.5</v>
      </c>
      <c r="L29" s="27">
        <v>302</v>
      </c>
      <c r="M29" s="27">
        <v>99</v>
      </c>
      <c r="N29" s="26">
        <v>595</v>
      </c>
      <c r="O29" s="27">
        <v>26.5</v>
      </c>
      <c r="P29" s="26">
        <v>50</v>
      </c>
      <c r="Q29" s="26">
        <v>2120</v>
      </c>
      <c r="R29" s="27">
        <v>10</v>
      </c>
      <c r="S29" s="27">
        <v>13</v>
      </c>
      <c r="T29" s="26">
        <v>880</v>
      </c>
      <c r="U29" s="26">
        <v>6960</v>
      </c>
      <c r="V29" s="28">
        <v>2.3000000000000003</v>
      </c>
      <c r="W29" s="28">
        <v>1</v>
      </c>
      <c r="X29" s="27">
        <v>7</v>
      </c>
      <c r="Y29" s="26">
        <v>2620</v>
      </c>
      <c r="Z29" s="28">
        <v>0</v>
      </c>
      <c r="AA29" s="26">
        <v>30</v>
      </c>
      <c r="AB29" s="26">
        <v>0</v>
      </c>
      <c r="AC29"/>
      <c r="AD29" s="48">
        <v>7582.5</v>
      </c>
      <c r="AE29" s="47">
        <v>500</v>
      </c>
      <c r="AF29" s="29">
        <v>7990</v>
      </c>
      <c r="AG29" s="48">
        <v>7990</v>
      </c>
      <c r="AH29" s="47">
        <v>460</v>
      </c>
      <c r="AI29" s="29">
        <v>8470</v>
      </c>
      <c r="AJ29" s="48">
        <v>9206.5217391304359</v>
      </c>
      <c r="AK29" s="47">
        <v>500</v>
      </c>
      <c r="AL29" s="29">
        <v>7940</v>
      </c>
      <c r="AM29" s="48">
        <v>7940</v>
      </c>
    </row>
    <row r="30" spans="1:45" s="1" customFormat="1" ht="21" customHeight="1">
      <c r="A30" s="22"/>
      <c r="B30" s="61"/>
      <c r="C30" s="23" t="s">
        <v>66</v>
      </c>
      <c r="D30" s="30" t="s">
        <v>37</v>
      </c>
      <c r="E30" s="24" t="s">
        <v>66</v>
      </c>
      <c r="F30" s="24">
        <v>90</v>
      </c>
      <c r="G30" s="25">
        <v>720</v>
      </c>
      <c r="H30" s="49">
        <v>648</v>
      </c>
      <c r="I30" s="26">
        <v>965.5200000000001</v>
      </c>
      <c r="J30" s="27">
        <v>81.647999999999996</v>
      </c>
      <c r="K30" s="27">
        <v>69.984000000000009</v>
      </c>
      <c r="L30" s="27">
        <v>1.944</v>
      </c>
      <c r="M30" s="27">
        <v>0</v>
      </c>
      <c r="N30" s="26">
        <v>343.44</v>
      </c>
      <c r="O30" s="27">
        <v>11.016</v>
      </c>
      <c r="P30" s="26">
        <v>900.72</v>
      </c>
      <c r="Q30" s="26">
        <v>1276.5600000000002</v>
      </c>
      <c r="R30" s="27">
        <v>343.44</v>
      </c>
      <c r="S30" s="27">
        <v>9.0719999999999992</v>
      </c>
      <c r="T30" s="26">
        <v>77.760000000000005</v>
      </c>
      <c r="U30" s="26">
        <v>881.28000000000009</v>
      </c>
      <c r="V30" s="28">
        <v>0.45360000000000006</v>
      </c>
      <c r="W30" s="28">
        <v>3.1752000000000002</v>
      </c>
      <c r="X30" s="27">
        <v>0.64800000000000013</v>
      </c>
      <c r="Y30" s="26">
        <v>311.04000000000002</v>
      </c>
      <c r="Z30" s="28">
        <v>8.3592000000000013</v>
      </c>
      <c r="AA30" s="26">
        <v>0</v>
      </c>
      <c r="AB30" s="26">
        <v>1146.96</v>
      </c>
      <c r="AC30"/>
      <c r="AD30" s="48">
        <v>6503.76</v>
      </c>
      <c r="AE30" s="47">
        <v>60</v>
      </c>
      <c r="AF30" s="29">
        <v>533</v>
      </c>
      <c r="AG30" s="48">
        <v>6396</v>
      </c>
      <c r="AH30" s="47">
        <v>60</v>
      </c>
      <c r="AI30" s="29">
        <v>631</v>
      </c>
      <c r="AJ30" s="48">
        <v>7572.0000000000009</v>
      </c>
      <c r="AK30" s="47">
        <v>60</v>
      </c>
      <c r="AL30" s="29">
        <v>597</v>
      </c>
      <c r="AM30" s="48">
        <v>7163.9999999999991</v>
      </c>
    </row>
    <row r="31" spans="1:45" s="1" customFormat="1" ht="15.75" customHeight="1">
      <c r="A31" s="22"/>
      <c r="B31" s="61"/>
      <c r="C31" s="23" t="s">
        <v>77</v>
      </c>
      <c r="D31" s="31" t="s">
        <v>42</v>
      </c>
      <c r="E31" s="24" t="s">
        <v>77</v>
      </c>
      <c r="F31" s="24">
        <v>100</v>
      </c>
      <c r="G31" s="25">
        <v>200</v>
      </c>
      <c r="H31" s="49">
        <v>200</v>
      </c>
      <c r="I31" s="26">
        <v>766</v>
      </c>
      <c r="J31" s="27">
        <v>16.2</v>
      </c>
      <c r="K31" s="27">
        <v>0.8</v>
      </c>
      <c r="L31" s="27">
        <v>170</v>
      </c>
      <c r="M31" s="27">
        <v>6.6</v>
      </c>
      <c r="N31" s="26">
        <v>10</v>
      </c>
      <c r="O31" s="27">
        <v>15.8</v>
      </c>
      <c r="P31" s="26">
        <v>1360</v>
      </c>
      <c r="Q31" s="26">
        <v>116</v>
      </c>
      <c r="R31" s="27">
        <v>20</v>
      </c>
      <c r="S31" s="27">
        <v>0.8</v>
      </c>
      <c r="T31" s="26">
        <v>20</v>
      </c>
      <c r="U31" s="26">
        <v>184</v>
      </c>
      <c r="V31" s="28">
        <v>3.5</v>
      </c>
      <c r="W31" s="28">
        <v>3.56</v>
      </c>
      <c r="X31" s="27">
        <v>28.2</v>
      </c>
      <c r="Y31" s="26">
        <v>666</v>
      </c>
      <c r="Z31" s="28">
        <v>7.68</v>
      </c>
      <c r="AA31" s="26">
        <v>0</v>
      </c>
      <c r="AB31" s="26">
        <v>0</v>
      </c>
      <c r="AC31"/>
      <c r="AD31" s="48">
        <v>8057.6</v>
      </c>
      <c r="AE31" s="47">
        <v>300</v>
      </c>
      <c r="AF31" s="29">
        <v>21000</v>
      </c>
      <c r="AG31" s="48">
        <v>14000</v>
      </c>
      <c r="AH31" s="47">
        <v>300</v>
      </c>
      <c r="AI31" s="29">
        <v>4790</v>
      </c>
      <c r="AJ31" s="48">
        <v>3193.3333333333335</v>
      </c>
      <c r="AK31" s="47">
        <v>500</v>
      </c>
      <c r="AL31" s="29">
        <v>17450</v>
      </c>
      <c r="AM31" s="48">
        <v>6980</v>
      </c>
    </row>
    <row r="32" spans="1:45" s="1" customFormat="1" ht="15.75" customHeight="1">
      <c r="A32" s="22"/>
      <c r="B32" s="61"/>
      <c r="C32" s="23" t="s">
        <v>69</v>
      </c>
      <c r="D32" s="30" t="s">
        <v>39</v>
      </c>
      <c r="E32" s="24" t="s">
        <v>69</v>
      </c>
      <c r="F32" s="24">
        <v>100</v>
      </c>
      <c r="G32" s="25">
        <v>250</v>
      </c>
      <c r="H32" s="49">
        <v>250</v>
      </c>
      <c r="I32" s="26">
        <v>927.5</v>
      </c>
      <c r="J32" s="27">
        <v>32.5</v>
      </c>
      <c r="K32" s="27">
        <v>3.75</v>
      </c>
      <c r="L32" s="27">
        <v>186.75</v>
      </c>
      <c r="M32" s="27">
        <v>8</v>
      </c>
      <c r="N32" s="26">
        <v>62.5</v>
      </c>
      <c r="O32" s="27">
        <v>9.75</v>
      </c>
      <c r="P32" s="26">
        <v>12.5</v>
      </c>
      <c r="Q32" s="26">
        <v>300</v>
      </c>
      <c r="R32" s="27">
        <v>0</v>
      </c>
      <c r="S32" s="27">
        <v>3.25</v>
      </c>
      <c r="T32" s="26">
        <v>132.5</v>
      </c>
      <c r="U32" s="26">
        <v>557.5</v>
      </c>
      <c r="V32" s="28">
        <v>2.375</v>
      </c>
      <c r="W32" s="28">
        <v>0.97500000000000009</v>
      </c>
      <c r="X32" s="27">
        <v>17.75</v>
      </c>
      <c r="Y32" s="26">
        <v>592.5</v>
      </c>
      <c r="Z32" s="28">
        <v>0</v>
      </c>
      <c r="AA32" s="26">
        <v>0</v>
      </c>
      <c r="AB32" s="26">
        <v>0</v>
      </c>
      <c r="AC32"/>
      <c r="AD32" s="48">
        <v>1796.5</v>
      </c>
      <c r="AE32" s="47">
        <v>250</v>
      </c>
      <c r="AF32" s="29">
        <v>1950</v>
      </c>
      <c r="AG32" s="48">
        <v>1950</v>
      </c>
      <c r="AH32" s="47">
        <v>250</v>
      </c>
      <c r="AI32" s="29">
        <v>1530</v>
      </c>
      <c r="AJ32" s="48">
        <v>1530</v>
      </c>
      <c r="AK32" s="47">
        <v>250</v>
      </c>
      <c r="AL32" s="29">
        <v>2120</v>
      </c>
      <c r="AM32" s="48">
        <v>2120</v>
      </c>
    </row>
    <row r="33" spans="1:41" s="1" customFormat="1" ht="15.75" customHeight="1">
      <c r="A33" s="22"/>
      <c r="B33" s="61"/>
      <c r="C33" s="23" t="s">
        <v>70</v>
      </c>
      <c r="D33" s="30" t="s">
        <v>40</v>
      </c>
      <c r="E33" s="24" t="s">
        <v>70</v>
      </c>
      <c r="F33" s="24">
        <v>100</v>
      </c>
      <c r="G33" s="25">
        <v>500</v>
      </c>
      <c r="H33" s="49">
        <v>500</v>
      </c>
      <c r="I33" s="26">
        <v>1765</v>
      </c>
      <c r="J33" s="27">
        <v>33.5</v>
      </c>
      <c r="K33" s="27">
        <v>2</v>
      </c>
      <c r="L33" s="27">
        <v>400.5</v>
      </c>
      <c r="M33" s="27">
        <v>5</v>
      </c>
      <c r="N33" s="26">
        <v>45</v>
      </c>
      <c r="O33" s="27">
        <v>4</v>
      </c>
      <c r="P33" s="26">
        <v>10</v>
      </c>
      <c r="Q33" s="26">
        <v>700</v>
      </c>
      <c r="R33" s="27">
        <v>70</v>
      </c>
      <c r="S33" s="27">
        <v>1</v>
      </c>
      <c r="T33" s="26">
        <v>175</v>
      </c>
      <c r="U33" s="26">
        <v>425</v>
      </c>
      <c r="V33" s="28">
        <v>0.35000000000000003</v>
      </c>
      <c r="W33" s="28">
        <v>1.5</v>
      </c>
      <c r="X33" s="27">
        <v>9</v>
      </c>
      <c r="Y33" s="26">
        <v>45</v>
      </c>
      <c r="Z33" s="28">
        <v>0</v>
      </c>
      <c r="AA33" s="26">
        <v>0</v>
      </c>
      <c r="AB33" s="26">
        <v>0</v>
      </c>
      <c r="AC33"/>
      <c r="AD33" s="48">
        <v>1820</v>
      </c>
      <c r="AE33" s="47">
        <v>500</v>
      </c>
      <c r="AF33" s="29">
        <v>1890</v>
      </c>
      <c r="AG33" s="48">
        <v>1890</v>
      </c>
      <c r="AH33" s="47">
        <v>500</v>
      </c>
      <c r="AI33" s="29">
        <v>2100</v>
      </c>
      <c r="AJ33" s="48">
        <v>2100</v>
      </c>
      <c r="AK33" s="47">
        <v>500</v>
      </c>
      <c r="AL33" s="29">
        <v>1810</v>
      </c>
      <c r="AM33" s="48">
        <v>1810</v>
      </c>
    </row>
    <row r="34" spans="1:41" s="1" customFormat="1" ht="15.75" customHeight="1">
      <c r="A34" s="22"/>
      <c r="B34" s="61"/>
      <c r="C34" s="23" t="s">
        <v>68</v>
      </c>
      <c r="D34" s="32" t="s">
        <v>41</v>
      </c>
      <c r="E34" s="24" t="s">
        <v>68</v>
      </c>
      <c r="F34" s="24">
        <v>100</v>
      </c>
      <c r="G34" s="25">
        <v>200</v>
      </c>
      <c r="H34" s="49">
        <v>200</v>
      </c>
      <c r="I34" s="26">
        <v>822</v>
      </c>
      <c r="J34" s="27">
        <v>33.799999999999997</v>
      </c>
      <c r="K34" s="27">
        <v>15</v>
      </c>
      <c r="L34" s="27">
        <v>128.19999999999999</v>
      </c>
      <c r="M34" s="27">
        <v>19.600000000000001</v>
      </c>
      <c r="N34" s="26">
        <v>108</v>
      </c>
      <c r="O34" s="27">
        <v>9</v>
      </c>
      <c r="P34" s="26">
        <v>6</v>
      </c>
      <c r="Q34" s="26">
        <v>640</v>
      </c>
      <c r="R34" s="27">
        <v>12</v>
      </c>
      <c r="S34" s="27">
        <v>8</v>
      </c>
      <c r="T34" s="26">
        <v>310</v>
      </c>
      <c r="U34" s="26">
        <v>868</v>
      </c>
      <c r="V34" s="28">
        <v>1.44</v>
      </c>
      <c r="W34" s="28">
        <v>0.26</v>
      </c>
      <c r="X34" s="27">
        <v>3.2</v>
      </c>
      <c r="Y34" s="26">
        <v>114</v>
      </c>
      <c r="Z34" s="28">
        <v>0</v>
      </c>
      <c r="AA34" s="26">
        <v>0</v>
      </c>
      <c r="AB34" s="26">
        <v>0</v>
      </c>
      <c r="AC34"/>
      <c r="AD34" s="48">
        <v>1500</v>
      </c>
      <c r="AE34" s="47">
        <v>250</v>
      </c>
      <c r="AF34" s="29">
        <v>1650</v>
      </c>
      <c r="AG34" s="48">
        <v>1320</v>
      </c>
      <c r="AH34" s="47">
        <v>250</v>
      </c>
      <c r="AI34" s="29">
        <v>2100</v>
      </c>
      <c r="AJ34" s="48">
        <v>1680</v>
      </c>
      <c r="AK34" s="47">
        <v>500</v>
      </c>
      <c r="AL34" s="29">
        <v>3290</v>
      </c>
      <c r="AM34" s="48">
        <v>1316</v>
      </c>
    </row>
    <row r="35" spans="1:41" s="1" customFormat="1" ht="15.75" customHeight="1">
      <c r="A35" s="22"/>
      <c r="B35" s="61"/>
      <c r="C35" s="23" t="s">
        <v>78</v>
      </c>
      <c r="D35" s="32" t="s">
        <v>43</v>
      </c>
      <c r="E35" s="24" t="s">
        <v>78</v>
      </c>
      <c r="F35" s="24">
        <v>100</v>
      </c>
      <c r="G35" s="25">
        <v>200</v>
      </c>
      <c r="H35" s="49">
        <v>200</v>
      </c>
      <c r="I35" s="26">
        <v>848</v>
      </c>
      <c r="J35" s="27">
        <v>19.2</v>
      </c>
      <c r="K35" s="27">
        <v>19.399999999999999</v>
      </c>
      <c r="L35" s="27">
        <v>145.80000000000001</v>
      </c>
      <c r="M35" s="27">
        <v>6</v>
      </c>
      <c r="N35" s="26">
        <v>76</v>
      </c>
      <c r="O35" s="27">
        <v>11.2</v>
      </c>
      <c r="P35" s="26">
        <v>1888</v>
      </c>
      <c r="Q35" s="26">
        <v>290</v>
      </c>
      <c r="R35" s="27">
        <v>0</v>
      </c>
      <c r="S35" s="27">
        <v>1.4</v>
      </c>
      <c r="T35" s="26">
        <v>46</v>
      </c>
      <c r="U35" s="26">
        <v>304</v>
      </c>
      <c r="V35" s="28">
        <v>0.24</v>
      </c>
      <c r="W35" s="28">
        <v>0.74</v>
      </c>
      <c r="X35" s="27">
        <v>12.4</v>
      </c>
      <c r="Y35" s="26">
        <v>268</v>
      </c>
      <c r="Z35" s="28">
        <v>0.12</v>
      </c>
      <c r="AA35" s="26">
        <v>0</v>
      </c>
      <c r="AB35" s="26">
        <v>2</v>
      </c>
      <c r="AC35"/>
      <c r="AD35" s="48">
        <v>2468</v>
      </c>
      <c r="AE35" s="47">
        <v>300</v>
      </c>
      <c r="AF35" s="29">
        <v>3350</v>
      </c>
      <c r="AG35" s="48">
        <v>2233.333333333333</v>
      </c>
      <c r="AH35" s="47">
        <v>300</v>
      </c>
      <c r="AI35" s="29">
        <v>5290</v>
      </c>
      <c r="AJ35" s="48">
        <v>3526.6666666666665</v>
      </c>
      <c r="AK35" s="47">
        <v>300</v>
      </c>
      <c r="AL35" s="29">
        <v>5400</v>
      </c>
      <c r="AM35" s="48">
        <v>3600</v>
      </c>
    </row>
    <row r="36" spans="1:41" s="1" customFormat="1" ht="15.75" customHeight="1">
      <c r="A36" s="22"/>
      <c r="B36" s="61"/>
      <c r="C36" s="23" t="s">
        <v>72</v>
      </c>
      <c r="D36" s="30" t="s">
        <v>44</v>
      </c>
      <c r="E36" s="24" t="s">
        <v>72</v>
      </c>
      <c r="F36" s="24">
        <v>100</v>
      </c>
      <c r="G36" s="25">
        <v>500</v>
      </c>
      <c r="H36" s="49">
        <v>500</v>
      </c>
      <c r="I36" s="26">
        <v>4500</v>
      </c>
      <c r="J36" s="27">
        <v>0</v>
      </c>
      <c r="K36" s="27">
        <v>500</v>
      </c>
      <c r="L36" s="27">
        <v>0</v>
      </c>
      <c r="M36" s="27">
        <v>0</v>
      </c>
      <c r="N36" s="26">
        <v>0</v>
      </c>
      <c r="O36" s="27">
        <v>0</v>
      </c>
      <c r="P36" s="26">
        <v>0</v>
      </c>
      <c r="Q36" s="26">
        <v>0</v>
      </c>
      <c r="R36" s="27">
        <v>0</v>
      </c>
      <c r="S36" s="27">
        <v>0</v>
      </c>
      <c r="T36" s="26">
        <v>0</v>
      </c>
      <c r="U36" s="26">
        <v>0</v>
      </c>
      <c r="V36" s="28">
        <v>0</v>
      </c>
      <c r="W36" s="28">
        <v>0</v>
      </c>
      <c r="X36" s="27">
        <v>0</v>
      </c>
      <c r="Y36" s="26">
        <v>0</v>
      </c>
      <c r="Z36" s="28">
        <v>0</v>
      </c>
      <c r="AA36" s="26">
        <v>0</v>
      </c>
      <c r="AB36" s="26">
        <v>0</v>
      </c>
      <c r="AC36"/>
      <c r="AD36" s="48">
        <v>7638.5</v>
      </c>
      <c r="AE36" s="47">
        <v>900</v>
      </c>
      <c r="AF36" s="29">
        <v>10392</v>
      </c>
      <c r="AG36" s="48">
        <v>5773.333333333333</v>
      </c>
      <c r="AH36" s="47">
        <v>900</v>
      </c>
      <c r="AI36" s="29">
        <v>13590</v>
      </c>
      <c r="AJ36" s="48">
        <v>7550</v>
      </c>
      <c r="AK36" s="47">
        <v>900</v>
      </c>
      <c r="AL36" s="29">
        <v>13980</v>
      </c>
      <c r="AM36" s="48">
        <v>7766.666666666667</v>
      </c>
    </row>
    <row r="37" spans="1:41" s="1" customFormat="1" ht="21" customHeight="1">
      <c r="A37" s="22"/>
      <c r="B37" s="61"/>
      <c r="C37" s="23" t="s">
        <v>75</v>
      </c>
      <c r="D37" s="32" t="s">
        <v>45</v>
      </c>
      <c r="E37" s="24" t="s">
        <v>75</v>
      </c>
      <c r="F37" s="24">
        <v>85</v>
      </c>
      <c r="G37" s="25">
        <v>500</v>
      </c>
      <c r="H37" s="49">
        <v>425</v>
      </c>
      <c r="I37" s="26">
        <v>199.75</v>
      </c>
      <c r="J37" s="27">
        <v>2.9749999999999996</v>
      </c>
      <c r="K37" s="27">
        <v>0.42500000000000004</v>
      </c>
      <c r="L37" s="27">
        <v>40.375</v>
      </c>
      <c r="M37" s="27">
        <v>11.475000000000001</v>
      </c>
      <c r="N37" s="26">
        <v>114.75</v>
      </c>
      <c r="O37" s="27">
        <v>1.7000000000000002</v>
      </c>
      <c r="P37" s="26">
        <v>148.75</v>
      </c>
      <c r="Q37" s="26">
        <v>148.75</v>
      </c>
      <c r="R37" s="27">
        <v>8.5</v>
      </c>
      <c r="S37" s="27">
        <v>0.85000000000000009</v>
      </c>
      <c r="T37" s="26">
        <v>42.5</v>
      </c>
      <c r="U37" s="26">
        <v>1360</v>
      </c>
      <c r="V37" s="28">
        <v>0.17</v>
      </c>
      <c r="W37" s="28">
        <v>0.17</v>
      </c>
      <c r="X37" s="27">
        <v>1.7000000000000002</v>
      </c>
      <c r="Y37" s="26">
        <v>93.5</v>
      </c>
      <c r="Z37" s="28">
        <v>0</v>
      </c>
      <c r="AA37" s="26">
        <v>12.75</v>
      </c>
      <c r="AB37" s="26">
        <v>5601.5</v>
      </c>
      <c r="AC37"/>
      <c r="AD37" s="48">
        <v>695</v>
      </c>
      <c r="AE37" s="47">
        <v>500</v>
      </c>
      <c r="AF37" s="29">
        <v>1250</v>
      </c>
      <c r="AG37" s="48">
        <v>1250</v>
      </c>
      <c r="AH37" s="47">
        <v>1000</v>
      </c>
      <c r="AI37" s="29">
        <v>2210</v>
      </c>
      <c r="AJ37" s="48">
        <v>1105</v>
      </c>
      <c r="AK37" s="47">
        <v>1000</v>
      </c>
      <c r="AL37" s="29">
        <v>3700</v>
      </c>
      <c r="AM37" s="48">
        <v>1850</v>
      </c>
    </row>
    <row r="38" spans="1:41" s="1" customFormat="1" ht="15.75" customHeight="1">
      <c r="A38" s="22"/>
      <c r="B38" s="61"/>
      <c r="C38" s="23" t="s">
        <v>79</v>
      </c>
      <c r="D38" s="32" t="s">
        <v>46</v>
      </c>
      <c r="E38" s="24" t="s">
        <v>79</v>
      </c>
      <c r="F38" s="24">
        <v>100</v>
      </c>
      <c r="G38" s="25">
        <v>500</v>
      </c>
      <c r="H38" s="49">
        <v>500</v>
      </c>
      <c r="I38" s="26">
        <v>400</v>
      </c>
      <c r="J38" s="27">
        <v>11</v>
      </c>
      <c r="K38" s="27">
        <v>0.5</v>
      </c>
      <c r="L38" s="27">
        <v>84.5</v>
      </c>
      <c r="M38" s="27">
        <v>8</v>
      </c>
      <c r="N38" s="26">
        <v>60</v>
      </c>
      <c r="O38" s="27">
        <v>4</v>
      </c>
      <c r="P38" s="26">
        <v>30</v>
      </c>
      <c r="Q38" s="26">
        <v>290</v>
      </c>
      <c r="R38" s="27">
        <v>0</v>
      </c>
      <c r="S38" s="27">
        <v>1.5</v>
      </c>
      <c r="T38" s="26">
        <v>115</v>
      </c>
      <c r="U38" s="26">
        <v>2110</v>
      </c>
      <c r="V38" s="28">
        <v>0.4</v>
      </c>
      <c r="W38" s="28">
        <v>0.15</v>
      </c>
      <c r="X38" s="27">
        <v>5.5</v>
      </c>
      <c r="Y38" s="26">
        <v>80</v>
      </c>
      <c r="Z38" s="28">
        <v>0</v>
      </c>
      <c r="AA38" s="26">
        <v>100</v>
      </c>
      <c r="AB38" s="26">
        <v>0</v>
      </c>
      <c r="AC38"/>
      <c r="AD38" s="48">
        <v>754</v>
      </c>
      <c r="AE38" s="47">
        <v>2000</v>
      </c>
      <c r="AF38" s="29">
        <v>5390</v>
      </c>
      <c r="AG38" s="48">
        <v>1347.5</v>
      </c>
      <c r="AH38" s="47">
        <v>1000</v>
      </c>
      <c r="AI38" s="29">
        <v>2890</v>
      </c>
      <c r="AJ38" s="48">
        <v>1445</v>
      </c>
      <c r="AK38" s="47">
        <v>2000</v>
      </c>
      <c r="AL38" s="29">
        <v>8890</v>
      </c>
      <c r="AM38" s="48">
        <v>2222.5</v>
      </c>
    </row>
    <row r="39" spans="1:41" s="1" customFormat="1" ht="15.75" customHeight="1">
      <c r="A39" s="22"/>
      <c r="B39" s="61"/>
      <c r="C39" s="23" t="s">
        <v>76</v>
      </c>
      <c r="D39" s="32" t="s">
        <v>47</v>
      </c>
      <c r="E39" s="24" t="s">
        <v>76</v>
      </c>
      <c r="F39" s="24">
        <v>72</v>
      </c>
      <c r="G39" s="25">
        <v>500</v>
      </c>
      <c r="H39" s="49">
        <v>360</v>
      </c>
      <c r="I39" s="26">
        <v>475.2</v>
      </c>
      <c r="J39" s="27">
        <v>3.9600000000000004</v>
      </c>
      <c r="K39" s="27">
        <v>0.72000000000000008</v>
      </c>
      <c r="L39" s="27">
        <v>109.08</v>
      </c>
      <c r="M39" s="27">
        <v>8.2799999999999994</v>
      </c>
      <c r="N39" s="26">
        <v>10.8</v>
      </c>
      <c r="O39" s="27">
        <v>1.8</v>
      </c>
      <c r="P39" s="26">
        <v>14.4</v>
      </c>
      <c r="Q39" s="26">
        <v>129.6</v>
      </c>
      <c r="R39" s="27">
        <v>0</v>
      </c>
      <c r="S39" s="27">
        <v>0.36000000000000004</v>
      </c>
      <c r="T39" s="26">
        <v>133.20000000000002</v>
      </c>
      <c r="U39" s="26">
        <v>1800</v>
      </c>
      <c r="V39" s="28">
        <v>0.25200000000000006</v>
      </c>
      <c r="W39" s="28">
        <v>0.18000000000000002</v>
      </c>
      <c r="X39" s="27">
        <v>2.52</v>
      </c>
      <c r="Y39" s="26">
        <v>79.2</v>
      </c>
      <c r="Z39" s="28">
        <v>0</v>
      </c>
      <c r="AA39" s="26">
        <v>54</v>
      </c>
      <c r="AB39" s="26">
        <v>194.4</v>
      </c>
      <c r="AC39"/>
      <c r="AD39" s="48">
        <v>992</v>
      </c>
      <c r="AE39" s="47">
        <v>1000</v>
      </c>
      <c r="AF39" s="29">
        <v>4390</v>
      </c>
      <c r="AG39" s="48">
        <v>2195</v>
      </c>
      <c r="AH39" s="47">
        <v>1000</v>
      </c>
      <c r="AI39" s="29">
        <v>3980</v>
      </c>
      <c r="AJ39" s="48">
        <v>1990</v>
      </c>
      <c r="AK39" s="47">
        <v>1000</v>
      </c>
      <c r="AL39" s="29">
        <v>1220</v>
      </c>
      <c r="AM39" s="48">
        <v>610</v>
      </c>
    </row>
    <row r="40" spans="1:41" s="1" customFormat="1" ht="15.75" customHeight="1">
      <c r="A40" s="22"/>
      <c r="B40" s="61"/>
      <c r="C40" s="23" t="e">
        <v>#N/A</v>
      </c>
      <c r="D40" s="32" t="s">
        <v>48</v>
      </c>
      <c r="E40" s="24" t="e">
        <v>#N/A</v>
      </c>
      <c r="F40" s="33">
        <v>69.166666666666671</v>
      </c>
      <c r="G40" s="25">
        <v>1999.5180722891566</v>
      </c>
      <c r="H40" s="49">
        <v>1383</v>
      </c>
      <c r="I40" s="26">
        <v>1055.6899999999998</v>
      </c>
      <c r="J40" s="27">
        <v>15.4435</v>
      </c>
      <c r="K40" s="27">
        <v>5.9930000000000003</v>
      </c>
      <c r="L40" s="27">
        <v>213.67350000000002</v>
      </c>
      <c r="M40" s="27">
        <v>42.411999999999999</v>
      </c>
      <c r="N40" s="26">
        <v>221.28</v>
      </c>
      <c r="O40" s="27">
        <v>7.6064999999999987</v>
      </c>
      <c r="P40" s="26">
        <v>71.454999999999998</v>
      </c>
      <c r="Q40" s="26">
        <v>382.63</v>
      </c>
      <c r="R40" s="27">
        <v>14.9825</v>
      </c>
      <c r="S40" s="27">
        <v>7.6065000000000005</v>
      </c>
      <c r="T40" s="26">
        <v>216.67</v>
      </c>
      <c r="U40" s="26">
        <v>3787.1149999999998</v>
      </c>
      <c r="V40" s="28">
        <v>0.59930000000000005</v>
      </c>
      <c r="W40" s="28">
        <v>1.1294500000000001</v>
      </c>
      <c r="X40" s="27">
        <v>10.603000000000002</v>
      </c>
      <c r="Y40" s="26">
        <v>246.63499999999999</v>
      </c>
      <c r="Z40" s="28">
        <v>0</v>
      </c>
      <c r="AA40" s="26">
        <v>626.96</v>
      </c>
      <c r="AB40" s="26">
        <v>354.97</v>
      </c>
      <c r="AC40"/>
      <c r="AD40" s="48">
        <v>7581.5060240963858</v>
      </c>
      <c r="AE40" s="47">
        <v>666.66666666666663</v>
      </c>
      <c r="AF40" s="29">
        <v>4390</v>
      </c>
      <c r="AG40" s="48">
        <v>11360.595180722894</v>
      </c>
      <c r="AH40" s="47">
        <v>1000</v>
      </c>
      <c r="AI40" s="29">
        <v>8121.666666666667</v>
      </c>
      <c r="AJ40" s="48">
        <v>16239.419277108436</v>
      </c>
      <c r="AK40" s="47">
        <v>800.16666666666663</v>
      </c>
      <c r="AL40" s="29">
        <v>6417.5166666666664</v>
      </c>
      <c r="AM40" s="48">
        <v>18358.075301204815</v>
      </c>
    </row>
    <row r="41" spans="1:41" s="1" customFormat="1">
      <c r="B41" s="34" t="s">
        <v>49</v>
      </c>
      <c r="C41" s="34" t="s">
        <v>80</v>
      </c>
      <c r="D41" s="32" t="s">
        <v>50</v>
      </c>
      <c r="E41" s="24" t="s">
        <v>80</v>
      </c>
      <c r="F41" s="24">
        <v>100</v>
      </c>
      <c r="G41" s="25">
        <v>450</v>
      </c>
      <c r="H41" s="46">
        <v>450</v>
      </c>
      <c r="I41" s="26">
        <v>1593</v>
      </c>
      <c r="J41" s="27">
        <v>94.5</v>
      </c>
      <c r="K41" s="27">
        <v>13.5</v>
      </c>
      <c r="L41" s="27">
        <v>270</v>
      </c>
      <c r="M41" s="27">
        <v>5.8500000000000005</v>
      </c>
      <c r="N41" s="26">
        <v>3600</v>
      </c>
      <c r="O41" s="27">
        <v>47.25</v>
      </c>
      <c r="P41" s="26">
        <v>301.5</v>
      </c>
      <c r="Q41" s="26">
        <v>2700</v>
      </c>
      <c r="R41" s="27">
        <v>0</v>
      </c>
      <c r="S41" s="27">
        <v>47.25</v>
      </c>
      <c r="T41" s="26">
        <v>0</v>
      </c>
      <c r="U41" s="26">
        <v>0</v>
      </c>
      <c r="V41" s="28">
        <v>5.5350000000000001</v>
      </c>
      <c r="W41" s="28">
        <v>4.5</v>
      </c>
      <c r="X41" s="27">
        <v>55.35</v>
      </c>
      <c r="Y41" s="26">
        <v>1719</v>
      </c>
      <c r="Z41" s="28">
        <v>10.484999999999999</v>
      </c>
      <c r="AA41" s="26">
        <v>202.5</v>
      </c>
      <c r="AB41" s="26">
        <v>522</v>
      </c>
      <c r="AC41"/>
      <c r="AD41" s="48">
        <v>0</v>
      </c>
      <c r="AE41" s="47">
        <v>0</v>
      </c>
      <c r="AF41" s="29">
        <v>0</v>
      </c>
      <c r="AG41" s="48">
        <v>0</v>
      </c>
      <c r="AH41" s="47">
        <v>0</v>
      </c>
      <c r="AI41" s="29">
        <v>0</v>
      </c>
      <c r="AJ41" s="48">
        <v>0</v>
      </c>
      <c r="AK41" s="47">
        <v>0</v>
      </c>
      <c r="AL41" s="29">
        <v>0</v>
      </c>
      <c r="AM41" s="48">
        <v>0</v>
      </c>
    </row>
    <row r="42" spans="1:41" s="1" customFormat="1">
      <c r="A42" s="62" t="s">
        <v>51</v>
      </c>
      <c r="B42" s="62"/>
      <c r="C42" s="62"/>
      <c r="D42" s="62"/>
      <c r="E42" s="62"/>
      <c r="F42" s="62"/>
      <c r="G42" s="62"/>
      <c r="H42" s="62"/>
      <c r="I42" s="36">
        <v>18182.66</v>
      </c>
      <c r="J42" s="36">
        <v>574.22649999999999</v>
      </c>
      <c r="K42" s="36">
        <v>644.072</v>
      </c>
      <c r="L42" s="36">
        <v>2357.8224999999998</v>
      </c>
      <c r="M42" s="36">
        <v>326.71699999999998</v>
      </c>
      <c r="N42" s="36">
        <v>5501.77</v>
      </c>
      <c r="O42" s="36">
        <v>185.62250000000003</v>
      </c>
      <c r="P42" s="36">
        <v>4928.3249999999998</v>
      </c>
      <c r="Q42" s="36">
        <v>10943.54</v>
      </c>
      <c r="R42" s="36">
        <v>486.92250000000001</v>
      </c>
      <c r="S42" s="36">
        <v>112.0885</v>
      </c>
      <c r="T42" s="36">
        <v>2563.63</v>
      </c>
      <c r="U42" s="36">
        <v>23091.894999999997</v>
      </c>
      <c r="V42" s="36">
        <v>20.114899999999999</v>
      </c>
      <c r="W42" s="36">
        <v>17.839649999999999</v>
      </c>
      <c r="X42" s="36">
        <v>162.87100000000001</v>
      </c>
      <c r="Y42" s="36">
        <v>7694.875</v>
      </c>
      <c r="Z42" s="36">
        <v>26.644200000000001</v>
      </c>
      <c r="AA42" s="36">
        <v>1041.21</v>
      </c>
      <c r="AB42" s="36">
        <v>7831.83</v>
      </c>
      <c r="AC42"/>
      <c r="AD42" s="37">
        <f>SUM(AD28:AD41)</f>
        <v>50476.366024096387</v>
      </c>
      <c r="AE42" s="37"/>
      <c r="AF42" s="37"/>
      <c r="AG42" s="37">
        <f t="shared" ref="AG42:AM42" si="4">SUM(AG28:AG41)</f>
        <v>61195.761847389564</v>
      </c>
      <c r="AH42" s="37"/>
      <c r="AI42" s="37"/>
      <c r="AJ42" s="37">
        <f t="shared" si="4"/>
        <v>60692.288842325826</v>
      </c>
      <c r="AK42" s="37"/>
      <c r="AL42" s="37"/>
      <c r="AM42" s="37">
        <f t="shared" si="4"/>
        <v>65237.24196787148</v>
      </c>
    </row>
    <row r="43" spans="1:41" s="1" customFormat="1">
      <c r="A43" s="22"/>
      <c r="B43" s="35"/>
      <c r="C43" s="35"/>
      <c r="D43" s="35" t="s">
        <v>52</v>
      </c>
      <c r="E43" s="35"/>
      <c r="F43" s="35"/>
      <c r="G43" s="35"/>
      <c r="H43" s="38">
        <v>30</v>
      </c>
      <c r="I43" s="36">
        <v>606.08866666666665</v>
      </c>
      <c r="J43" s="36">
        <v>19.140883333333331</v>
      </c>
      <c r="K43" s="36">
        <v>21.469066666666667</v>
      </c>
      <c r="L43" s="36">
        <v>78.59408333333333</v>
      </c>
      <c r="M43" s="36">
        <v>10.890566666666667</v>
      </c>
      <c r="N43" s="36">
        <v>183.39233333333334</v>
      </c>
      <c r="O43" s="36">
        <v>6.1874166666666675</v>
      </c>
      <c r="P43" s="36">
        <v>164.2775</v>
      </c>
      <c r="Q43" s="36">
        <v>364.78466666666668</v>
      </c>
      <c r="R43" s="36">
        <v>16.23075</v>
      </c>
      <c r="S43" s="36">
        <v>3.7362833333333332</v>
      </c>
      <c r="T43" s="36">
        <v>85.454333333333338</v>
      </c>
      <c r="U43" s="36">
        <v>769.7298333333332</v>
      </c>
      <c r="V43" s="36">
        <v>0.67049666666666663</v>
      </c>
      <c r="W43" s="36">
        <v>0.59465499999999993</v>
      </c>
      <c r="X43" s="36">
        <v>5.4290333333333338</v>
      </c>
      <c r="Y43" s="36">
        <v>256.49583333333334</v>
      </c>
      <c r="Z43" s="36">
        <v>0.88814000000000004</v>
      </c>
      <c r="AA43" s="36">
        <v>34.707000000000001</v>
      </c>
      <c r="AB43" s="36">
        <v>261.06099999999998</v>
      </c>
      <c r="AC43"/>
      <c r="AG43" s="41">
        <f>+AVERAGE(AG42,AD42)</f>
        <v>55836.063935742975</v>
      </c>
      <c r="AJ43" s="41">
        <f>+AVERAGE(AJ42,AD42)</f>
        <v>55584.327433211103</v>
      </c>
      <c r="AM43" s="41">
        <f>+AVERAGE(AM42,AD42)</f>
        <v>57856.803995983937</v>
      </c>
      <c r="AO43" s="41">
        <f>+AVERAGE(AG43:AM43)</f>
        <v>56425.731788312667</v>
      </c>
    </row>
    <row r="44" spans="1:41" s="1" customFormat="1">
      <c r="A44" s="63" t="s">
        <v>53</v>
      </c>
      <c r="B44" s="63"/>
      <c r="C44" s="63"/>
      <c r="D44" s="63"/>
      <c r="E44" s="63"/>
      <c r="F44" s="63"/>
      <c r="G44" s="63"/>
      <c r="H44" s="63"/>
      <c r="I44" s="40">
        <v>691.05374999999992</v>
      </c>
      <c r="J44" s="40">
        <v>12.082574999999999</v>
      </c>
      <c r="K44" s="40">
        <v>30</v>
      </c>
      <c r="L44" s="40">
        <v>95</v>
      </c>
      <c r="M44" s="40">
        <v>0</v>
      </c>
      <c r="N44" s="40">
        <v>260</v>
      </c>
      <c r="O44" s="40">
        <v>6.9</v>
      </c>
      <c r="P44" s="40">
        <v>370</v>
      </c>
      <c r="Q44" s="40">
        <v>275</v>
      </c>
      <c r="R44" s="40">
        <v>130</v>
      </c>
      <c r="S44" s="40">
        <v>2.5</v>
      </c>
      <c r="T44" s="40">
        <v>75</v>
      </c>
      <c r="U44" s="40">
        <v>700</v>
      </c>
      <c r="V44" s="40">
        <v>0.3</v>
      </c>
      <c r="W44" s="40">
        <v>0.4</v>
      </c>
      <c r="X44" s="40">
        <v>4</v>
      </c>
      <c r="Y44" s="40">
        <v>80</v>
      </c>
      <c r="Z44" s="40">
        <v>0.5</v>
      </c>
      <c r="AA44" s="40">
        <v>50</v>
      </c>
      <c r="AB44" s="40">
        <v>500</v>
      </c>
      <c r="AC44"/>
      <c r="AN44" s="45">
        <v>0.08</v>
      </c>
      <c r="AO44" s="53">
        <f>+AO43*AN44</f>
        <v>4514.0585430650135</v>
      </c>
    </row>
    <row r="45" spans="1:41" s="1" customFormat="1">
      <c r="A45" s="60" t="s">
        <v>54</v>
      </c>
      <c r="B45" s="60"/>
      <c r="C45" s="60"/>
      <c r="D45" s="60"/>
      <c r="E45" s="60"/>
      <c r="F45" s="60"/>
      <c r="G45" s="60"/>
      <c r="H45" s="60"/>
      <c r="I45" s="42">
        <v>87.704996415498329</v>
      </c>
      <c r="J45" s="42">
        <v>158.41725239308121</v>
      </c>
      <c r="K45" s="42">
        <v>71.563555555555553</v>
      </c>
      <c r="L45" s="42">
        <v>82.730614035087711</v>
      </c>
      <c r="M45" s="42" t="e">
        <v>#DIV/0!</v>
      </c>
      <c r="N45" s="42">
        <v>70.535512820512821</v>
      </c>
      <c r="O45" s="42">
        <v>89.672705314009676</v>
      </c>
      <c r="P45" s="42">
        <v>44.399324324324326</v>
      </c>
      <c r="Q45" s="42">
        <v>132.64896969696969</v>
      </c>
      <c r="R45" s="42">
        <v>12.485192307692309</v>
      </c>
      <c r="S45" s="42">
        <v>149.45133333333334</v>
      </c>
      <c r="T45" s="42">
        <v>113.93911111111112</v>
      </c>
      <c r="U45" s="42">
        <v>109.96140476190475</v>
      </c>
      <c r="V45" s="42">
        <v>223.4988888888889</v>
      </c>
      <c r="W45" s="42">
        <v>148.66374999999996</v>
      </c>
      <c r="X45" s="42">
        <v>135.72583333333336</v>
      </c>
      <c r="Y45" s="42">
        <v>320.61979166666663</v>
      </c>
      <c r="Z45" s="42">
        <v>177.62800000000001</v>
      </c>
      <c r="AA45" s="42">
        <v>69.414000000000001</v>
      </c>
      <c r="AB45" s="42">
        <v>52.212199999999996</v>
      </c>
      <c r="AC45"/>
      <c r="AO45" s="41">
        <f>+AO43+AO44</f>
        <v>60939.790331377677</v>
      </c>
    </row>
    <row r="46" spans="1:41" customFormat="1">
      <c r="AG46" s="1"/>
      <c r="AH46" s="1"/>
      <c r="AI46" s="1"/>
      <c r="AJ46" s="1"/>
      <c r="AK46" s="1"/>
      <c r="AL46" s="1"/>
      <c r="AM46" s="1"/>
      <c r="AN46" s="1"/>
      <c r="AO46" s="54">
        <v>60939.790331377677</v>
      </c>
    </row>
    <row r="47" spans="1:41" customFormat="1" ht="15">
      <c r="D47" s="4"/>
    </row>
    <row r="48" spans="1:41" s="1" customFormat="1" ht="15.75" customHeight="1">
      <c r="A48" s="22"/>
      <c r="B48" s="64" t="s">
        <v>57</v>
      </c>
      <c r="C48" s="23" t="s">
        <v>62</v>
      </c>
      <c r="D48" s="22" t="s">
        <v>34</v>
      </c>
      <c r="E48" s="24" t="s">
        <v>62</v>
      </c>
      <c r="F48" s="24">
        <v>100</v>
      </c>
      <c r="G48" s="25">
        <v>1500</v>
      </c>
      <c r="H48" s="49">
        <v>1500</v>
      </c>
      <c r="I48" s="26">
        <v>5805</v>
      </c>
      <c r="J48" s="27">
        <v>346.5</v>
      </c>
      <c r="K48" s="27">
        <v>13.5</v>
      </c>
      <c r="L48" s="27">
        <v>915</v>
      </c>
      <c r="M48" s="27">
        <v>319.5</v>
      </c>
      <c r="N48" s="26">
        <v>765</v>
      </c>
      <c r="O48" s="27">
        <v>108</v>
      </c>
      <c r="P48" s="26">
        <v>405</v>
      </c>
      <c r="Q48" s="26">
        <v>5550</v>
      </c>
      <c r="R48" s="27">
        <v>24</v>
      </c>
      <c r="S48" s="27">
        <v>54</v>
      </c>
      <c r="T48" s="26">
        <v>1245</v>
      </c>
      <c r="U48" s="26">
        <v>11565</v>
      </c>
      <c r="V48" s="28">
        <v>7.5</v>
      </c>
      <c r="W48" s="28">
        <v>1.5</v>
      </c>
      <c r="X48" s="27">
        <v>27</v>
      </c>
      <c r="Y48" s="26">
        <v>2580</v>
      </c>
      <c r="Z48" s="28">
        <v>0</v>
      </c>
      <c r="AA48" s="26">
        <v>45</v>
      </c>
      <c r="AB48" s="26">
        <v>30</v>
      </c>
      <c r="AC48"/>
      <c r="AD48" s="48">
        <v>9261</v>
      </c>
      <c r="AE48" s="47">
        <v>500</v>
      </c>
      <c r="AF48" s="29">
        <v>3490</v>
      </c>
      <c r="AG48" s="48">
        <v>10470</v>
      </c>
      <c r="AH48" s="47">
        <v>460</v>
      </c>
      <c r="AI48" s="29">
        <v>3270</v>
      </c>
      <c r="AJ48" s="48">
        <v>10663.04347826087</v>
      </c>
      <c r="AK48" s="47">
        <v>500</v>
      </c>
      <c r="AL48" s="29">
        <v>3500</v>
      </c>
      <c r="AM48" s="48">
        <v>10500</v>
      </c>
    </row>
    <row r="49" spans="1:39" customFormat="1">
      <c r="B49" s="64"/>
      <c r="C49" s="23" t="s">
        <v>63</v>
      </c>
      <c r="D49" s="30" t="s">
        <v>35</v>
      </c>
      <c r="E49" s="24" t="s">
        <v>63</v>
      </c>
      <c r="F49" s="24">
        <v>100</v>
      </c>
      <c r="G49" s="25">
        <v>500</v>
      </c>
      <c r="H49" s="49">
        <v>500</v>
      </c>
      <c r="I49" s="26">
        <v>1930</v>
      </c>
      <c r="J49" s="27">
        <v>114</v>
      </c>
      <c r="K49" s="27">
        <v>7.5</v>
      </c>
      <c r="L49" s="27">
        <v>302</v>
      </c>
      <c r="M49" s="27">
        <v>99</v>
      </c>
      <c r="N49" s="26">
        <v>595</v>
      </c>
      <c r="O49" s="27">
        <v>26.5</v>
      </c>
      <c r="P49" s="26">
        <v>50</v>
      </c>
      <c r="Q49" s="26">
        <v>2120</v>
      </c>
      <c r="R49" s="27">
        <v>10</v>
      </c>
      <c r="S49" s="27">
        <v>13</v>
      </c>
      <c r="T49" s="26">
        <v>880</v>
      </c>
      <c r="U49" s="26">
        <v>6960</v>
      </c>
      <c r="V49" s="28">
        <v>2.3000000000000003</v>
      </c>
      <c r="W49" s="28">
        <v>1</v>
      </c>
      <c r="X49" s="27">
        <v>7</v>
      </c>
      <c r="Y49" s="26">
        <v>2620</v>
      </c>
      <c r="Z49" s="28">
        <v>0</v>
      </c>
      <c r="AA49" s="26">
        <v>30</v>
      </c>
      <c r="AB49" s="26">
        <v>0</v>
      </c>
      <c r="AD49" s="48">
        <v>7582.5</v>
      </c>
      <c r="AE49" s="47">
        <v>500</v>
      </c>
      <c r="AF49" s="29">
        <v>7990</v>
      </c>
      <c r="AG49" s="48">
        <v>7990</v>
      </c>
      <c r="AH49" s="47">
        <v>460</v>
      </c>
      <c r="AI49" s="29">
        <v>8470</v>
      </c>
      <c r="AJ49" s="48">
        <v>9206.5217391304359</v>
      </c>
      <c r="AK49" s="47">
        <v>500</v>
      </c>
      <c r="AL49" s="29">
        <v>7940</v>
      </c>
      <c r="AM49" s="48">
        <v>7940</v>
      </c>
    </row>
    <row r="50" spans="1:39" customFormat="1">
      <c r="B50" s="64"/>
      <c r="C50" s="23" t="s">
        <v>64</v>
      </c>
      <c r="D50" s="32" t="s">
        <v>56</v>
      </c>
      <c r="E50" s="24" t="s">
        <v>64</v>
      </c>
      <c r="F50" s="24">
        <v>100</v>
      </c>
      <c r="G50" s="25">
        <v>1500</v>
      </c>
      <c r="H50" s="49">
        <v>1500</v>
      </c>
      <c r="I50" s="26">
        <v>5895</v>
      </c>
      <c r="J50" s="27">
        <v>298.5</v>
      </c>
      <c r="K50" s="27">
        <v>82.5</v>
      </c>
      <c r="L50" s="27">
        <v>882</v>
      </c>
      <c r="M50" s="27">
        <v>214.5</v>
      </c>
      <c r="N50" s="26">
        <v>1800</v>
      </c>
      <c r="O50" s="27">
        <v>96</v>
      </c>
      <c r="P50" s="26">
        <v>450</v>
      </c>
      <c r="Q50" s="26">
        <v>4500</v>
      </c>
      <c r="R50" s="27">
        <v>22.5</v>
      </c>
      <c r="S50" s="27">
        <v>46.5</v>
      </c>
      <c r="T50" s="26">
        <v>1905</v>
      </c>
      <c r="U50" s="26">
        <v>15720</v>
      </c>
      <c r="V50" s="28">
        <v>7.1999999999999993</v>
      </c>
      <c r="W50" s="28">
        <v>3.3</v>
      </c>
      <c r="X50" s="27">
        <v>21</v>
      </c>
      <c r="Y50" s="26">
        <v>8355</v>
      </c>
      <c r="Z50" s="28">
        <v>0</v>
      </c>
      <c r="AA50" s="26">
        <v>60</v>
      </c>
      <c r="AB50" s="26">
        <v>45</v>
      </c>
      <c r="AD50" s="48">
        <v>9696</v>
      </c>
      <c r="AE50" s="47">
        <v>500</v>
      </c>
      <c r="AF50" s="29">
        <v>3490</v>
      </c>
      <c r="AG50" s="48">
        <v>10470</v>
      </c>
      <c r="AH50" s="47">
        <v>500</v>
      </c>
      <c r="AI50" s="29">
        <v>3490</v>
      </c>
      <c r="AJ50" s="48">
        <v>10470</v>
      </c>
      <c r="AK50" s="47">
        <v>500</v>
      </c>
      <c r="AL50" s="29">
        <v>2740</v>
      </c>
      <c r="AM50" s="48">
        <v>8220</v>
      </c>
    </row>
    <row r="51" spans="1:39" customFormat="1">
      <c r="B51" s="64"/>
      <c r="C51" s="23" t="s">
        <v>65</v>
      </c>
      <c r="D51" s="30" t="s">
        <v>36</v>
      </c>
      <c r="E51" s="24" t="s">
        <v>65</v>
      </c>
      <c r="F51" s="24">
        <v>100</v>
      </c>
      <c r="G51" s="25">
        <v>340</v>
      </c>
      <c r="H51" s="49">
        <v>340</v>
      </c>
      <c r="I51" s="26">
        <v>717.4</v>
      </c>
      <c r="J51" s="27">
        <v>86.7</v>
      </c>
      <c r="K51" s="27">
        <v>41.14</v>
      </c>
      <c r="L51" s="27">
        <v>0</v>
      </c>
      <c r="M51" s="27">
        <v>0</v>
      </c>
      <c r="N51" s="26">
        <v>27.2</v>
      </c>
      <c r="O51" s="27">
        <v>5.0999999999999996</v>
      </c>
      <c r="P51" s="26">
        <v>1329.3999999999999</v>
      </c>
      <c r="Q51" s="26">
        <v>510</v>
      </c>
      <c r="R51" s="27">
        <v>47.6</v>
      </c>
      <c r="S51" s="27">
        <v>1.7</v>
      </c>
      <c r="T51" s="26">
        <v>115.6</v>
      </c>
      <c r="U51" s="26">
        <v>720.8</v>
      </c>
      <c r="V51" s="28">
        <v>6.8000000000000005E-2</v>
      </c>
      <c r="W51" s="28">
        <v>0.27200000000000002</v>
      </c>
      <c r="X51" s="27">
        <v>41.82</v>
      </c>
      <c r="Y51" s="26">
        <v>17</v>
      </c>
      <c r="Z51" s="28">
        <v>7.48</v>
      </c>
      <c r="AA51" s="26">
        <v>0</v>
      </c>
      <c r="AB51" s="26">
        <v>17</v>
      </c>
      <c r="AD51" s="48">
        <v>10291.799999999999</v>
      </c>
      <c r="AE51" s="47">
        <v>170</v>
      </c>
      <c r="AF51" s="29">
        <v>4990</v>
      </c>
      <c r="AG51" s="48">
        <v>9980</v>
      </c>
      <c r="AH51" s="47">
        <v>170</v>
      </c>
      <c r="AI51" s="29">
        <v>5090</v>
      </c>
      <c r="AJ51" s="48">
        <v>10180</v>
      </c>
      <c r="AK51" s="47">
        <v>170</v>
      </c>
      <c r="AL51" s="29">
        <v>4380</v>
      </c>
      <c r="AM51" s="48">
        <v>8760</v>
      </c>
    </row>
    <row r="52" spans="1:39" s="1" customFormat="1">
      <c r="B52" s="64"/>
      <c r="C52" s="23" t="s">
        <v>66</v>
      </c>
      <c r="D52" s="30" t="s">
        <v>37</v>
      </c>
      <c r="E52" s="24" t="s">
        <v>66</v>
      </c>
      <c r="F52" s="24">
        <v>90</v>
      </c>
      <c r="G52" s="25">
        <v>1800</v>
      </c>
      <c r="H52" s="49">
        <v>1620</v>
      </c>
      <c r="I52" s="26">
        <v>2413.7999999999997</v>
      </c>
      <c r="J52" s="27">
        <v>204.11999999999998</v>
      </c>
      <c r="K52" s="27">
        <v>174.96</v>
      </c>
      <c r="L52" s="27">
        <v>4.8599999999999994</v>
      </c>
      <c r="M52" s="27">
        <v>0</v>
      </c>
      <c r="N52" s="26">
        <v>858.59999999999991</v>
      </c>
      <c r="O52" s="27">
        <v>27.54</v>
      </c>
      <c r="P52" s="26">
        <v>2251.7999999999997</v>
      </c>
      <c r="Q52" s="26">
        <v>3191.3999999999996</v>
      </c>
      <c r="R52" s="27">
        <v>858.59999999999991</v>
      </c>
      <c r="S52" s="27">
        <v>22.679999999999996</v>
      </c>
      <c r="T52" s="26">
        <v>194.39999999999998</v>
      </c>
      <c r="U52" s="26">
        <v>2203.1999999999998</v>
      </c>
      <c r="V52" s="28">
        <v>1.1340000000000001</v>
      </c>
      <c r="W52" s="28">
        <v>7.9379999999999997</v>
      </c>
      <c r="X52" s="27">
        <v>1.62</v>
      </c>
      <c r="Y52" s="26">
        <v>777.59999999999991</v>
      </c>
      <c r="Z52" s="28">
        <v>20.898</v>
      </c>
      <c r="AA52" s="26">
        <v>0</v>
      </c>
      <c r="AB52" s="26">
        <v>2867.4</v>
      </c>
      <c r="AC52"/>
      <c r="AD52" s="48">
        <v>16259.4</v>
      </c>
      <c r="AE52" s="47">
        <v>60</v>
      </c>
      <c r="AF52" s="29">
        <v>533</v>
      </c>
      <c r="AG52" s="48">
        <v>15990</v>
      </c>
      <c r="AH52" s="47">
        <v>60</v>
      </c>
      <c r="AI52" s="29">
        <v>631</v>
      </c>
      <c r="AJ52" s="48">
        <v>18930</v>
      </c>
      <c r="AK52" s="47">
        <v>60</v>
      </c>
      <c r="AL52" s="29">
        <v>597</v>
      </c>
      <c r="AM52" s="48">
        <v>17910</v>
      </c>
    </row>
    <row r="53" spans="1:39" s="1" customFormat="1">
      <c r="B53" s="64"/>
      <c r="C53" s="23" t="s">
        <v>67</v>
      </c>
      <c r="D53" s="32" t="s">
        <v>58</v>
      </c>
      <c r="E53" s="24" t="s">
        <v>67</v>
      </c>
      <c r="F53" s="24">
        <v>100</v>
      </c>
      <c r="G53" s="25">
        <v>500</v>
      </c>
      <c r="H53" s="49">
        <v>500</v>
      </c>
      <c r="I53" s="26">
        <v>1930</v>
      </c>
      <c r="J53" s="27">
        <v>38.5</v>
      </c>
      <c r="K53" s="27">
        <v>16.5</v>
      </c>
      <c r="L53" s="27">
        <v>388</v>
      </c>
      <c r="M53" s="27">
        <v>36.5</v>
      </c>
      <c r="N53" s="26">
        <v>30</v>
      </c>
      <c r="O53" s="27">
        <v>13.5</v>
      </c>
      <c r="P53" s="26">
        <v>110</v>
      </c>
      <c r="Q53" s="26">
        <v>1380</v>
      </c>
      <c r="R53" s="27">
        <v>5</v>
      </c>
      <c r="S53" s="27">
        <v>7</v>
      </c>
      <c r="T53" s="26">
        <v>195</v>
      </c>
      <c r="U53" s="26">
        <v>1210</v>
      </c>
      <c r="V53" s="28">
        <v>1.5</v>
      </c>
      <c r="W53" s="28">
        <v>0.65</v>
      </c>
      <c r="X53" s="27">
        <v>10.5</v>
      </c>
      <c r="Y53" s="26">
        <v>150</v>
      </c>
      <c r="Z53" s="28">
        <v>0</v>
      </c>
      <c r="AA53" s="26">
        <v>0</v>
      </c>
      <c r="AB53" s="26">
        <v>65</v>
      </c>
      <c r="AC53"/>
      <c r="AD53" s="48">
        <v>1745</v>
      </c>
      <c r="AE53" s="47">
        <v>1000</v>
      </c>
      <c r="AF53" s="29">
        <v>3490</v>
      </c>
      <c r="AG53" s="48">
        <v>1745</v>
      </c>
      <c r="AH53" s="47">
        <v>500</v>
      </c>
      <c r="AI53" s="29">
        <v>2400</v>
      </c>
      <c r="AJ53" s="48">
        <v>2400</v>
      </c>
      <c r="AK53" s="47">
        <v>500</v>
      </c>
      <c r="AL53" s="29">
        <v>1900</v>
      </c>
      <c r="AM53" s="48">
        <v>1900</v>
      </c>
    </row>
    <row r="54" spans="1:39" s="1" customFormat="1">
      <c r="B54" s="64"/>
      <c r="C54" s="23" t="s">
        <v>68</v>
      </c>
      <c r="D54" s="30" t="s">
        <v>41</v>
      </c>
      <c r="E54" s="24" t="s">
        <v>68</v>
      </c>
      <c r="F54" s="24">
        <v>100</v>
      </c>
      <c r="G54" s="25">
        <v>500</v>
      </c>
      <c r="H54" s="49">
        <v>500</v>
      </c>
      <c r="I54" s="26">
        <v>2055</v>
      </c>
      <c r="J54" s="27">
        <v>84.5</v>
      </c>
      <c r="K54" s="27">
        <v>37.5</v>
      </c>
      <c r="L54" s="27">
        <v>320.5</v>
      </c>
      <c r="M54" s="27">
        <v>49</v>
      </c>
      <c r="N54" s="26">
        <v>270</v>
      </c>
      <c r="O54" s="27">
        <v>22.5</v>
      </c>
      <c r="P54" s="26">
        <v>15</v>
      </c>
      <c r="Q54" s="26">
        <v>1600</v>
      </c>
      <c r="R54" s="27">
        <v>30</v>
      </c>
      <c r="S54" s="27">
        <v>20</v>
      </c>
      <c r="T54" s="26">
        <v>775</v>
      </c>
      <c r="U54" s="26">
        <v>2170</v>
      </c>
      <c r="V54" s="28">
        <v>3.5999999999999996</v>
      </c>
      <c r="W54" s="28">
        <v>0.65</v>
      </c>
      <c r="X54" s="27">
        <v>8</v>
      </c>
      <c r="Y54" s="26">
        <v>285</v>
      </c>
      <c r="Z54" s="28">
        <v>0</v>
      </c>
      <c r="AA54" s="26">
        <v>0</v>
      </c>
      <c r="AB54" s="26">
        <v>0</v>
      </c>
      <c r="AC54"/>
      <c r="AD54" s="48">
        <v>3750</v>
      </c>
      <c r="AE54" s="47">
        <v>250</v>
      </c>
      <c r="AF54" s="29">
        <v>1650</v>
      </c>
      <c r="AG54" s="48">
        <v>3300</v>
      </c>
      <c r="AH54" s="47">
        <v>250</v>
      </c>
      <c r="AI54" s="29">
        <v>2100</v>
      </c>
      <c r="AJ54" s="48">
        <v>4200</v>
      </c>
      <c r="AK54" s="47">
        <v>500</v>
      </c>
      <c r="AL54" s="29">
        <v>3290</v>
      </c>
      <c r="AM54" s="48">
        <v>3290</v>
      </c>
    </row>
    <row r="55" spans="1:39" s="1" customFormat="1">
      <c r="B55" s="64"/>
      <c r="C55" s="23" t="s">
        <v>69</v>
      </c>
      <c r="D55" s="30" t="s">
        <v>39</v>
      </c>
      <c r="E55" s="24" t="s">
        <v>69</v>
      </c>
      <c r="F55" s="24">
        <v>100</v>
      </c>
      <c r="G55" s="25">
        <v>500</v>
      </c>
      <c r="H55" s="49">
        <v>500</v>
      </c>
      <c r="I55" s="26">
        <v>1855</v>
      </c>
      <c r="J55" s="27">
        <v>65</v>
      </c>
      <c r="K55" s="27">
        <v>7.5</v>
      </c>
      <c r="L55" s="27">
        <v>373.5</v>
      </c>
      <c r="M55" s="27">
        <v>16</v>
      </c>
      <c r="N55" s="26">
        <v>125</v>
      </c>
      <c r="O55" s="27">
        <v>19.5</v>
      </c>
      <c r="P55" s="26">
        <v>25</v>
      </c>
      <c r="Q55" s="26">
        <v>600</v>
      </c>
      <c r="R55" s="27">
        <v>0</v>
      </c>
      <c r="S55" s="27">
        <v>6.5</v>
      </c>
      <c r="T55" s="26">
        <v>265</v>
      </c>
      <c r="U55" s="26">
        <v>1115</v>
      </c>
      <c r="V55" s="28">
        <v>4.75</v>
      </c>
      <c r="W55" s="28">
        <v>1.9500000000000002</v>
      </c>
      <c r="X55" s="27">
        <v>35.5</v>
      </c>
      <c r="Y55" s="26">
        <v>1185</v>
      </c>
      <c r="Z55" s="28">
        <v>0</v>
      </c>
      <c r="AA55" s="26">
        <v>0</v>
      </c>
      <c r="AB55" s="26">
        <v>0</v>
      </c>
      <c r="AC55"/>
      <c r="AD55" s="48">
        <v>3593</v>
      </c>
      <c r="AE55" s="47">
        <v>250</v>
      </c>
      <c r="AF55" s="29">
        <v>1950</v>
      </c>
      <c r="AG55" s="48">
        <v>3900</v>
      </c>
      <c r="AH55" s="47">
        <v>250</v>
      </c>
      <c r="AI55" s="29">
        <v>1530</v>
      </c>
      <c r="AJ55" s="48">
        <v>3060</v>
      </c>
      <c r="AK55" s="47">
        <v>250</v>
      </c>
      <c r="AL55" s="29">
        <v>2120</v>
      </c>
      <c r="AM55" s="48">
        <v>4240</v>
      </c>
    </row>
    <row r="56" spans="1:39" s="1" customFormat="1">
      <c r="B56" s="64"/>
      <c r="C56" s="23" t="s">
        <v>70</v>
      </c>
      <c r="D56" s="30" t="s">
        <v>40</v>
      </c>
      <c r="E56" s="24" t="s">
        <v>70</v>
      </c>
      <c r="F56" s="24">
        <v>100</v>
      </c>
      <c r="G56" s="25">
        <v>1000</v>
      </c>
      <c r="H56" s="49">
        <v>1000</v>
      </c>
      <c r="I56" s="26">
        <v>3530</v>
      </c>
      <c r="J56" s="27">
        <v>67</v>
      </c>
      <c r="K56" s="27">
        <v>4</v>
      </c>
      <c r="L56" s="27">
        <v>801</v>
      </c>
      <c r="M56" s="27">
        <v>10</v>
      </c>
      <c r="N56" s="26">
        <v>90</v>
      </c>
      <c r="O56" s="27">
        <v>8</v>
      </c>
      <c r="P56" s="26">
        <v>20</v>
      </c>
      <c r="Q56" s="26">
        <v>1400</v>
      </c>
      <c r="R56" s="27">
        <v>140</v>
      </c>
      <c r="S56" s="27">
        <v>2</v>
      </c>
      <c r="T56" s="26">
        <v>350</v>
      </c>
      <c r="U56" s="26">
        <v>850</v>
      </c>
      <c r="V56" s="28">
        <v>0.70000000000000007</v>
      </c>
      <c r="W56" s="28">
        <v>3</v>
      </c>
      <c r="X56" s="27">
        <v>18</v>
      </c>
      <c r="Y56" s="26">
        <v>90</v>
      </c>
      <c r="Z56" s="28">
        <v>0</v>
      </c>
      <c r="AA56" s="26">
        <v>0</v>
      </c>
      <c r="AB56" s="26">
        <v>0</v>
      </c>
      <c r="AC56"/>
      <c r="AD56" s="48">
        <v>3640</v>
      </c>
      <c r="AE56" s="47">
        <v>500</v>
      </c>
      <c r="AF56" s="29">
        <v>1890</v>
      </c>
      <c r="AG56" s="48">
        <v>3780</v>
      </c>
      <c r="AH56" s="47">
        <v>500</v>
      </c>
      <c r="AI56" s="29">
        <v>2100</v>
      </c>
      <c r="AJ56" s="48">
        <v>4200</v>
      </c>
      <c r="AK56" s="47">
        <v>500</v>
      </c>
      <c r="AL56" s="29">
        <v>1810</v>
      </c>
      <c r="AM56" s="48">
        <v>3620</v>
      </c>
    </row>
    <row r="57" spans="1:39" s="1" customFormat="1">
      <c r="B57" s="64"/>
      <c r="C57" s="23" t="s">
        <v>71</v>
      </c>
      <c r="D57" s="32" t="s">
        <v>59</v>
      </c>
      <c r="E57" s="24" t="s">
        <v>71</v>
      </c>
      <c r="F57" s="24">
        <v>100</v>
      </c>
      <c r="G57" s="25">
        <v>760</v>
      </c>
      <c r="H57" s="49">
        <v>760</v>
      </c>
      <c r="I57" s="26">
        <v>3792.3999999999996</v>
      </c>
      <c r="J57" s="27">
        <v>199.88</v>
      </c>
      <c r="K57" s="27">
        <v>202.16</v>
      </c>
      <c r="L57" s="27">
        <v>291.83999999999997</v>
      </c>
      <c r="M57" s="27">
        <v>0</v>
      </c>
      <c r="N57" s="26">
        <v>7144</v>
      </c>
      <c r="O57" s="27">
        <v>3.8</v>
      </c>
      <c r="P57" s="26">
        <v>2804.4</v>
      </c>
      <c r="Q57" s="26">
        <v>5897.5999999999995</v>
      </c>
      <c r="R57" s="27">
        <v>912</v>
      </c>
      <c r="S57" s="27">
        <v>25.08</v>
      </c>
      <c r="T57" s="26">
        <v>646</v>
      </c>
      <c r="U57" s="26">
        <v>10016.799999999999</v>
      </c>
      <c r="V57" s="28">
        <v>1.976</v>
      </c>
      <c r="W57" s="28">
        <v>10.792</v>
      </c>
      <c r="X57" s="27">
        <v>4.5599999999999996</v>
      </c>
      <c r="Y57" s="26">
        <v>281.2</v>
      </c>
      <c r="Z57" s="28">
        <v>24.7</v>
      </c>
      <c r="AA57" s="26">
        <v>68.399999999999991</v>
      </c>
      <c r="AB57" s="26">
        <v>2188.7999999999997</v>
      </c>
      <c r="AC57"/>
      <c r="AD57" s="48">
        <v>21417.56</v>
      </c>
      <c r="AE57" s="47">
        <v>350</v>
      </c>
      <c r="AF57" s="29">
        <v>8590</v>
      </c>
      <c r="AG57" s="48">
        <v>18652.571428571431</v>
      </c>
      <c r="AH57" s="47">
        <v>380</v>
      </c>
      <c r="AI57" s="29">
        <v>12330</v>
      </c>
      <c r="AJ57" s="48">
        <v>24660</v>
      </c>
      <c r="AK57" s="47">
        <v>380</v>
      </c>
      <c r="AL57" s="29">
        <v>9400</v>
      </c>
      <c r="AM57" s="48">
        <v>18800</v>
      </c>
    </row>
    <row r="58" spans="1:39" s="1" customFormat="1">
      <c r="B58" s="64"/>
      <c r="C58" s="23" t="s">
        <v>72</v>
      </c>
      <c r="D58" s="30" t="s">
        <v>44</v>
      </c>
      <c r="E58" s="24" t="s">
        <v>72</v>
      </c>
      <c r="F58" s="24">
        <v>100</v>
      </c>
      <c r="G58" s="25">
        <v>1500</v>
      </c>
      <c r="H58" s="49">
        <v>1500</v>
      </c>
      <c r="I58" s="26">
        <v>13500</v>
      </c>
      <c r="J58" s="27">
        <v>0</v>
      </c>
      <c r="K58" s="27">
        <v>1500</v>
      </c>
      <c r="L58" s="27">
        <v>0</v>
      </c>
      <c r="M58" s="27">
        <v>0</v>
      </c>
      <c r="N58" s="26">
        <v>0</v>
      </c>
      <c r="O58" s="27">
        <v>0</v>
      </c>
      <c r="P58" s="26">
        <v>0</v>
      </c>
      <c r="Q58" s="26">
        <v>0</v>
      </c>
      <c r="R58" s="27">
        <v>0</v>
      </c>
      <c r="S58" s="27">
        <v>0</v>
      </c>
      <c r="T58" s="26">
        <v>0</v>
      </c>
      <c r="U58" s="26">
        <v>0</v>
      </c>
      <c r="V58" s="28">
        <v>0</v>
      </c>
      <c r="W58" s="28">
        <v>0</v>
      </c>
      <c r="X58" s="27">
        <v>0</v>
      </c>
      <c r="Y58" s="26">
        <v>0</v>
      </c>
      <c r="Z58" s="28">
        <v>0</v>
      </c>
      <c r="AA58" s="26">
        <v>0</v>
      </c>
      <c r="AB58" s="26">
        <v>0</v>
      </c>
      <c r="AC58"/>
      <c r="AD58" s="48">
        <v>22915.5</v>
      </c>
      <c r="AE58" s="47">
        <v>900</v>
      </c>
      <c r="AF58" s="29">
        <v>10392</v>
      </c>
      <c r="AG58" s="48">
        <v>17320</v>
      </c>
      <c r="AH58" s="47">
        <v>900</v>
      </c>
      <c r="AI58" s="29">
        <v>13590</v>
      </c>
      <c r="AJ58" s="48">
        <v>22650</v>
      </c>
      <c r="AK58" s="47">
        <v>900</v>
      </c>
      <c r="AL58" s="29">
        <v>13980</v>
      </c>
      <c r="AM58" s="48">
        <v>23300</v>
      </c>
    </row>
    <row r="59" spans="1:39" s="1" customFormat="1">
      <c r="B59" s="64"/>
      <c r="C59" s="23" t="s">
        <v>73</v>
      </c>
      <c r="D59" s="32" t="s">
        <v>60</v>
      </c>
      <c r="E59" s="24" t="s">
        <v>73</v>
      </c>
      <c r="F59" s="24">
        <v>100</v>
      </c>
      <c r="G59" s="25">
        <v>900</v>
      </c>
      <c r="H59" s="49">
        <v>900</v>
      </c>
      <c r="I59" s="26">
        <v>3276</v>
      </c>
      <c r="J59" s="27">
        <v>5.3999999999999995</v>
      </c>
      <c r="K59" s="27">
        <v>0.9</v>
      </c>
      <c r="L59" s="27">
        <v>811.80000000000007</v>
      </c>
      <c r="M59" s="27">
        <v>0</v>
      </c>
      <c r="N59" s="26">
        <v>378</v>
      </c>
      <c r="O59" s="27">
        <v>44.1</v>
      </c>
      <c r="P59" s="26">
        <v>351</v>
      </c>
      <c r="Q59" s="26">
        <v>351</v>
      </c>
      <c r="R59" s="27">
        <v>0</v>
      </c>
      <c r="S59" s="27">
        <v>12.6</v>
      </c>
      <c r="T59" s="26">
        <v>423</v>
      </c>
      <c r="U59" s="26">
        <v>3114</v>
      </c>
      <c r="V59" s="28">
        <v>0.18</v>
      </c>
      <c r="W59" s="28">
        <v>0.99</v>
      </c>
      <c r="X59" s="27">
        <v>2.6999999999999997</v>
      </c>
      <c r="Y59" s="26">
        <v>9</v>
      </c>
      <c r="Z59" s="28">
        <v>0</v>
      </c>
      <c r="AA59" s="26">
        <v>0</v>
      </c>
      <c r="AB59" s="26">
        <v>0</v>
      </c>
      <c r="AC59"/>
      <c r="AD59" s="48">
        <v>3048.3</v>
      </c>
      <c r="AE59" s="47">
        <v>1000</v>
      </c>
      <c r="AF59" s="29">
        <v>4590</v>
      </c>
      <c r="AG59" s="48">
        <v>4131</v>
      </c>
      <c r="AH59" s="47">
        <v>900</v>
      </c>
      <c r="AI59" s="29">
        <v>4660</v>
      </c>
      <c r="AJ59" s="48">
        <v>4660</v>
      </c>
      <c r="AK59" s="47">
        <v>900</v>
      </c>
      <c r="AL59" s="29">
        <v>7000</v>
      </c>
      <c r="AM59" s="48">
        <v>7000</v>
      </c>
    </row>
    <row r="60" spans="1:39" s="1" customFormat="1">
      <c r="B60" s="64"/>
      <c r="C60" s="23" t="s">
        <v>74</v>
      </c>
      <c r="D60" s="32" t="s">
        <v>61</v>
      </c>
      <c r="E60" s="24" t="s">
        <v>74</v>
      </c>
      <c r="F60" s="24">
        <v>100</v>
      </c>
      <c r="G60" s="25">
        <v>230</v>
      </c>
      <c r="H60" s="49">
        <v>230</v>
      </c>
      <c r="I60" s="26">
        <v>1122.3999999999999</v>
      </c>
      <c r="J60" s="27">
        <v>44.849999999999994</v>
      </c>
      <c r="K60" s="27">
        <v>24.84</v>
      </c>
      <c r="L60" s="27">
        <v>137.31</v>
      </c>
      <c r="M60" s="27">
        <v>85.1</v>
      </c>
      <c r="N60" s="26">
        <v>331.2</v>
      </c>
      <c r="O60" s="27">
        <v>30.59</v>
      </c>
      <c r="P60" s="26">
        <v>48.3</v>
      </c>
      <c r="Q60" s="26">
        <v>1715.8</v>
      </c>
      <c r="R60" s="27">
        <v>0</v>
      </c>
      <c r="S60" s="27">
        <v>13.339999999999998</v>
      </c>
      <c r="T60" s="26">
        <v>1147.6999999999998</v>
      </c>
      <c r="U60" s="26">
        <v>3507.4999999999995</v>
      </c>
      <c r="V60" s="28">
        <v>0.184</v>
      </c>
      <c r="W60" s="28">
        <v>0.52900000000000003</v>
      </c>
      <c r="X60" s="27">
        <v>5.0599999999999996</v>
      </c>
      <c r="Y60" s="26">
        <v>73.599999999999994</v>
      </c>
      <c r="Z60" s="28">
        <v>0</v>
      </c>
      <c r="AA60" s="26">
        <v>0</v>
      </c>
      <c r="AB60" s="26">
        <v>0</v>
      </c>
      <c r="AC60"/>
      <c r="AD60" s="48">
        <v>5776.68</v>
      </c>
      <c r="AE60" s="47">
        <v>230</v>
      </c>
      <c r="AF60" s="29">
        <v>5150</v>
      </c>
      <c r="AG60" s="48">
        <v>5150</v>
      </c>
      <c r="AH60" s="47">
        <v>230</v>
      </c>
      <c r="AI60" s="29">
        <v>7100</v>
      </c>
      <c r="AJ60" s="48">
        <v>7100</v>
      </c>
      <c r="AK60" s="47">
        <v>230</v>
      </c>
      <c r="AL60" s="29">
        <v>8190</v>
      </c>
      <c r="AM60" s="48">
        <v>8190</v>
      </c>
    </row>
    <row r="61" spans="1:39" s="1" customFormat="1">
      <c r="B61" s="64"/>
      <c r="C61" s="23" t="s">
        <v>75</v>
      </c>
      <c r="D61" s="32" t="s">
        <v>45</v>
      </c>
      <c r="E61" s="24" t="s">
        <v>75</v>
      </c>
      <c r="F61" s="24">
        <v>85</v>
      </c>
      <c r="G61" s="25">
        <v>1000</v>
      </c>
      <c r="H61" s="49">
        <v>850</v>
      </c>
      <c r="I61" s="26">
        <v>399.5</v>
      </c>
      <c r="J61" s="27">
        <v>5.9499999999999993</v>
      </c>
      <c r="K61" s="27">
        <v>0.85000000000000009</v>
      </c>
      <c r="L61" s="27">
        <v>80.75</v>
      </c>
      <c r="M61" s="27">
        <v>22.950000000000003</v>
      </c>
      <c r="N61" s="26">
        <v>229.5</v>
      </c>
      <c r="O61" s="27">
        <v>3.4000000000000004</v>
      </c>
      <c r="P61" s="26">
        <v>297.5</v>
      </c>
      <c r="Q61" s="26">
        <v>297.5</v>
      </c>
      <c r="R61" s="27">
        <v>17</v>
      </c>
      <c r="S61" s="27">
        <v>1.7000000000000002</v>
      </c>
      <c r="T61" s="26">
        <v>85</v>
      </c>
      <c r="U61" s="26">
        <v>2720</v>
      </c>
      <c r="V61" s="28">
        <v>0.34</v>
      </c>
      <c r="W61" s="28">
        <v>0.34</v>
      </c>
      <c r="X61" s="27">
        <v>3.4000000000000004</v>
      </c>
      <c r="Y61" s="26">
        <v>187</v>
      </c>
      <c r="Z61" s="28">
        <v>0</v>
      </c>
      <c r="AA61" s="26">
        <v>25.5</v>
      </c>
      <c r="AB61" s="26">
        <v>11203</v>
      </c>
      <c r="AC61"/>
      <c r="AD61" s="48">
        <v>1390</v>
      </c>
      <c r="AE61" s="47">
        <v>500</v>
      </c>
      <c r="AF61" s="29">
        <v>1250</v>
      </c>
      <c r="AG61" s="48">
        <v>2500</v>
      </c>
      <c r="AH61" s="47">
        <v>1000</v>
      </c>
      <c r="AI61" s="29">
        <v>2210</v>
      </c>
      <c r="AJ61" s="48">
        <v>2210</v>
      </c>
      <c r="AK61" s="47">
        <v>1000</v>
      </c>
      <c r="AL61" s="29">
        <v>3700</v>
      </c>
      <c r="AM61" s="48">
        <v>3700</v>
      </c>
    </row>
    <row r="62" spans="1:39" s="1" customFormat="1">
      <c r="B62" s="64"/>
      <c r="C62" s="23" t="s">
        <v>79</v>
      </c>
      <c r="D62" s="32" t="s">
        <v>46</v>
      </c>
      <c r="E62" s="24" t="s">
        <v>79</v>
      </c>
      <c r="F62" s="24">
        <v>100</v>
      </c>
      <c r="G62" s="25">
        <v>1000</v>
      </c>
      <c r="H62" s="49">
        <v>1000</v>
      </c>
      <c r="I62" s="26">
        <v>800</v>
      </c>
      <c r="J62" s="27">
        <v>22</v>
      </c>
      <c r="K62" s="27">
        <v>1</v>
      </c>
      <c r="L62" s="27">
        <v>169</v>
      </c>
      <c r="M62" s="27">
        <v>16</v>
      </c>
      <c r="N62" s="26">
        <v>120</v>
      </c>
      <c r="O62" s="27">
        <v>8</v>
      </c>
      <c r="P62" s="26">
        <v>60</v>
      </c>
      <c r="Q62" s="26">
        <v>580</v>
      </c>
      <c r="R62" s="27">
        <v>0</v>
      </c>
      <c r="S62" s="27">
        <v>3</v>
      </c>
      <c r="T62" s="26">
        <v>230</v>
      </c>
      <c r="U62" s="26">
        <v>4220</v>
      </c>
      <c r="V62" s="28">
        <v>0.8</v>
      </c>
      <c r="W62" s="28">
        <v>0.3</v>
      </c>
      <c r="X62" s="27">
        <v>11</v>
      </c>
      <c r="Y62" s="26">
        <v>160</v>
      </c>
      <c r="Z62" s="28">
        <v>0</v>
      </c>
      <c r="AA62" s="26">
        <v>200</v>
      </c>
      <c r="AB62" s="26">
        <v>0</v>
      </c>
      <c r="AC62"/>
      <c r="AD62" s="48">
        <v>1508</v>
      </c>
      <c r="AE62" s="47">
        <v>2000</v>
      </c>
      <c r="AF62" s="29">
        <v>5390</v>
      </c>
      <c r="AG62" s="48">
        <v>2695</v>
      </c>
      <c r="AH62" s="47">
        <v>1000</v>
      </c>
      <c r="AI62" s="29">
        <v>2890</v>
      </c>
      <c r="AJ62" s="48">
        <v>2890</v>
      </c>
      <c r="AK62" s="47">
        <v>2000</v>
      </c>
      <c r="AL62" s="29">
        <v>8890</v>
      </c>
      <c r="AM62" s="48">
        <v>4445</v>
      </c>
    </row>
    <row r="63" spans="1:39" s="1" customFormat="1">
      <c r="B63" s="64"/>
      <c r="C63" s="23" t="s">
        <v>76</v>
      </c>
      <c r="D63" s="22" t="s">
        <v>47</v>
      </c>
      <c r="E63" s="24" t="s">
        <v>76</v>
      </c>
      <c r="F63" s="24">
        <v>72</v>
      </c>
      <c r="G63" s="25">
        <v>1000</v>
      </c>
      <c r="H63" s="49">
        <v>720</v>
      </c>
      <c r="I63" s="26">
        <v>950.4</v>
      </c>
      <c r="J63" s="27">
        <v>7.9200000000000008</v>
      </c>
      <c r="K63" s="27">
        <v>1.4400000000000002</v>
      </c>
      <c r="L63" s="27">
        <v>218.16</v>
      </c>
      <c r="M63" s="27">
        <v>16.559999999999999</v>
      </c>
      <c r="N63" s="26">
        <v>21.6</v>
      </c>
      <c r="O63" s="27">
        <v>3.6</v>
      </c>
      <c r="P63" s="26">
        <v>28.8</v>
      </c>
      <c r="Q63" s="26">
        <v>259.2</v>
      </c>
      <c r="R63" s="27">
        <v>0</v>
      </c>
      <c r="S63" s="27">
        <v>0.72000000000000008</v>
      </c>
      <c r="T63" s="26">
        <v>266.40000000000003</v>
      </c>
      <c r="U63" s="26">
        <v>3600</v>
      </c>
      <c r="V63" s="28">
        <v>0.50400000000000011</v>
      </c>
      <c r="W63" s="28">
        <v>0.36000000000000004</v>
      </c>
      <c r="X63" s="27">
        <v>5.04</v>
      </c>
      <c r="Y63" s="26">
        <v>158.4</v>
      </c>
      <c r="Z63" s="28">
        <v>0</v>
      </c>
      <c r="AA63" s="26">
        <v>108</v>
      </c>
      <c r="AB63" s="26">
        <v>388.8</v>
      </c>
      <c r="AC63"/>
      <c r="AD63" s="48">
        <v>1984</v>
      </c>
      <c r="AE63" s="47">
        <v>1000</v>
      </c>
      <c r="AF63" s="29">
        <v>4390</v>
      </c>
      <c r="AG63" s="48">
        <v>4390</v>
      </c>
      <c r="AH63" s="47">
        <v>1000</v>
      </c>
      <c r="AI63" s="29">
        <v>3980</v>
      </c>
      <c r="AJ63" s="48">
        <v>3980</v>
      </c>
      <c r="AK63" s="47">
        <v>1000</v>
      </c>
      <c r="AL63" s="29">
        <v>1220</v>
      </c>
      <c r="AM63" s="48">
        <v>1220</v>
      </c>
    </row>
    <row r="64" spans="1:39" s="1" customFormat="1">
      <c r="A64" s="1">
        <v>240</v>
      </c>
      <c r="B64" s="64"/>
      <c r="C64" s="23" t="e">
        <v>#N/A</v>
      </c>
      <c r="D64" s="32" t="s">
        <v>48</v>
      </c>
      <c r="E64" s="24" t="e">
        <v>#N/A</v>
      </c>
      <c r="F64" s="33">
        <v>69.166666666666671</v>
      </c>
      <c r="G64" s="25">
        <v>1000.4819277108434</v>
      </c>
      <c r="H64" s="49">
        <v>692</v>
      </c>
      <c r="I64" s="26">
        <v>528.22666666666657</v>
      </c>
      <c r="J64" s="27">
        <v>7.7273333333333332</v>
      </c>
      <c r="K64" s="27">
        <v>2.9986666666666668</v>
      </c>
      <c r="L64" s="27">
        <v>106.914</v>
      </c>
      <c r="M64" s="27">
        <v>21.22133333333333</v>
      </c>
      <c r="N64" s="26">
        <v>110.72</v>
      </c>
      <c r="O64" s="27">
        <v>3.8059999999999996</v>
      </c>
      <c r="P64" s="26">
        <v>35.753333333333337</v>
      </c>
      <c r="Q64" s="26">
        <v>191.45333333333335</v>
      </c>
      <c r="R64" s="27">
        <v>7.4966666666666661</v>
      </c>
      <c r="S64" s="27">
        <v>3.806</v>
      </c>
      <c r="T64" s="26">
        <v>108.41333333333333</v>
      </c>
      <c r="U64" s="26">
        <v>1894.9266666666665</v>
      </c>
      <c r="V64" s="28">
        <v>0.29986666666666667</v>
      </c>
      <c r="W64" s="28">
        <v>0.56513333333333327</v>
      </c>
      <c r="X64" s="27">
        <v>5.3053333333333335</v>
      </c>
      <c r="Y64" s="26">
        <v>123.40666666666665</v>
      </c>
      <c r="Z64" s="28">
        <v>0</v>
      </c>
      <c r="AA64" s="26">
        <v>313.70666666666671</v>
      </c>
      <c r="AB64" s="26">
        <v>177.61333333333334</v>
      </c>
      <c r="AC64"/>
      <c r="AD64" s="48">
        <v>3793.4939759036142</v>
      </c>
      <c r="AE64" s="47">
        <v>666.66666666666663</v>
      </c>
      <c r="AF64" s="29">
        <v>4390</v>
      </c>
      <c r="AG64" s="48">
        <v>5684.4048192771088</v>
      </c>
      <c r="AH64" s="47">
        <v>1000</v>
      </c>
      <c r="AI64" s="29">
        <v>8121.666666666667</v>
      </c>
      <c r="AJ64" s="48">
        <v>8125.5807228915673</v>
      </c>
      <c r="AK64" s="47">
        <v>800.16666666666663</v>
      </c>
      <c r="AL64" s="29">
        <v>6417.5166666666664</v>
      </c>
      <c r="AM64" s="48">
        <v>9185.6746987951792</v>
      </c>
    </row>
    <row r="65" spans="1:41" s="1" customFormat="1">
      <c r="B65" s="64"/>
      <c r="C65" s="23" t="s">
        <v>80</v>
      </c>
      <c r="D65" s="32" t="s">
        <v>50</v>
      </c>
      <c r="E65" s="24" t="s">
        <v>80</v>
      </c>
      <c r="F65" s="24">
        <v>100</v>
      </c>
      <c r="G65" s="25">
        <v>450</v>
      </c>
      <c r="H65" s="49">
        <v>450</v>
      </c>
      <c r="I65" s="26">
        <v>1593</v>
      </c>
      <c r="J65" s="27">
        <v>94.5</v>
      </c>
      <c r="K65" s="27">
        <v>13.5</v>
      </c>
      <c r="L65" s="27">
        <v>270</v>
      </c>
      <c r="M65" s="27">
        <v>5.8500000000000005</v>
      </c>
      <c r="N65" s="26">
        <v>3600</v>
      </c>
      <c r="O65" s="27">
        <v>47.25</v>
      </c>
      <c r="P65" s="26">
        <v>301.5</v>
      </c>
      <c r="Q65" s="26">
        <v>2700</v>
      </c>
      <c r="R65" s="27">
        <v>0</v>
      </c>
      <c r="S65" s="27">
        <v>47.25</v>
      </c>
      <c r="T65" s="26">
        <v>0</v>
      </c>
      <c r="U65" s="26">
        <v>0</v>
      </c>
      <c r="V65" s="28">
        <v>5.5350000000000001</v>
      </c>
      <c r="W65" s="28">
        <v>4.5</v>
      </c>
      <c r="X65" s="27">
        <v>55.35</v>
      </c>
      <c r="Y65" s="26">
        <v>1719</v>
      </c>
      <c r="Z65" s="28">
        <v>10.484999999999999</v>
      </c>
      <c r="AA65" s="26">
        <v>202.5</v>
      </c>
      <c r="AB65" s="26">
        <v>522</v>
      </c>
      <c r="AC65"/>
      <c r="AD65" s="48">
        <v>0</v>
      </c>
      <c r="AE65" s="47">
        <v>0</v>
      </c>
      <c r="AF65" s="29">
        <v>0</v>
      </c>
      <c r="AG65" s="48">
        <v>0</v>
      </c>
      <c r="AH65" s="47">
        <v>0</v>
      </c>
      <c r="AI65" s="29">
        <v>0</v>
      </c>
      <c r="AJ65" s="48">
        <v>0</v>
      </c>
      <c r="AK65" s="47">
        <v>0</v>
      </c>
      <c r="AL65" s="29">
        <v>0</v>
      </c>
      <c r="AM65" s="48">
        <v>0</v>
      </c>
    </row>
    <row r="66" spans="1:41" s="1" customFormat="1">
      <c r="A66" s="62" t="s">
        <v>51</v>
      </c>
      <c r="B66" s="62"/>
      <c r="C66" s="62"/>
      <c r="D66" s="62"/>
      <c r="E66" s="62"/>
      <c r="F66" s="62"/>
      <c r="G66" s="62"/>
      <c r="H66" s="62"/>
      <c r="I66" s="36">
        <v>52093.126666666671</v>
      </c>
      <c r="J66" s="36">
        <v>1693.0473333333332</v>
      </c>
      <c r="K66" s="36">
        <v>2132.7886666666673</v>
      </c>
      <c r="L66" s="36">
        <v>6072.634</v>
      </c>
      <c r="M66" s="36">
        <v>912.18133333333333</v>
      </c>
      <c r="N66" s="36">
        <v>16495.82</v>
      </c>
      <c r="O66" s="36">
        <v>471.18599999999998</v>
      </c>
      <c r="P66" s="36">
        <v>8583.4533333333311</v>
      </c>
      <c r="Q66" s="36">
        <v>32843.953333333338</v>
      </c>
      <c r="R66" s="36">
        <v>2074.1966666666663</v>
      </c>
      <c r="S66" s="36">
        <v>280.87599999999998</v>
      </c>
      <c r="T66" s="36">
        <v>8831.5133333333342</v>
      </c>
      <c r="U66" s="36">
        <v>71587.226666666669</v>
      </c>
      <c r="V66" s="36">
        <v>38.57086666666666</v>
      </c>
      <c r="W66" s="36">
        <v>38.636133333333341</v>
      </c>
      <c r="X66" s="36">
        <v>262.85533333333331</v>
      </c>
      <c r="Y66" s="36">
        <v>18771.206666666669</v>
      </c>
      <c r="Z66" s="36">
        <v>63.563000000000002</v>
      </c>
      <c r="AA66" s="36">
        <v>1053.1066666666666</v>
      </c>
      <c r="AB66" s="36">
        <v>17504.613333333335</v>
      </c>
      <c r="AC66"/>
      <c r="AD66" s="37">
        <f>SUM(AD48:AD65)</f>
        <v>127652.23397590364</v>
      </c>
      <c r="AE66" s="37"/>
      <c r="AF66" s="37"/>
      <c r="AG66" s="37">
        <f t="shared" ref="AG66:AM66" si="5">SUM(AG48:AG65)</f>
        <v>128147.97624784855</v>
      </c>
      <c r="AH66" s="37"/>
      <c r="AI66" s="37"/>
      <c r="AJ66" s="37">
        <f t="shared" si="5"/>
        <v>149585.14594028288</v>
      </c>
      <c r="AK66" s="37"/>
      <c r="AL66" s="37"/>
      <c r="AM66" s="37">
        <f t="shared" si="5"/>
        <v>142220.67469879519</v>
      </c>
    </row>
    <row r="67" spans="1:41" s="1" customFormat="1">
      <c r="A67" s="22"/>
      <c r="B67" s="35"/>
      <c r="C67" s="35"/>
      <c r="D67" s="35" t="s">
        <v>52</v>
      </c>
      <c r="E67" s="35"/>
      <c r="F67" s="35"/>
      <c r="G67" s="35"/>
      <c r="H67" s="38">
        <v>30</v>
      </c>
      <c r="I67" s="36">
        <v>1736.4375555555557</v>
      </c>
      <c r="J67" s="36">
        <v>56.434911111111106</v>
      </c>
      <c r="K67" s="36">
        <v>71.092955555555577</v>
      </c>
      <c r="L67" s="36">
        <v>202.42113333333333</v>
      </c>
      <c r="M67" s="36">
        <v>30.406044444444444</v>
      </c>
      <c r="N67" s="36">
        <v>549.8606666666667</v>
      </c>
      <c r="O67" s="36">
        <v>15.706199999999999</v>
      </c>
      <c r="P67" s="36">
        <v>286.11511111111105</v>
      </c>
      <c r="Q67" s="36">
        <v>1094.7984444444446</v>
      </c>
      <c r="R67" s="36">
        <v>69.139888888888876</v>
      </c>
      <c r="S67" s="36">
        <v>9.3625333333333334</v>
      </c>
      <c r="T67" s="36">
        <v>294.38377777777782</v>
      </c>
      <c r="U67" s="36">
        <v>2386.240888888889</v>
      </c>
      <c r="V67" s="36">
        <v>1.2856955555555554</v>
      </c>
      <c r="W67" s="36">
        <v>1.2878711111111114</v>
      </c>
      <c r="X67" s="36">
        <v>8.7618444444444439</v>
      </c>
      <c r="Y67" s="36">
        <v>625.70688888888901</v>
      </c>
      <c r="Z67" s="36">
        <v>2.1187666666666667</v>
      </c>
      <c r="AA67" s="36">
        <v>35.103555555555552</v>
      </c>
      <c r="AB67" s="36">
        <v>583.48711111111118</v>
      </c>
      <c r="AC67"/>
      <c r="AG67" s="41">
        <f>+AVERAGE(AG66,AD66)</f>
        <v>127900.1051118761</v>
      </c>
      <c r="AJ67" s="41">
        <f>+AVERAGE(AJ66,AD66)</f>
        <v>138618.68995809325</v>
      </c>
      <c r="AM67" s="41">
        <f>+AVERAGE(AM66,AD66)</f>
        <v>134936.45433734942</v>
      </c>
      <c r="AO67" s="41">
        <f>+AVERAGE(AG67:AM67)</f>
        <v>133818.41646910625</v>
      </c>
    </row>
    <row r="68" spans="1:41" s="1" customFormat="1">
      <c r="A68" s="63" t="s">
        <v>53</v>
      </c>
      <c r="B68" s="63"/>
      <c r="C68" s="63"/>
      <c r="D68" s="63"/>
      <c r="E68" s="63"/>
      <c r="F68" s="63"/>
      <c r="G68" s="63"/>
      <c r="H68" s="63"/>
      <c r="I68" s="40">
        <v>2458.6111111111109</v>
      </c>
      <c r="J68" s="40">
        <v>92</v>
      </c>
      <c r="K68" s="40">
        <v>81.5</v>
      </c>
      <c r="L68" s="40">
        <v>338</v>
      </c>
      <c r="M68" s="40">
        <v>28</v>
      </c>
      <c r="N68" s="40">
        <v>1000</v>
      </c>
      <c r="O68" s="40">
        <v>27</v>
      </c>
      <c r="P68" s="40">
        <v>1500</v>
      </c>
      <c r="Q68" s="40">
        <v>700</v>
      </c>
      <c r="R68" s="40">
        <v>255</v>
      </c>
      <c r="S68" s="40">
        <v>11.5</v>
      </c>
      <c r="T68" s="40">
        <v>335</v>
      </c>
      <c r="U68" s="40">
        <v>4900</v>
      </c>
      <c r="V68" s="40">
        <v>1.4</v>
      </c>
      <c r="W68" s="40">
        <v>1.5</v>
      </c>
      <c r="X68" s="40">
        <v>17.5</v>
      </c>
      <c r="Y68" s="40">
        <v>550</v>
      </c>
      <c r="Z68" s="40">
        <v>2.7</v>
      </c>
      <c r="AA68" s="40">
        <v>102.5</v>
      </c>
      <c r="AB68" s="40">
        <v>1035</v>
      </c>
      <c r="AC68"/>
      <c r="AN68" s="45">
        <v>0.08</v>
      </c>
      <c r="AO68" s="53">
        <f>+AO67*AN68</f>
        <v>10705.4733175285</v>
      </c>
    </row>
    <row r="69" spans="1:41" s="1" customFormat="1">
      <c r="A69" s="60" t="s">
        <v>54</v>
      </c>
      <c r="B69" s="60"/>
      <c r="C69" s="60"/>
      <c r="D69" s="60"/>
      <c r="E69" s="60"/>
      <c r="F69" s="60"/>
      <c r="G69" s="60"/>
      <c r="H69" s="60"/>
      <c r="I69" s="42">
        <v>70.62676759688172</v>
      </c>
      <c r="J69" s="42">
        <v>61.342294685990332</v>
      </c>
      <c r="K69" s="44">
        <v>87.230620313565126</v>
      </c>
      <c r="L69" s="42">
        <v>59.887909270216966</v>
      </c>
      <c r="M69" s="42">
        <v>108.59301587301586</v>
      </c>
      <c r="N69" s="42">
        <v>54.986066666666673</v>
      </c>
      <c r="O69" s="42">
        <v>58.171111111111109</v>
      </c>
      <c r="P69" s="42">
        <v>19.074340740740737</v>
      </c>
      <c r="Q69" s="42">
        <v>156.39977777777781</v>
      </c>
      <c r="R69" s="42">
        <v>27.113681917211323</v>
      </c>
      <c r="S69" s="42">
        <v>81.413333333333327</v>
      </c>
      <c r="T69" s="42">
        <v>87.875754560530694</v>
      </c>
      <c r="U69" s="42">
        <v>48.698793650793654</v>
      </c>
      <c r="V69" s="42">
        <v>91.835396825396813</v>
      </c>
      <c r="W69" s="42">
        <v>85.858074074074082</v>
      </c>
      <c r="X69" s="42">
        <v>50.067682539682536</v>
      </c>
      <c r="Y69" s="42">
        <v>113.7648888888889</v>
      </c>
      <c r="Z69" s="42">
        <v>78.472839506172832</v>
      </c>
      <c r="AA69" s="42">
        <v>34.247371273712737</v>
      </c>
      <c r="AB69" s="42">
        <v>56.375566290928617</v>
      </c>
      <c r="AC69"/>
      <c r="AO69" s="54">
        <f>+AO67+AO68</f>
        <v>144523.88978663474</v>
      </c>
    </row>
    <row r="70" spans="1:41" s="1" customFormat="1">
      <c r="H70" s="9"/>
      <c r="AC70"/>
      <c r="AO70" s="41"/>
    </row>
    <row r="71" spans="1:41" s="1" customFormat="1">
      <c r="H71" s="9"/>
      <c r="AC71"/>
    </row>
    <row r="72" spans="1:41" s="1" customFormat="1">
      <c r="H72" s="9"/>
      <c r="AC72"/>
    </row>
    <row r="73" spans="1:41" s="1" customFormat="1">
      <c r="H73" s="9"/>
      <c r="AC73"/>
    </row>
    <row r="74" spans="1:41" s="1" customFormat="1">
      <c r="H74" s="9"/>
      <c r="AC74"/>
    </row>
    <row r="75" spans="1:41" s="1" customFormat="1">
      <c r="H75" s="9"/>
      <c r="AC75"/>
    </row>
    <row r="76" spans="1:41" s="1" customFormat="1">
      <c r="H76" s="9"/>
      <c r="AC76"/>
    </row>
    <row r="77" spans="1:41" s="1" customFormat="1">
      <c r="H77" s="9"/>
      <c r="AC77"/>
    </row>
    <row r="78" spans="1:41" s="1" customFormat="1">
      <c r="H78" s="9"/>
      <c r="AC78"/>
    </row>
  </sheetData>
  <mergeCells count="19">
    <mergeCell ref="A1:AB1"/>
    <mergeCell ref="A3:D3"/>
    <mergeCell ref="A4:A5"/>
    <mergeCell ref="C4:C5"/>
    <mergeCell ref="D4:D5"/>
    <mergeCell ref="H4:H5"/>
    <mergeCell ref="I4:AB4"/>
    <mergeCell ref="A69:H69"/>
    <mergeCell ref="B6:B20"/>
    <mergeCell ref="A22:H22"/>
    <mergeCell ref="A24:H24"/>
    <mergeCell ref="A25:H25"/>
    <mergeCell ref="B28:B40"/>
    <mergeCell ref="A42:H42"/>
    <mergeCell ref="A44:H44"/>
    <mergeCell ref="A45:H45"/>
    <mergeCell ref="B48:B65"/>
    <mergeCell ref="A66:H66"/>
    <mergeCell ref="A68:H68"/>
  </mergeCells>
  <printOptions horizontalCentered="1" verticalCentered="1"/>
  <pageMargins left="0.25" right="0.25" top="0.75" bottom="0.75" header="0.3" footer="0.3"/>
  <pageSetup scale="77" fitToHeight="3" orientation="landscape" horizontalDpi="4294967292" r:id="rId1"/>
  <headerFooter alignWithMargins="0">
    <oddFooter>&amp;R&amp;12F34 MPM4   Versión 3.0</oddFooter>
  </headerFooter>
  <colBreaks count="1" manualBreakCount="1"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A63A-771B-408D-8D6A-E26472569571}">
  <dimension ref="A1"/>
  <sheetViews>
    <sheetView topLeftCell="A49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paquete 2022</vt:lpstr>
      <vt:lpstr>Hoja1</vt:lpstr>
      <vt:lpstr>'paquete 2022'!Área_de_impresión</vt:lpstr>
      <vt:lpstr>'paquete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2022-11-04T15:30:56Z</dcterms:created>
  <dcterms:modified xsi:type="dcterms:W3CDTF">2022-11-11T20:19:06Z</dcterms:modified>
</cp:coreProperties>
</file>