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esid Chavarría\Desktop\yesid 2\Contratación\Buen Comienzo\2023\"/>
    </mc:Choice>
  </mc:AlternateContent>
  <xr:revisionPtr revIDLastSave="0" documentId="13_ncr:1_{4CC10FA6-7205-4B92-9461-B7392285B414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Hoja1" sheetId="1" state="hidden" r:id="rId1"/>
    <sheet name="Productos " sheetId="5" r:id="rId2"/>
    <sheet name="Hoja2" sheetId="4" r:id="rId3"/>
  </sheets>
  <definedNames>
    <definedName name="_xlnm.Print_Area" localSheetId="0">Hoja1!$A$1:$E$27</definedName>
    <definedName name="_xlnm.Print_Area" localSheetId="1">'Productos '!$A$1:$J$76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2" i="5" l="1"/>
  <c r="F36" i="5"/>
  <c r="J36" i="5" s="1"/>
  <c r="F31" i="5"/>
  <c r="F24" i="5"/>
  <c r="F22" i="5"/>
  <c r="F23" i="5"/>
  <c r="F18" i="5"/>
  <c r="F9" i="5"/>
  <c r="J9" i="5" s="1"/>
  <c r="F8" i="5"/>
  <c r="I33" i="5"/>
  <c r="I31" i="5"/>
  <c r="I38" i="5"/>
  <c r="I35" i="5"/>
  <c r="J35" i="5" s="1"/>
  <c r="F53" i="5"/>
  <c r="F65" i="5"/>
  <c r="F64" i="5"/>
  <c r="F63" i="5"/>
  <c r="F62" i="5"/>
  <c r="F61" i="5"/>
  <c r="F60" i="5"/>
  <c r="F59" i="5"/>
  <c r="F58" i="5"/>
  <c r="F57" i="5"/>
  <c r="F56" i="5"/>
  <c r="F55" i="5"/>
  <c r="F54" i="5"/>
  <c r="F45" i="5"/>
  <c r="F44" i="5"/>
  <c r="F43" i="5"/>
  <c r="F41" i="5"/>
  <c r="F40" i="5"/>
  <c r="F39" i="5"/>
  <c r="F38" i="5"/>
  <c r="F37" i="5"/>
  <c r="F35" i="5"/>
  <c r="F34" i="5"/>
  <c r="F33" i="5"/>
  <c r="F32" i="5"/>
  <c r="I24" i="5"/>
  <c r="I23" i="5"/>
  <c r="I22" i="5"/>
  <c r="I21" i="5"/>
  <c r="I19" i="5"/>
  <c r="I17" i="5"/>
  <c r="I16" i="5"/>
  <c r="I12" i="5"/>
  <c r="I9" i="5"/>
  <c r="I10" i="5"/>
  <c r="I8" i="5"/>
  <c r="I63" i="5"/>
  <c r="I64" i="5"/>
  <c r="I65" i="5"/>
  <c r="I62" i="5"/>
  <c r="I58" i="5"/>
  <c r="I54" i="5"/>
  <c r="I55" i="5"/>
  <c r="I53" i="5"/>
  <c r="I61" i="5"/>
  <c r="I60" i="5"/>
  <c r="I59" i="5"/>
  <c r="I57" i="5"/>
  <c r="I56" i="5"/>
  <c r="I45" i="5"/>
  <c r="I44" i="5"/>
  <c r="I43" i="5"/>
  <c r="I42" i="5"/>
  <c r="I41" i="5"/>
  <c r="I37" i="5"/>
  <c r="I34" i="5"/>
  <c r="J34" i="5" s="1"/>
  <c r="I32" i="5"/>
  <c r="J32" i="5" s="1"/>
  <c r="I40" i="5"/>
  <c r="I39" i="5"/>
  <c r="I36" i="5"/>
  <c r="I20" i="5"/>
  <c r="I18" i="5"/>
  <c r="I15" i="5"/>
  <c r="I14" i="5"/>
  <c r="I13" i="5"/>
  <c r="I11" i="5"/>
  <c r="F21" i="5"/>
  <c r="F20" i="5"/>
  <c r="F19" i="5"/>
  <c r="F17" i="5"/>
  <c r="F16" i="5"/>
  <c r="F15" i="5"/>
  <c r="J15" i="5" s="1"/>
  <c r="F14" i="5"/>
  <c r="J14" i="5" s="1"/>
  <c r="F13" i="5"/>
  <c r="F12" i="5"/>
  <c r="F11" i="5"/>
  <c r="F10" i="5"/>
  <c r="J10" i="5" s="1"/>
  <c r="E12" i="1"/>
  <c r="I46" i="5" l="1"/>
  <c r="J17" i="5"/>
  <c r="I66" i="5"/>
  <c r="I25" i="5"/>
  <c r="J19" i="5"/>
  <c r="J61" i="5"/>
  <c r="J39" i="5"/>
  <c r="J31" i="5"/>
  <c r="J11" i="5"/>
  <c r="J65" i="5"/>
  <c r="J64" i="5"/>
  <c r="J63" i="5"/>
  <c r="J62" i="5"/>
  <c r="J60" i="5"/>
  <c r="J59" i="5"/>
  <c r="J58" i="5"/>
  <c r="J57" i="5"/>
  <c r="J56" i="5"/>
  <c r="J55" i="5"/>
  <c r="J54" i="5"/>
  <c r="J53" i="5"/>
  <c r="J45" i="5"/>
  <c r="J44" i="5"/>
  <c r="J43" i="5"/>
  <c r="J42" i="5"/>
  <c r="J41" i="5"/>
  <c r="J40" i="5"/>
  <c r="J38" i="5"/>
  <c r="J37" i="5"/>
  <c r="J33" i="5"/>
  <c r="J22" i="5"/>
  <c r="J23" i="5"/>
  <c r="J8" i="5"/>
  <c r="J16" i="5"/>
  <c r="J24" i="5"/>
  <c r="J13" i="5"/>
  <c r="J21" i="5"/>
  <c r="J18" i="5"/>
  <c r="J12" i="5"/>
  <c r="J20" i="5"/>
  <c r="J66" i="5" l="1"/>
  <c r="J25" i="5"/>
  <c r="J46" i="5"/>
</calcChain>
</file>

<file path=xl/sharedStrings.xml><?xml version="1.0" encoding="utf-8"?>
<sst xmlns="http://schemas.openxmlformats.org/spreadsheetml/2006/main" count="175" uniqueCount="98">
  <si>
    <t>DIRECCION ADMINISTRATIVA</t>
  </si>
  <si>
    <t>PROPUESTA ECONOMICA</t>
  </si>
  <si>
    <t xml:space="preserve">DESCRIPCION </t>
  </si>
  <si>
    <t>Atentamente,</t>
  </si>
  <si>
    <t>Nombre o Razón Social del Proponente: _____________________________</t>
  </si>
  <si>
    <t>NIT __________________________________________________________</t>
  </si>
  <si>
    <t>Nombre del Representante Legal: __________________________________</t>
  </si>
  <si>
    <t>C.C. No. ______________________ de _____________________________</t>
  </si>
  <si>
    <t>Dirección Comercial del Proponente _______________________________-_</t>
  </si>
  <si>
    <t>Teléfonos ___________________________ Fax _______________________</t>
  </si>
  <si>
    <t>Correo Electrónico_______________________________________________</t>
  </si>
  <si>
    <t>Ciudad ________________________________________________________</t>
  </si>
  <si>
    <t>FIRMA: ________________________</t>
  </si>
  <si>
    <t>NOMBRE DE QUIEN FIRMA: ____________________________________</t>
  </si>
  <si>
    <t>VALOR UNITARIO</t>
  </si>
  <si>
    <t>ANEXO 5</t>
  </si>
  <si>
    <t>MEDIDA</t>
  </si>
  <si>
    <t>CANTIDAD</t>
  </si>
  <si>
    <t>VALOR TOTAL</t>
  </si>
  <si>
    <t>TOTAL</t>
  </si>
  <si>
    <t xml:space="preserve">CANTIDAD </t>
  </si>
  <si>
    <t>PRECIO UNITARIO SIN IVA</t>
  </si>
  <si>
    <t>CODIGOS</t>
  </si>
  <si>
    <t>DESCRIPCION</t>
  </si>
  <si>
    <t>Cloro al 70% X kilo</t>
  </si>
  <si>
    <t>Bicarbonato de sodio X kilo</t>
  </si>
  <si>
    <t>Bisulfato de sodio X kilo</t>
  </si>
  <si>
    <t>Alguicida X galon</t>
  </si>
  <si>
    <t>Pastillas de cloro al 91% X kilo</t>
  </si>
  <si>
    <t>Eco clear X litro</t>
  </si>
  <si>
    <t>Policloruro de aluminio liquido PAC X galon</t>
  </si>
  <si>
    <t>Cristalin X litro</t>
  </si>
  <si>
    <t>Alkagel X litro</t>
  </si>
  <si>
    <t>Termómetro digital</t>
  </si>
  <si>
    <t>Kit de recarga equipo de medición Color Q</t>
  </si>
  <si>
    <t>Equipo de medición de ORP digital</t>
  </si>
  <si>
    <t xml:space="preserve">PRODUCTO </t>
  </si>
  <si>
    <t>DETALLE</t>
  </si>
  <si>
    <t xml:space="preserve">ANEXO 5  ECONOMICO </t>
  </si>
  <si>
    <t>Lentejas Crudas</t>
  </si>
  <si>
    <t>Frijol Cargamanto blanco o rojo (crudo)</t>
  </si>
  <si>
    <t>Garbanzo crudo</t>
  </si>
  <si>
    <t>Atún enlatado en aceite</t>
  </si>
  <si>
    <t>Huevo de Gallina Entero (Crudo)</t>
  </si>
  <si>
    <t>Harina de maíz amarillo precocida</t>
  </si>
  <si>
    <t>Avena en Hojuelas, precodida</t>
  </si>
  <si>
    <t>Pasta Alimenticia Enriquecida Cruda</t>
  </si>
  <si>
    <t>Arroz blanco crudo</t>
  </si>
  <si>
    <t>Leche de vaca entera en polvo</t>
  </si>
  <si>
    <t>Aceite vegetal (no mezclas)</t>
  </si>
  <si>
    <t>Panela</t>
  </si>
  <si>
    <t>Cocoa en polvo sin azúcar</t>
  </si>
  <si>
    <t>Zanahoria cruda</t>
  </si>
  <si>
    <t>Papa común con cascara cruda</t>
  </si>
  <si>
    <t>Plátano hartón verde crudo</t>
  </si>
  <si>
    <t>Fruta de Cosecha (Banano, guayaba, naranja, mandarina, mango)</t>
  </si>
  <si>
    <t>libra</t>
  </si>
  <si>
    <t>Lata (175gr)</t>
  </si>
  <si>
    <t>Unidad (AA)</t>
  </si>
  <si>
    <t>Paquete (250gr)</t>
  </si>
  <si>
    <t>Libra</t>
  </si>
  <si>
    <t>Bolsa (380gr)</t>
  </si>
  <si>
    <t>Bloque (900gr)</t>
  </si>
  <si>
    <t>Bolsa (230gr)</t>
  </si>
  <si>
    <t>Kilo</t>
  </si>
  <si>
    <t>PAQUETE 1</t>
  </si>
  <si>
    <t>PAQUETE 2</t>
  </si>
  <si>
    <t xml:space="preserve">NUMERO DE PAQUETES: </t>
  </si>
  <si>
    <t xml:space="preserve">Cereal para el desayuno (sin azúcar) </t>
  </si>
  <si>
    <t>Galletas tipo saltín</t>
  </si>
  <si>
    <t>CANTIDAD UNITARIO</t>
  </si>
  <si>
    <t>UNIDAD DE MEDIDA Gramos</t>
  </si>
  <si>
    <t>Unidades (AA)</t>
  </si>
  <si>
    <t>Bolsa (380 gr)</t>
  </si>
  <si>
    <t>Bolsa (200 gr)</t>
  </si>
  <si>
    <t>Paquetes (40gr)</t>
  </si>
  <si>
    <t>Tacos (300gr)</t>
  </si>
  <si>
    <t>PRESENTACIÓN</t>
  </si>
  <si>
    <t>Frijol Cargamento blanco o rojo (crudo)</t>
  </si>
  <si>
    <t>Galletas de soda</t>
  </si>
  <si>
    <t>Paquete (40gr)</t>
  </si>
  <si>
    <t>bolsa (250 gr)</t>
  </si>
  <si>
    <t>Paquete (200gr)</t>
  </si>
  <si>
    <t>Taco (200gr)</t>
  </si>
  <si>
    <t>Frasco (500cc)</t>
  </si>
  <si>
    <t>PAQUETE 3</t>
  </si>
  <si>
    <t>PRECIO UNITARIO FINAL O  CON IVA</t>
  </si>
  <si>
    <t>MADRES GESTANTES Y LACTANTES</t>
  </si>
  <si>
    <t>ESTANDAR DE NIÑOS Y NIÑAS 1 A 5 AÑOS</t>
  </si>
  <si>
    <t>Dirección Comercial del Proponente _________________________________</t>
  </si>
  <si>
    <t>NIÑOS Y NIÑAS DE 6 A 11 MESES</t>
  </si>
  <si>
    <t>PORCENTAJE DE IVA%</t>
  </si>
  <si>
    <t>% DE IVA</t>
  </si>
  <si>
    <t>Suministros de paquetes alimentarios  para para integrar esfuerzos para la promoción del desarrollo integral de los niños y niñas de primera infancia a través de la consolidación de atenciones en los primeros 1000 días de vida</t>
  </si>
  <si>
    <t>Mililitros</t>
  </si>
  <si>
    <t>Bolsa (500gr)</t>
  </si>
  <si>
    <t>latas (170gr)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</si>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</sst>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_-;\-&quot;$&quot;\ * #,##0_-;_-&quot;$&quot;\ * &quot;-&quot;??_-;_-@_-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1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Calibri"/>
      <family val="2"/>
      <scheme val="minor"/>
    </font>
    <font>
      <sz val="13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/>
    <xf numFmtId="164" fontId="1" fillId="0" borderId="1" xfId="0" applyNumberFormat="1" applyFont="1" applyBorder="1"/>
    <xf numFmtId="0" fontId="5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165" fontId="6" fillId="0" borderId="1" xfId="2" applyNumberFormat="1" applyFont="1" applyBorder="1" applyAlignment="1">
      <alignment horizontal="center" vertical="center"/>
    </xf>
    <xf numFmtId="165" fontId="0" fillId="0" borderId="1" xfId="2" applyNumberFormat="1" applyFont="1" applyBorder="1"/>
    <xf numFmtId="0" fontId="7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" fillId="0" borderId="8" xfId="0" applyFont="1" applyBorder="1"/>
    <xf numFmtId="0" fontId="1" fillId="0" borderId="5" xfId="0" applyFont="1" applyBorder="1"/>
    <xf numFmtId="0" fontId="1" fillId="0" borderId="7" xfId="0" applyFont="1" applyBorder="1"/>
    <xf numFmtId="0" fontId="6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5" fillId="3" borderId="14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12" fillId="3" borderId="1" xfId="0" applyFont="1" applyFill="1" applyBorder="1" applyAlignment="1">
      <alignment horizontal="center" vertical="center" wrapText="1"/>
    </xf>
    <xf numFmtId="165" fontId="0" fillId="0" borderId="15" xfId="2" applyNumberFormat="1" applyFont="1" applyBorder="1"/>
    <xf numFmtId="0" fontId="6" fillId="0" borderId="0" xfId="0" applyFont="1" applyAlignment="1">
      <alignment horizontal="center" vertical="center"/>
    </xf>
    <xf numFmtId="165" fontId="6" fillId="0" borderId="0" xfId="2" applyNumberFormat="1" applyFont="1" applyBorder="1" applyAlignment="1">
      <alignment horizontal="center" vertical="center"/>
    </xf>
    <xf numFmtId="0" fontId="12" fillId="0" borderId="15" xfId="0" applyFont="1" applyBorder="1" applyAlignment="1">
      <alignment vertical="center"/>
    </xf>
    <xf numFmtId="3" fontId="12" fillId="3" borderId="1" xfId="0" applyNumberFormat="1" applyFont="1" applyFill="1" applyBorder="1" applyAlignment="1">
      <alignment horizontal="center" vertical="center" wrapText="1"/>
    </xf>
    <xf numFmtId="165" fontId="13" fillId="0" borderId="1" xfId="2" applyNumberFormat="1" applyFont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 vertical="center"/>
    </xf>
    <xf numFmtId="165" fontId="0" fillId="5" borderId="15" xfId="2" applyNumberFormat="1" applyFont="1" applyFill="1" applyBorder="1" applyAlignment="1">
      <alignment horizontal="center" vertical="center"/>
    </xf>
    <xf numFmtId="165" fontId="0" fillId="5" borderId="15" xfId="2" applyNumberFormat="1" applyFont="1" applyFill="1" applyBorder="1"/>
    <xf numFmtId="165" fontId="0" fillId="5" borderId="1" xfId="2" applyNumberFormat="1" applyFont="1" applyFill="1" applyBorder="1"/>
    <xf numFmtId="0" fontId="0" fillId="0" borderId="1" xfId="0" applyBorder="1"/>
    <xf numFmtId="165" fontId="12" fillId="3" borderId="15" xfId="2" applyNumberFormat="1" applyFont="1" applyFill="1" applyBorder="1" applyAlignment="1">
      <alignment horizontal="center" vertical="center" wrapText="1"/>
    </xf>
    <xf numFmtId="165" fontId="12" fillId="3" borderId="1" xfId="2" applyNumberFormat="1" applyFont="1" applyFill="1" applyBorder="1" applyAlignment="1">
      <alignment horizontal="center" vertical="center" wrapText="1"/>
    </xf>
    <xf numFmtId="165" fontId="1" fillId="0" borderId="1" xfId="2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/>
    </xf>
    <xf numFmtId="165" fontId="1" fillId="0" borderId="1" xfId="2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14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view="pageBreakPreview" topLeftCell="A9" zoomScaleNormal="100" zoomScaleSheetLayoutView="100" workbookViewId="0">
      <selection activeCell="A15" sqref="A15:B27"/>
    </sheetView>
  </sheetViews>
  <sheetFormatPr baseColWidth="10" defaultRowHeight="15" x14ac:dyDescent="0.25"/>
  <cols>
    <col min="1" max="1" width="48.5703125" customWidth="1"/>
    <col min="2" max="2" width="17.5703125" customWidth="1"/>
    <col min="5" max="5" width="16.28515625" customWidth="1"/>
  </cols>
  <sheetData>
    <row r="1" spans="1:5" x14ac:dyDescent="0.25">
      <c r="A1" s="49" t="s">
        <v>0</v>
      </c>
      <c r="B1" s="50"/>
      <c r="C1" s="50"/>
      <c r="D1" s="50"/>
      <c r="E1" s="50"/>
    </row>
    <row r="2" spans="1:5" x14ac:dyDescent="0.25">
      <c r="A2" s="49" t="s">
        <v>1</v>
      </c>
      <c r="B2" s="50"/>
      <c r="C2" s="50"/>
      <c r="D2" s="50"/>
      <c r="E2" s="50"/>
    </row>
    <row r="3" spans="1:5" x14ac:dyDescent="0.25">
      <c r="A3" s="47" t="s">
        <v>15</v>
      </c>
      <c r="B3" s="48"/>
      <c r="C3" s="48"/>
      <c r="D3" s="48"/>
      <c r="E3" s="48"/>
    </row>
    <row r="4" spans="1:5" ht="57" customHeight="1" x14ac:dyDescent="0.25">
      <c r="A4" s="1" t="s">
        <v>2</v>
      </c>
      <c r="B4" s="4" t="s">
        <v>16</v>
      </c>
      <c r="C4" s="4" t="s">
        <v>17</v>
      </c>
      <c r="D4" s="4" t="s">
        <v>14</v>
      </c>
      <c r="E4" s="4" t="s">
        <v>18</v>
      </c>
    </row>
    <row r="5" spans="1:5" ht="24.75" customHeight="1" x14ac:dyDescent="0.25">
      <c r="A5" s="1"/>
      <c r="B5" s="4"/>
      <c r="C5" s="4"/>
      <c r="D5" s="4"/>
      <c r="E5" s="4"/>
    </row>
    <row r="6" spans="1:5" ht="24.75" customHeight="1" x14ac:dyDescent="0.25">
      <c r="A6" s="1"/>
      <c r="B6" s="4"/>
      <c r="C6" s="4"/>
      <c r="D6" s="4"/>
      <c r="E6" s="4"/>
    </row>
    <row r="7" spans="1:5" ht="24.75" customHeight="1" x14ac:dyDescent="0.25">
      <c r="A7" s="1"/>
      <c r="B7" s="4"/>
      <c r="C7" s="4"/>
      <c r="D7" s="4"/>
      <c r="E7" s="4"/>
    </row>
    <row r="8" spans="1:5" ht="24.75" customHeight="1" x14ac:dyDescent="0.25">
      <c r="A8" s="1"/>
      <c r="B8" s="4"/>
      <c r="C8" s="4"/>
      <c r="D8" s="4"/>
      <c r="E8" s="4"/>
    </row>
    <row r="9" spans="1:5" ht="24.75" customHeight="1" x14ac:dyDescent="0.25">
      <c r="A9" s="1"/>
      <c r="B9" s="4"/>
      <c r="C9" s="4"/>
      <c r="D9" s="4"/>
      <c r="E9" s="4"/>
    </row>
    <row r="10" spans="1:5" ht="24.75" customHeight="1" x14ac:dyDescent="0.25">
      <c r="A10" s="1"/>
      <c r="B10" s="4"/>
      <c r="C10" s="4"/>
      <c r="D10" s="4"/>
      <c r="E10" s="4"/>
    </row>
    <row r="11" spans="1:5" ht="24.75" customHeight="1" x14ac:dyDescent="0.25">
      <c r="A11" s="2"/>
      <c r="B11" s="5"/>
      <c r="C11" s="6"/>
      <c r="D11" s="5"/>
      <c r="E11" s="5"/>
    </row>
    <row r="12" spans="1:5" ht="19.5" customHeight="1" x14ac:dyDescent="0.25">
      <c r="A12" s="7" t="s">
        <v>19</v>
      </c>
      <c r="B12" s="8"/>
      <c r="C12" s="8"/>
      <c r="D12" s="8"/>
      <c r="E12" s="9">
        <f>SUM(E11:E11)</f>
        <v>0</v>
      </c>
    </row>
    <row r="13" spans="1:5" ht="31.5" customHeight="1" x14ac:dyDescent="0.25">
      <c r="A13" s="3"/>
    </row>
    <row r="14" spans="1:5" x14ac:dyDescent="0.25">
      <c r="A14" s="3"/>
    </row>
    <row r="15" spans="1:5" x14ac:dyDescent="0.25">
      <c r="A15" t="s">
        <v>3</v>
      </c>
    </row>
    <row r="18" spans="1:1" x14ac:dyDescent="0.25">
      <c r="A18" t="s">
        <v>4</v>
      </c>
    </row>
    <row r="19" spans="1:1" x14ac:dyDescent="0.25">
      <c r="A19" t="s">
        <v>5</v>
      </c>
    </row>
    <row r="20" spans="1:1" x14ac:dyDescent="0.25">
      <c r="A20" t="s">
        <v>6</v>
      </c>
    </row>
    <row r="21" spans="1:1" x14ac:dyDescent="0.25">
      <c r="A21" t="s">
        <v>7</v>
      </c>
    </row>
    <row r="22" spans="1:1" x14ac:dyDescent="0.25">
      <c r="A22" t="s">
        <v>8</v>
      </c>
    </row>
    <row r="23" spans="1:1" x14ac:dyDescent="0.25">
      <c r="A23" t="s">
        <v>9</v>
      </c>
    </row>
    <row r="24" spans="1:1" x14ac:dyDescent="0.25">
      <c r="A24" t="s">
        <v>10</v>
      </c>
    </row>
    <row r="25" spans="1:1" x14ac:dyDescent="0.25">
      <c r="A25" t="s">
        <v>11</v>
      </c>
    </row>
    <row r="26" spans="1:1" x14ac:dyDescent="0.25">
      <c r="A26" t="s">
        <v>12</v>
      </c>
    </row>
    <row r="27" spans="1:1" x14ac:dyDescent="0.25">
      <c r="A27" t="s">
        <v>13</v>
      </c>
    </row>
  </sheetData>
  <mergeCells count="3">
    <mergeCell ref="A3:E3"/>
    <mergeCell ref="A2:E2"/>
    <mergeCell ref="A1:E1"/>
  </mergeCells>
  <pageMargins left="0.7" right="0.7" top="0.75" bottom="0.75" header="0.3" footer="0.3"/>
  <pageSetup scale="85" orientation="portrait" r:id="rId1"/>
  <colBreaks count="1" manualBreakCount="1">
    <brk id="5" max="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57978-A92F-4CA1-AB9B-747A58DFC04B}">
  <dimension ref="B1:K76"/>
  <sheetViews>
    <sheetView tabSelected="1" view="pageBreakPreview" topLeftCell="A43" zoomScaleNormal="100" zoomScaleSheetLayoutView="100" workbookViewId="0">
      <selection activeCell="B50" sqref="B50:J50"/>
    </sheetView>
  </sheetViews>
  <sheetFormatPr baseColWidth="10" defaultRowHeight="15" x14ac:dyDescent="0.25"/>
  <cols>
    <col min="1" max="1" width="3.140625" customWidth="1"/>
    <col min="2" max="2" width="14.7109375" customWidth="1"/>
    <col min="3" max="3" width="33.5703125" customWidth="1"/>
    <col min="4" max="5" width="14.140625" customWidth="1"/>
    <col min="6" max="7" width="12" customWidth="1"/>
    <col min="8" max="8" width="13.140625" customWidth="1"/>
    <col min="9" max="9" width="14.7109375" customWidth="1"/>
    <col min="10" max="10" width="16.5703125" customWidth="1"/>
    <col min="11" max="11" width="15.85546875" customWidth="1"/>
  </cols>
  <sheetData>
    <row r="1" spans="2:11" ht="19.5" customHeight="1" x14ac:dyDescent="0.25">
      <c r="B1" s="58" t="s">
        <v>38</v>
      </c>
      <c r="C1" s="58"/>
      <c r="D1" s="58"/>
      <c r="E1" s="58"/>
      <c r="F1" s="58"/>
      <c r="G1" s="58"/>
      <c r="H1" s="58"/>
      <c r="I1" s="58"/>
      <c r="J1" s="59"/>
      <c r="K1" s="23"/>
    </row>
    <row r="2" spans="2:11" ht="33" customHeight="1" x14ac:dyDescent="0.25">
      <c r="B2" s="60" t="s">
        <v>93</v>
      </c>
      <c r="C2" s="60"/>
      <c r="D2" s="60"/>
      <c r="E2" s="60"/>
      <c r="F2" s="60"/>
      <c r="G2" s="60"/>
      <c r="H2" s="60"/>
      <c r="I2" s="60"/>
      <c r="J2" s="61"/>
      <c r="K2" s="22"/>
    </row>
    <row r="3" spans="2:11" ht="16.5" customHeight="1" x14ac:dyDescent="0.25">
      <c r="B3" s="25"/>
      <c r="C3" s="25"/>
      <c r="D3" s="25"/>
      <c r="E3" s="25"/>
      <c r="F3" s="25"/>
      <c r="G3" s="25"/>
      <c r="H3" s="25"/>
      <c r="I3" s="25"/>
      <c r="J3" s="26"/>
      <c r="K3" s="22"/>
    </row>
    <row r="4" spans="2:11" ht="21" customHeight="1" x14ac:dyDescent="0.25">
      <c r="B4" s="4" t="s">
        <v>65</v>
      </c>
      <c r="C4" s="4" t="s">
        <v>67</v>
      </c>
      <c r="D4" s="44">
        <v>2547</v>
      </c>
      <c r="E4" s="55"/>
      <c r="F4" s="56"/>
      <c r="G4" s="56"/>
      <c r="H4" s="56"/>
      <c r="I4" s="56"/>
      <c r="J4" s="57"/>
      <c r="K4" s="22"/>
    </row>
    <row r="5" spans="2:11" ht="21" customHeight="1" x14ac:dyDescent="0.25">
      <c r="B5" s="51" t="s">
        <v>87</v>
      </c>
      <c r="C5" s="51"/>
      <c r="D5" s="51"/>
      <c r="E5" s="51"/>
      <c r="F5" s="51"/>
      <c r="G5" s="51"/>
      <c r="H5" s="51"/>
      <c r="I5" s="51"/>
      <c r="J5" s="51"/>
      <c r="K5" s="22"/>
    </row>
    <row r="6" spans="2:11" ht="10.5" customHeight="1" x14ac:dyDescent="0.25">
      <c r="B6" s="62"/>
      <c r="C6" s="62"/>
      <c r="D6" s="62"/>
      <c r="E6" s="62"/>
      <c r="F6" s="62"/>
      <c r="G6" s="62"/>
      <c r="H6" s="62"/>
      <c r="I6" s="62"/>
      <c r="J6" s="62"/>
      <c r="K6" s="21"/>
    </row>
    <row r="7" spans="2:11" ht="54" customHeight="1" x14ac:dyDescent="0.25">
      <c r="B7" s="14" t="s">
        <v>36</v>
      </c>
      <c r="C7" s="14" t="s">
        <v>37</v>
      </c>
      <c r="D7" s="14" t="s">
        <v>71</v>
      </c>
      <c r="E7" s="14" t="s">
        <v>77</v>
      </c>
      <c r="F7" s="14" t="s">
        <v>20</v>
      </c>
      <c r="G7" s="14" t="s">
        <v>92</v>
      </c>
      <c r="H7" s="14" t="s">
        <v>21</v>
      </c>
      <c r="I7" s="14" t="s">
        <v>86</v>
      </c>
      <c r="J7" s="14" t="s">
        <v>19</v>
      </c>
    </row>
    <row r="8" spans="2:11" ht="21.75" customHeight="1" x14ac:dyDescent="0.25">
      <c r="B8" s="10"/>
      <c r="C8" s="28" t="s">
        <v>39</v>
      </c>
      <c r="D8" s="30">
        <v>500</v>
      </c>
      <c r="E8" s="34" t="s">
        <v>56</v>
      </c>
      <c r="F8" s="42">
        <f>3*D4</f>
        <v>7641</v>
      </c>
      <c r="G8" s="42"/>
      <c r="H8" s="39"/>
      <c r="I8" s="31">
        <f>H8</f>
        <v>0</v>
      </c>
      <c r="J8" s="13">
        <f>F8*I8</f>
        <v>0</v>
      </c>
    </row>
    <row r="9" spans="2:11" ht="21.75" customHeight="1" x14ac:dyDescent="0.25">
      <c r="B9" s="10"/>
      <c r="C9" s="28" t="s">
        <v>40</v>
      </c>
      <c r="D9" s="30">
        <v>500</v>
      </c>
      <c r="E9" s="34" t="s">
        <v>56</v>
      </c>
      <c r="F9" s="42">
        <f>1*D4</f>
        <v>2547</v>
      </c>
      <c r="G9" s="42"/>
      <c r="H9" s="39"/>
      <c r="I9" s="31">
        <f t="shared" ref="I9:I10" si="0">H9</f>
        <v>0</v>
      </c>
      <c r="J9" s="13">
        <f t="shared" ref="J9:J24" si="1">F9*I9</f>
        <v>0</v>
      </c>
    </row>
    <row r="10" spans="2:11" ht="21.75" customHeight="1" x14ac:dyDescent="0.25">
      <c r="B10" s="10"/>
      <c r="C10" s="28" t="s">
        <v>41</v>
      </c>
      <c r="D10" s="30">
        <v>500</v>
      </c>
      <c r="E10" s="34" t="s">
        <v>56</v>
      </c>
      <c r="F10" s="42">
        <f>3*D4</f>
        <v>7641</v>
      </c>
      <c r="G10" s="42"/>
      <c r="H10" s="39"/>
      <c r="I10" s="31">
        <f t="shared" si="0"/>
        <v>0</v>
      </c>
      <c r="J10" s="13">
        <f t="shared" si="1"/>
        <v>0</v>
      </c>
    </row>
    <row r="11" spans="2:11" ht="21.75" customHeight="1" x14ac:dyDescent="0.25">
      <c r="B11" s="10"/>
      <c r="C11" s="28" t="s">
        <v>42</v>
      </c>
      <c r="D11" s="30">
        <v>175</v>
      </c>
      <c r="E11" s="34" t="s">
        <v>57</v>
      </c>
      <c r="F11" s="42">
        <f>2*D4</f>
        <v>5094</v>
      </c>
      <c r="G11" s="42"/>
      <c r="H11" s="39"/>
      <c r="I11" s="31">
        <f>H11*1.19</f>
        <v>0</v>
      </c>
      <c r="J11" s="13">
        <f>F11*I11</f>
        <v>0</v>
      </c>
    </row>
    <row r="12" spans="2:11" ht="21.75" customHeight="1" x14ac:dyDescent="0.25">
      <c r="B12" s="10"/>
      <c r="C12" s="28" t="s">
        <v>43</v>
      </c>
      <c r="D12" s="30">
        <v>60</v>
      </c>
      <c r="E12" s="34" t="s">
        <v>58</v>
      </c>
      <c r="F12" s="42">
        <f>30*D4</f>
        <v>76410</v>
      </c>
      <c r="G12" s="42"/>
      <c r="H12" s="39"/>
      <c r="I12" s="31">
        <f>H12</f>
        <v>0</v>
      </c>
      <c r="J12" s="13">
        <f t="shared" si="1"/>
        <v>0</v>
      </c>
    </row>
    <row r="13" spans="2:11" ht="21.75" customHeight="1" x14ac:dyDescent="0.25">
      <c r="B13" s="10"/>
      <c r="C13" s="28" t="s">
        <v>44</v>
      </c>
      <c r="D13" s="30">
        <v>500</v>
      </c>
      <c r="E13" s="34" t="s">
        <v>56</v>
      </c>
      <c r="F13" s="42">
        <f>1*D4</f>
        <v>2547</v>
      </c>
      <c r="G13" s="42"/>
      <c r="H13" s="39"/>
      <c r="I13" s="31">
        <f>H13*1.05</f>
        <v>0</v>
      </c>
      <c r="J13" s="13">
        <f t="shared" si="1"/>
        <v>0</v>
      </c>
    </row>
    <row r="14" spans="2:11" ht="21.75" customHeight="1" x14ac:dyDescent="0.25">
      <c r="B14" s="10"/>
      <c r="C14" s="28" t="s">
        <v>45</v>
      </c>
      <c r="D14" s="30">
        <v>500</v>
      </c>
      <c r="E14" s="34" t="s">
        <v>95</v>
      </c>
      <c r="F14" s="42">
        <f>1*D4</f>
        <v>2547</v>
      </c>
      <c r="G14" s="42"/>
      <c r="H14" s="39"/>
      <c r="I14" s="31">
        <f>H14*1.05</f>
        <v>0</v>
      </c>
      <c r="J14" s="13">
        <f t="shared" si="1"/>
        <v>0</v>
      </c>
    </row>
    <row r="15" spans="2:11" ht="21.75" customHeight="1" x14ac:dyDescent="0.25">
      <c r="B15" s="10"/>
      <c r="C15" s="28" t="s">
        <v>46</v>
      </c>
      <c r="D15" s="30">
        <v>250</v>
      </c>
      <c r="E15" s="34" t="s">
        <v>59</v>
      </c>
      <c r="F15" s="42">
        <f>2*D4</f>
        <v>5094</v>
      </c>
      <c r="G15" s="42"/>
      <c r="H15" s="39"/>
      <c r="I15" s="31">
        <f>H15*1.05</f>
        <v>0</v>
      </c>
      <c r="J15" s="13">
        <f t="shared" si="1"/>
        <v>0</v>
      </c>
    </row>
    <row r="16" spans="2:11" ht="21.75" customHeight="1" x14ac:dyDescent="0.25">
      <c r="B16" s="10"/>
      <c r="C16" s="28" t="s">
        <v>47</v>
      </c>
      <c r="D16" s="30">
        <v>500</v>
      </c>
      <c r="E16" s="34" t="s">
        <v>60</v>
      </c>
      <c r="F16" s="42">
        <f>2*D4</f>
        <v>5094</v>
      </c>
      <c r="G16" s="42"/>
      <c r="H16" s="39"/>
      <c r="I16" s="31">
        <f>H16</f>
        <v>0</v>
      </c>
      <c r="J16" s="13">
        <f t="shared" si="1"/>
        <v>0</v>
      </c>
    </row>
    <row r="17" spans="2:10" ht="21.75" customHeight="1" x14ac:dyDescent="0.25">
      <c r="B17" s="10"/>
      <c r="C17" s="28" t="s">
        <v>48</v>
      </c>
      <c r="D17" s="30">
        <v>380</v>
      </c>
      <c r="E17" s="34" t="s">
        <v>61</v>
      </c>
      <c r="F17" s="42">
        <f>2*D4</f>
        <v>5094</v>
      </c>
      <c r="G17" s="42"/>
      <c r="H17" s="39"/>
      <c r="I17" s="31">
        <f>H17</f>
        <v>0</v>
      </c>
      <c r="J17" s="13">
        <f t="shared" si="1"/>
        <v>0</v>
      </c>
    </row>
    <row r="18" spans="2:10" ht="21.75" customHeight="1" x14ac:dyDescent="0.25">
      <c r="B18" s="10"/>
      <c r="C18" s="28" t="s">
        <v>49</v>
      </c>
      <c r="D18" s="30">
        <v>500</v>
      </c>
      <c r="E18" s="34" t="s">
        <v>94</v>
      </c>
      <c r="F18" s="42">
        <f>3*D4</f>
        <v>7641</v>
      </c>
      <c r="G18" s="42"/>
      <c r="H18" s="39"/>
      <c r="I18" s="31">
        <f>H18*1.19</f>
        <v>0</v>
      </c>
      <c r="J18" s="13">
        <f t="shared" si="1"/>
        <v>0</v>
      </c>
    </row>
    <row r="19" spans="2:10" ht="21.75" customHeight="1" x14ac:dyDescent="0.25">
      <c r="B19" s="10"/>
      <c r="C19" s="28" t="s">
        <v>50</v>
      </c>
      <c r="D19" s="30">
        <v>900</v>
      </c>
      <c r="E19" s="34" t="s">
        <v>62</v>
      </c>
      <c r="F19" s="42">
        <f>1*D4</f>
        <v>2547</v>
      </c>
      <c r="G19" s="42"/>
      <c r="H19" s="39"/>
      <c r="I19" s="31">
        <f>H19</f>
        <v>0</v>
      </c>
      <c r="J19" s="13">
        <f t="shared" si="1"/>
        <v>0</v>
      </c>
    </row>
    <row r="20" spans="2:10" ht="21.75" customHeight="1" x14ac:dyDescent="0.25">
      <c r="B20" s="10"/>
      <c r="C20" s="28" t="s">
        <v>51</v>
      </c>
      <c r="D20" s="30">
        <v>230</v>
      </c>
      <c r="E20" s="34" t="s">
        <v>63</v>
      </c>
      <c r="F20" s="42">
        <f>1*D4</f>
        <v>2547</v>
      </c>
      <c r="G20" s="42"/>
      <c r="H20" s="39"/>
      <c r="I20" s="31">
        <f>H20*1.19</f>
        <v>0</v>
      </c>
      <c r="J20" s="13">
        <f t="shared" si="1"/>
        <v>0</v>
      </c>
    </row>
    <row r="21" spans="2:10" ht="21.75" customHeight="1" x14ac:dyDescent="0.25">
      <c r="B21" s="10"/>
      <c r="C21" s="28" t="s">
        <v>52</v>
      </c>
      <c r="D21" s="30">
        <v>500</v>
      </c>
      <c r="E21" s="34" t="s">
        <v>60</v>
      </c>
      <c r="F21" s="42">
        <f>2*D4</f>
        <v>5094</v>
      </c>
      <c r="G21" s="42"/>
      <c r="H21" s="39"/>
      <c r="I21" s="31">
        <f>H21</f>
        <v>0</v>
      </c>
      <c r="J21" s="13">
        <f t="shared" si="1"/>
        <v>0</v>
      </c>
    </row>
    <row r="22" spans="2:10" ht="21.75" customHeight="1" x14ac:dyDescent="0.25">
      <c r="B22" s="10"/>
      <c r="C22" s="28" t="s">
        <v>53</v>
      </c>
      <c r="D22" s="30">
        <v>500</v>
      </c>
      <c r="E22" s="34" t="s">
        <v>60</v>
      </c>
      <c r="F22" s="42">
        <f>2*D4</f>
        <v>5094</v>
      </c>
      <c r="G22" s="42"/>
      <c r="H22" s="39"/>
      <c r="I22" s="31">
        <f>H22</f>
        <v>0</v>
      </c>
      <c r="J22" s="13">
        <f t="shared" si="1"/>
        <v>0</v>
      </c>
    </row>
    <row r="23" spans="2:10" ht="21.75" customHeight="1" x14ac:dyDescent="0.25">
      <c r="B23" s="10"/>
      <c r="C23" s="28" t="s">
        <v>54</v>
      </c>
      <c r="D23" s="30">
        <v>500</v>
      </c>
      <c r="E23" s="34" t="s">
        <v>60</v>
      </c>
      <c r="F23" s="42">
        <f>2*D4</f>
        <v>5094</v>
      </c>
      <c r="G23" s="42"/>
      <c r="H23" s="39"/>
      <c r="I23" s="31">
        <f>H23</f>
        <v>0</v>
      </c>
      <c r="J23" s="13">
        <f t="shared" si="1"/>
        <v>0</v>
      </c>
    </row>
    <row r="24" spans="2:10" ht="30" customHeight="1" x14ac:dyDescent="0.25">
      <c r="B24" s="10"/>
      <c r="C24" s="28" t="s">
        <v>55</v>
      </c>
      <c r="D24" s="35">
        <v>1000</v>
      </c>
      <c r="E24" s="34" t="s">
        <v>64</v>
      </c>
      <c r="F24" s="42">
        <f>1*D4</f>
        <v>2547</v>
      </c>
      <c r="G24" s="42"/>
      <c r="H24" s="39"/>
      <c r="I24" s="31">
        <f>H24</f>
        <v>0</v>
      </c>
      <c r="J24" s="13">
        <f t="shared" si="1"/>
        <v>0</v>
      </c>
    </row>
    <row r="25" spans="2:10" ht="24.75" customHeight="1" x14ac:dyDescent="0.25">
      <c r="B25" s="24"/>
      <c r="C25" s="24" t="s">
        <v>19</v>
      </c>
      <c r="D25" s="24"/>
      <c r="E25" s="24"/>
      <c r="F25" s="24"/>
      <c r="G25" s="24"/>
      <c r="H25" s="11"/>
      <c r="I25" s="45">
        <f>SUM(I8:I24)</f>
        <v>0</v>
      </c>
      <c r="J25" s="12">
        <f>SUM(J8:J24)</f>
        <v>0</v>
      </c>
    </row>
    <row r="26" spans="2:10" ht="25.5" customHeight="1" x14ac:dyDescent="0.25"/>
    <row r="27" spans="2:10" ht="25.5" customHeight="1" x14ac:dyDescent="0.25">
      <c r="B27" s="4" t="s">
        <v>66</v>
      </c>
      <c r="C27" s="4" t="s">
        <v>67</v>
      </c>
      <c r="D27" s="46">
        <v>1531</v>
      </c>
      <c r="E27" s="52"/>
      <c r="F27" s="53"/>
      <c r="G27" s="53"/>
      <c r="H27" s="53"/>
      <c r="I27" s="53"/>
      <c r="J27" s="54"/>
    </row>
    <row r="28" spans="2:10" ht="21" customHeight="1" x14ac:dyDescent="0.25">
      <c r="B28" s="51" t="s">
        <v>88</v>
      </c>
      <c r="C28" s="51"/>
      <c r="D28" s="51"/>
      <c r="E28" s="51"/>
      <c r="F28" s="51"/>
      <c r="G28" s="51"/>
      <c r="H28" s="51"/>
      <c r="I28" s="51"/>
      <c r="J28" s="51"/>
    </row>
    <row r="29" spans="2:10" ht="14.25" customHeight="1" x14ac:dyDescent="0.25">
      <c r="B29" s="41"/>
      <c r="C29" s="41"/>
      <c r="D29" s="41"/>
      <c r="E29" s="41"/>
      <c r="F29" s="41"/>
      <c r="G29" s="41"/>
      <c r="H29" s="41"/>
      <c r="I29" s="41"/>
      <c r="J29" s="41"/>
    </row>
    <row r="30" spans="2:10" ht="60" x14ac:dyDescent="0.25">
      <c r="B30" s="14" t="s">
        <v>36</v>
      </c>
      <c r="C30" s="14" t="s">
        <v>37</v>
      </c>
      <c r="D30" s="14" t="s">
        <v>71</v>
      </c>
      <c r="E30" s="14" t="s">
        <v>77</v>
      </c>
      <c r="F30" s="14" t="s">
        <v>70</v>
      </c>
      <c r="G30" s="14" t="s">
        <v>91</v>
      </c>
      <c r="H30" s="14" t="s">
        <v>21</v>
      </c>
      <c r="I30" s="14" t="s">
        <v>86</v>
      </c>
      <c r="J30" s="14" t="s">
        <v>19</v>
      </c>
    </row>
    <row r="31" spans="2:10" ht="18" customHeight="1" x14ac:dyDescent="0.25">
      <c r="B31" s="27"/>
      <c r="C31" s="28" t="s">
        <v>39</v>
      </c>
      <c r="D31" s="30">
        <v>500</v>
      </c>
      <c r="E31" s="30" t="s">
        <v>60</v>
      </c>
      <c r="F31" s="43">
        <f>1*D27</f>
        <v>1531</v>
      </c>
      <c r="G31" s="42"/>
      <c r="H31" s="38"/>
      <c r="I31" s="31">
        <f>H31</f>
        <v>0</v>
      </c>
      <c r="J31" s="37">
        <f>I31*F31</f>
        <v>0</v>
      </c>
    </row>
    <row r="32" spans="2:10" ht="18" customHeight="1" x14ac:dyDescent="0.25">
      <c r="B32" s="27"/>
      <c r="C32" s="28" t="s">
        <v>40</v>
      </c>
      <c r="D32" s="30">
        <v>500</v>
      </c>
      <c r="E32" s="30" t="s">
        <v>60</v>
      </c>
      <c r="F32" s="43">
        <f>1*D27</f>
        <v>1531</v>
      </c>
      <c r="G32" s="42"/>
      <c r="H32" s="38"/>
      <c r="I32" s="31">
        <f>H32</f>
        <v>0</v>
      </c>
      <c r="J32" s="37">
        <f>I32*F32</f>
        <v>0</v>
      </c>
    </row>
    <row r="33" spans="2:11" ht="18" customHeight="1" x14ac:dyDescent="0.25">
      <c r="B33" s="27"/>
      <c r="C33" s="28" t="s">
        <v>42</v>
      </c>
      <c r="D33" s="30">
        <v>170</v>
      </c>
      <c r="E33" s="30" t="s">
        <v>96</v>
      </c>
      <c r="F33" s="43">
        <f>2*D27</f>
        <v>3062</v>
      </c>
      <c r="G33" s="42"/>
      <c r="H33" s="38"/>
      <c r="I33" s="31">
        <f>H33*1.19</f>
        <v>0</v>
      </c>
      <c r="J33" s="37">
        <f>I33*F33</f>
        <v>0</v>
      </c>
    </row>
    <row r="34" spans="2:11" ht="18" customHeight="1" x14ac:dyDescent="0.25">
      <c r="B34" s="27"/>
      <c r="C34" s="28" t="s">
        <v>43</v>
      </c>
      <c r="D34" s="30">
        <v>60</v>
      </c>
      <c r="E34" s="30" t="s">
        <v>72</v>
      </c>
      <c r="F34" s="43">
        <f>30*D27</f>
        <v>45930</v>
      </c>
      <c r="G34" s="42"/>
      <c r="H34" s="38"/>
      <c r="I34" s="31">
        <f>H34</f>
        <v>0</v>
      </c>
      <c r="J34" s="37">
        <f t="shared" ref="J34:J35" si="2">I34*F34</f>
        <v>0</v>
      </c>
      <c r="K34" t="s">
        <v>97</v>
      </c>
    </row>
    <row r="35" spans="2:11" ht="18" customHeight="1" x14ac:dyDescent="0.25">
      <c r="B35" s="27"/>
      <c r="C35" s="28" t="s">
        <v>48</v>
      </c>
      <c r="D35" s="30">
        <v>380</v>
      </c>
      <c r="E35" s="30" t="s">
        <v>73</v>
      </c>
      <c r="F35" s="43">
        <f>1*D27</f>
        <v>1531</v>
      </c>
      <c r="G35" s="42"/>
      <c r="H35" s="38"/>
      <c r="I35" s="31">
        <f>H35</f>
        <v>0</v>
      </c>
      <c r="J35" s="37">
        <f t="shared" si="2"/>
        <v>0</v>
      </c>
    </row>
    <row r="36" spans="2:11" ht="18" customHeight="1" x14ac:dyDescent="0.25">
      <c r="B36" s="27"/>
      <c r="C36" s="28" t="s">
        <v>46</v>
      </c>
      <c r="D36" s="30">
        <v>250</v>
      </c>
      <c r="E36" s="30" t="s">
        <v>59</v>
      </c>
      <c r="F36" s="43">
        <f>2*D27</f>
        <v>3062</v>
      </c>
      <c r="G36" s="42"/>
      <c r="H36" s="38"/>
      <c r="I36" s="31">
        <f>H36*1.05</f>
        <v>0</v>
      </c>
      <c r="J36" s="37">
        <f>I36*F36</f>
        <v>0</v>
      </c>
    </row>
    <row r="37" spans="2:11" ht="18" customHeight="1" x14ac:dyDescent="0.25">
      <c r="B37" s="27"/>
      <c r="C37" s="28" t="s">
        <v>47</v>
      </c>
      <c r="D37" s="30">
        <v>500</v>
      </c>
      <c r="E37" s="30" t="s">
        <v>60</v>
      </c>
      <c r="F37" s="43">
        <f>1*D27</f>
        <v>1531</v>
      </c>
      <c r="G37" s="42"/>
      <c r="H37" s="38"/>
      <c r="I37" s="31">
        <f>H37</f>
        <v>0</v>
      </c>
      <c r="J37" s="37">
        <f t="shared" ref="J37:J45" si="3">I37*F37</f>
        <v>0</v>
      </c>
    </row>
    <row r="38" spans="2:11" ht="18" customHeight="1" x14ac:dyDescent="0.25">
      <c r="B38" s="27"/>
      <c r="C38" s="28" t="s">
        <v>45</v>
      </c>
      <c r="D38" s="30">
        <v>200</v>
      </c>
      <c r="E38" s="30" t="s">
        <v>74</v>
      </c>
      <c r="F38" s="43">
        <f>1*D27</f>
        <v>1531</v>
      </c>
      <c r="G38" s="42"/>
      <c r="H38" s="38"/>
      <c r="I38" s="31">
        <f>H38*1.05</f>
        <v>0</v>
      </c>
      <c r="J38" s="37">
        <f t="shared" si="3"/>
        <v>0</v>
      </c>
    </row>
    <row r="39" spans="2:11" ht="18" customHeight="1" x14ac:dyDescent="0.25">
      <c r="B39" s="27"/>
      <c r="C39" s="28" t="s">
        <v>68</v>
      </c>
      <c r="D39" s="30">
        <v>40</v>
      </c>
      <c r="E39" s="30" t="s">
        <v>75</v>
      </c>
      <c r="F39" s="43">
        <f>10*D27</f>
        <v>15310</v>
      </c>
      <c r="G39" s="42"/>
      <c r="H39" s="38"/>
      <c r="I39" s="31">
        <f>H39*1.19</f>
        <v>0</v>
      </c>
      <c r="J39" s="37">
        <f t="shared" si="3"/>
        <v>0</v>
      </c>
    </row>
    <row r="40" spans="2:11" ht="18" customHeight="1" x14ac:dyDescent="0.25">
      <c r="B40" s="27"/>
      <c r="C40" s="28" t="s">
        <v>69</v>
      </c>
      <c r="D40" s="30">
        <v>300</v>
      </c>
      <c r="E40" s="30" t="s">
        <v>76</v>
      </c>
      <c r="F40" s="43">
        <f>1*D27</f>
        <v>1531</v>
      </c>
      <c r="G40" s="42"/>
      <c r="H40" s="38"/>
      <c r="I40" s="31">
        <f>H40*1.19</f>
        <v>0</v>
      </c>
      <c r="J40" s="37">
        <f t="shared" si="3"/>
        <v>0</v>
      </c>
    </row>
    <row r="41" spans="2:11" ht="18" customHeight="1" x14ac:dyDescent="0.25">
      <c r="B41" s="27"/>
      <c r="C41" s="28" t="s">
        <v>49</v>
      </c>
      <c r="D41" s="30">
        <v>900</v>
      </c>
      <c r="E41" s="30" t="s">
        <v>94</v>
      </c>
      <c r="F41" s="43">
        <f>1*D27</f>
        <v>1531</v>
      </c>
      <c r="G41" s="42"/>
      <c r="H41" s="38"/>
      <c r="I41" s="31">
        <f>H41</f>
        <v>0</v>
      </c>
      <c r="J41" s="37">
        <f t="shared" si="3"/>
        <v>0</v>
      </c>
    </row>
    <row r="42" spans="2:11" ht="18" customHeight="1" x14ac:dyDescent="0.25">
      <c r="B42" s="27"/>
      <c r="C42" s="28" t="s">
        <v>52</v>
      </c>
      <c r="D42" s="30">
        <v>500</v>
      </c>
      <c r="E42" s="30" t="s">
        <v>60</v>
      </c>
      <c r="F42" s="43">
        <f>1*D27</f>
        <v>1531</v>
      </c>
      <c r="G42" s="42"/>
      <c r="H42" s="38"/>
      <c r="I42" s="31">
        <f>H42</f>
        <v>0</v>
      </c>
      <c r="J42" s="37">
        <f t="shared" si="3"/>
        <v>0</v>
      </c>
    </row>
    <row r="43" spans="2:11" ht="18" customHeight="1" x14ac:dyDescent="0.25">
      <c r="B43" s="27"/>
      <c r="C43" s="28" t="s">
        <v>53</v>
      </c>
      <c r="D43" s="30">
        <v>500</v>
      </c>
      <c r="E43" s="30" t="s">
        <v>60</v>
      </c>
      <c r="F43" s="43">
        <f>1*D27</f>
        <v>1531</v>
      </c>
      <c r="G43" s="42"/>
      <c r="H43" s="38"/>
      <c r="I43" s="31">
        <f>H43</f>
        <v>0</v>
      </c>
      <c r="J43" s="37">
        <f t="shared" si="3"/>
        <v>0</v>
      </c>
    </row>
    <row r="44" spans="2:11" ht="18" customHeight="1" x14ac:dyDescent="0.25">
      <c r="B44" s="27"/>
      <c r="C44" s="28" t="s">
        <v>54</v>
      </c>
      <c r="D44" s="30">
        <v>500</v>
      </c>
      <c r="E44" s="30" t="s">
        <v>60</v>
      </c>
      <c r="F44" s="43">
        <f>1*D27</f>
        <v>1531</v>
      </c>
      <c r="G44" s="42"/>
      <c r="H44" s="38"/>
      <c r="I44" s="31">
        <f>H44</f>
        <v>0</v>
      </c>
      <c r="J44" s="37">
        <f t="shared" si="3"/>
        <v>0</v>
      </c>
    </row>
    <row r="45" spans="2:11" ht="26.25" customHeight="1" x14ac:dyDescent="0.25">
      <c r="B45" s="27"/>
      <c r="C45" s="28" t="s">
        <v>55</v>
      </c>
      <c r="D45" s="30">
        <v>1000</v>
      </c>
      <c r="E45" s="30" t="s">
        <v>64</v>
      </c>
      <c r="F45" s="43">
        <f>1*D27</f>
        <v>1531</v>
      </c>
      <c r="G45" s="42"/>
      <c r="H45" s="38"/>
      <c r="I45" s="31">
        <f>H45</f>
        <v>0</v>
      </c>
      <c r="J45" s="37">
        <f t="shared" si="3"/>
        <v>0</v>
      </c>
    </row>
    <row r="46" spans="2:11" ht="30" customHeight="1" x14ac:dyDescent="0.25">
      <c r="B46" s="24"/>
      <c r="C46" s="24" t="s">
        <v>19</v>
      </c>
      <c r="D46" s="24"/>
      <c r="E46" s="24"/>
      <c r="F46" s="24"/>
      <c r="G46" s="24"/>
      <c r="H46" s="24"/>
      <c r="I46" s="45">
        <f>SUM(I31:I45)</f>
        <v>0</v>
      </c>
      <c r="J46" s="36">
        <f>SUM(J31:J45)</f>
        <v>0</v>
      </c>
    </row>
    <row r="49" spans="2:10" ht="21.75" customHeight="1" x14ac:dyDescent="0.25">
      <c r="B49" s="4" t="s">
        <v>85</v>
      </c>
      <c r="C49" s="4" t="s">
        <v>67</v>
      </c>
      <c r="D49" s="1">
        <v>2932</v>
      </c>
      <c r="E49" s="52"/>
      <c r="F49" s="53"/>
      <c r="G49" s="53"/>
      <c r="H49" s="53"/>
      <c r="I49" s="53"/>
      <c r="J49" s="54"/>
    </row>
    <row r="50" spans="2:10" ht="22.5" customHeight="1" x14ac:dyDescent="0.25">
      <c r="B50" s="51" t="s">
        <v>90</v>
      </c>
      <c r="C50" s="51"/>
      <c r="D50" s="51"/>
      <c r="E50" s="51"/>
      <c r="F50" s="51"/>
      <c r="G50" s="51"/>
      <c r="H50" s="51"/>
      <c r="I50" s="51"/>
      <c r="J50" s="51"/>
    </row>
    <row r="51" spans="2:10" x14ac:dyDescent="0.25">
      <c r="B51" s="41"/>
      <c r="C51" s="41"/>
      <c r="D51" s="41"/>
      <c r="E51" s="41"/>
      <c r="F51" s="41"/>
      <c r="G51" s="41"/>
      <c r="H51" s="41"/>
      <c r="I51" s="41"/>
      <c r="J51" s="41"/>
    </row>
    <row r="52" spans="2:10" ht="55.5" customHeight="1" x14ac:dyDescent="0.25">
      <c r="B52" s="14" t="s">
        <v>36</v>
      </c>
      <c r="C52" s="14" t="s">
        <v>37</v>
      </c>
      <c r="D52" s="14" t="s">
        <v>71</v>
      </c>
      <c r="E52" s="14" t="s">
        <v>77</v>
      </c>
      <c r="F52" s="14" t="s">
        <v>70</v>
      </c>
      <c r="G52" s="14" t="s">
        <v>91</v>
      </c>
      <c r="H52" s="14" t="s">
        <v>21</v>
      </c>
      <c r="I52" s="14" t="s">
        <v>86</v>
      </c>
      <c r="J52" s="14" t="s">
        <v>19</v>
      </c>
    </row>
    <row r="53" spans="2:10" ht="22.5" customHeight="1" x14ac:dyDescent="0.25">
      <c r="B53" s="27"/>
      <c r="C53" s="28" t="s">
        <v>39</v>
      </c>
      <c r="D53" s="30">
        <v>500</v>
      </c>
      <c r="E53" s="29" t="s">
        <v>60</v>
      </c>
      <c r="F53" s="43">
        <f>1*D49</f>
        <v>2932</v>
      </c>
      <c r="G53" s="30"/>
      <c r="H53" s="40"/>
      <c r="I53" s="31">
        <f>H53</f>
        <v>0</v>
      </c>
      <c r="J53" s="13">
        <f>F53*I53</f>
        <v>0</v>
      </c>
    </row>
    <row r="54" spans="2:10" ht="22.5" customHeight="1" x14ac:dyDescent="0.25">
      <c r="B54" s="27"/>
      <c r="C54" s="28" t="s">
        <v>78</v>
      </c>
      <c r="D54" s="30">
        <v>500</v>
      </c>
      <c r="E54" s="29" t="s">
        <v>60</v>
      </c>
      <c r="F54" s="43">
        <f>1*D49</f>
        <v>2932</v>
      </c>
      <c r="G54" s="30"/>
      <c r="H54" s="40"/>
      <c r="I54" s="31">
        <f t="shared" ref="I54:I55" si="4">H54</f>
        <v>0</v>
      </c>
      <c r="J54" s="13">
        <f t="shared" ref="J54:J65" si="5">F54*I54</f>
        <v>0</v>
      </c>
    </row>
    <row r="55" spans="2:10" ht="22.5" customHeight="1" x14ac:dyDescent="0.25">
      <c r="B55" s="27"/>
      <c r="C55" s="28" t="s">
        <v>43</v>
      </c>
      <c r="D55" s="30">
        <v>60</v>
      </c>
      <c r="E55" s="29" t="s">
        <v>58</v>
      </c>
      <c r="F55" s="43">
        <f>12*D49</f>
        <v>35184</v>
      </c>
      <c r="G55" s="30"/>
      <c r="H55" s="40"/>
      <c r="I55" s="31">
        <f t="shared" si="4"/>
        <v>0</v>
      </c>
      <c r="J55" s="13">
        <f t="shared" si="5"/>
        <v>0</v>
      </c>
    </row>
    <row r="56" spans="2:10" ht="22.5" customHeight="1" x14ac:dyDescent="0.25">
      <c r="B56" s="27"/>
      <c r="C56" s="28" t="s">
        <v>68</v>
      </c>
      <c r="D56" s="30">
        <v>40</v>
      </c>
      <c r="E56" s="29" t="s">
        <v>80</v>
      </c>
      <c r="F56" s="43">
        <f>5*D49</f>
        <v>14660</v>
      </c>
      <c r="G56" s="30"/>
      <c r="H56" s="40"/>
      <c r="I56" s="31">
        <f>H56*1.19</f>
        <v>0</v>
      </c>
      <c r="J56" s="13">
        <f t="shared" si="5"/>
        <v>0</v>
      </c>
    </row>
    <row r="57" spans="2:10" ht="22.5" customHeight="1" x14ac:dyDescent="0.25">
      <c r="B57" s="27"/>
      <c r="C57" s="28" t="s">
        <v>46</v>
      </c>
      <c r="D57" s="30">
        <v>250</v>
      </c>
      <c r="E57" s="29" t="s">
        <v>81</v>
      </c>
      <c r="F57" s="43">
        <f>1*D49</f>
        <v>2932</v>
      </c>
      <c r="G57" s="30"/>
      <c r="H57" s="40"/>
      <c r="I57" s="31">
        <f>H57*1.05</f>
        <v>0</v>
      </c>
      <c r="J57" s="13">
        <f t="shared" si="5"/>
        <v>0</v>
      </c>
    </row>
    <row r="58" spans="2:10" ht="22.5" customHeight="1" x14ac:dyDescent="0.25">
      <c r="B58" s="27"/>
      <c r="C58" s="28" t="s">
        <v>47</v>
      </c>
      <c r="D58" s="30">
        <v>500</v>
      </c>
      <c r="E58" s="29" t="s">
        <v>60</v>
      </c>
      <c r="F58" s="43">
        <f>1*D49</f>
        <v>2932</v>
      </c>
      <c r="G58" s="30"/>
      <c r="H58" s="40"/>
      <c r="I58" s="31">
        <f>H58</f>
        <v>0</v>
      </c>
      <c r="J58" s="13">
        <f t="shared" si="5"/>
        <v>0</v>
      </c>
    </row>
    <row r="59" spans="2:10" ht="22.5" customHeight="1" x14ac:dyDescent="0.25">
      <c r="B59" s="27"/>
      <c r="C59" s="28" t="s">
        <v>45</v>
      </c>
      <c r="D59" s="30">
        <v>200</v>
      </c>
      <c r="E59" s="29" t="s">
        <v>82</v>
      </c>
      <c r="F59" s="43">
        <f>1*D49</f>
        <v>2932</v>
      </c>
      <c r="G59" s="30"/>
      <c r="H59" s="40"/>
      <c r="I59" s="31">
        <f>H59*1.05</f>
        <v>0</v>
      </c>
      <c r="J59" s="13">
        <f t="shared" si="5"/>
        <v>0</v>
      </c>
    </row>
    <row r="60" spans="2:10" ht="22.5" customHeight="1" x14ac:dyDescent="0.25">
      <c r="B60" s="27"/>
      <c r="C60" s="28" t="s">
        <v>79</v>
      </c>
      <c r="D60" s="30">
        <v>200</v>
      </c>
      <c r="E60" s="29" t="s">
        <v>83</v>
      </c>
      <c r="F60" s="43">
        <f>1*D49</f>
        <v>2932</v>
      </c>
      <c r="G60" s="30"/>
      <c r="H60" s="40"/>
      <c r="I60" s="31">
        <f>H60*1.19</f>
        <v>0</v>
      </c>
      <c r="J60" s="13">
        <f t="shared" si="5"/>
        <v>0</v>
      </c>
    </row>
    <row r="61" spans="2:10" ht="22.5" customHeight="1" x14ac:dyDescent="0.25">
      <c r="B61" s="27"/>
      <c r="C61" s="28" t="s">
        <v>49</v>
      </c>
      <c r="D61" s="30">
        <v>500</v>
      </c>
      <c r="E61" s="29" t="s">
        <v>84</v>
      </c>
      <c r="F61" s="43">
        <f>1*D49</f>
        <v>2932</v>
      </c>
      <c r="G61" s="30"/>
      <c r="H61" s="40"/>
      <c r="I61" s="31">
        <f>H61*1.19</f>
        <v>0</v>
      </c>
      <c r="J61" s="13">
        <f t="shared" si="5"/>
        <v>0</v>
      </c>
    </row>
    <row r="62" spans="2:10" ht="22.5" customHeight="1" x14ac:dyDescent="0.25">
      <c r="B62" s="27"/>
      <c r="C62" s="28" t="s">
        <v>52</v>
      </c>
      <c r="D62" s="30">
        <v>500</v>
      </c>
      <c r="E62" s="29" t="s">
        <v>56</v>
      </c>
      <c r="F62" s="43">
        <f>1*D49</f>
        <v>2932</v>
      </c>
      <c r="G62" s="30"/>
      <c r="H62" s="40"/>
      <c r="I62" s="31">
        <f>H62</f>
        <v>0</v>
      </c>
      <c r="J62" s="13">
        <f t="shared" si="5"/>
        <v>0</v>
      </c>
    </row>
    <row r="63" spans="2:10" ht="22.5" customHeight="1" x14ac:dyDescent="0.25">
      <c r="B63" s="27"/>
      <c r="C63" s="28" t="s">
        <v>53</v>
      </c>
      <c r="D63" s="30">
        <v>500</v>
      </c>
      <c r="E63" s="29" t="s">
        <v>60</v>
      </c>
      <c r="F63" s="43">
        <f>1*D49</f>
        <v>2932</v>
      </c>
      <c r="G63" s="30"/>
      <c r="H63" s="40"/>
      <c r="I63" s="31">
        <f t="shared" ref="I63:I65" si="6">H63</f>
        <v>0</v>
      </c>
      <c r="J63" s="13">
        <f t="shared" si="5"/>
        <v>0</v>
      </c>
    </row>
    <row r="64" spans="2:10" ht="22.5" customHeight="1" x14ac:dyDescent="0.25">
      <c r="B64" s="27"/>
      <c r="C64" s="28" t="s">
        <v>54</v>
      </c>
      <c r="D64" s="30">
        <v>500</v>
      </c>
      <c r="E64" s="29" t="s">
        <v>60</v>
      </c>
      <c r="F64" s="43">
        <f>1*D49</f>
        <v>2932</v>
      </c>
      <c r="G64" s="30"/>
      <c r="H64" s="40"/>
      <c r="I64" s="31">
        <f t="shared" si="6"/>
        <v>0</v>
      </c>
      <c r="J64" s="13">
        <f t="shared" si="5"/>
        <v>0</v>
      </c>
    </row>
    <row r="65" spans="2:10" ht="29.25" customHeight="1" x14ac:dyDescent="0.25">
      <c r="B65" s="27"/>
      <c r="C65" s="28" t="s">
        <v>55</v>
      </c>
      <c r="D65" s="35">
        <v>1000</v>
      </c>
      <c r="E65" s="29" t="s">
        <v>64</v>
      </c>
      <c r="F65" s="43">
        <f>2*D49</f>
        <v>5864</v>
      </c>
      <c r="G65" s="30"/>
      <c r="H65" s="40"/>
      <c r="I65" s="31">
        <f t="shared" si="6"/>
        <v>0</v>
      </c>
      <c r="J65" s="13">
        <f t="shared" si="5"/>
        <v>0</v>
      </c>
    </row>
    <row r="66" spans="2:10" ht="24.75" customHeight="1" x14ac:dyDescent="0.25">
      <c r="B66" s="24"/>
      <c r="C66" s="24" t="s">
        <v>19</v>
      </c>
      <c r="D66" s="24"/>
      <c r="E66" s="24"/>
      <c r="F66" s="24"/>
      <c r="G66" s="24"/>
      <c r="H66" s="24"/>
      <c r="I66" s="45">
        <f>SUM(I53:I65)</f>
        <v>0</v>
      </c>
      <c r="J66" s="12">
        <f>SUM(J53:J65)</f>
        <v>0</v>
      </c>
    </row>
    <row r="67" spans="2:10" ht="17.25" x14ac:dyDescent="0.25">
      <c r="B67" s="32"/>
      <c r="C67" s="32"/>
      <c r="D67" s="32"/>
      <c r="E67" s="32"/>
      <c r="F67" s="32"/>
      <c r="G67" s="32"/>
      <c r="H67" s="32"/>
      <c r="I67" s="32"/>
      <c r="J67" s="33"/>
    </row>
    <row r="68" spans="2:10" ht="17.25" x14ac:dyDescent="0.25">
      <c r="B68" s="32"/>
      <c r="C68" s="32"/>
      <c r="D68" s="32"/>
      <c r="E68" s="32"/>
      <c r="F68" s="32"/>
      <c r="G68" s="32"/>
      <c r="H68" s="32"/>
      <c r="I68" s="32"/>
      <c r="J68" s="33"/>
    </row>
    <row r="69" spans="2:10" x14ac:dyDescent="0.25">
      <c r="B69" t="s">
        <v>6</v>
      </c>
    </row>
    <row r="70" spans="2:10" x14ac:dyDescent="0.25">
      <c r="B70" t="s">
        <v>7</v>
      </c>
    </row>
    <row r="71" spans="2:10" x14ac:dyDescent="0.25">
      <c r="B71" t="s">
        <v>89</v>
      </c>
    </row>
    <row r="72" spans="2:10" x14ac:dyDescent="0.25">
      <c r="B72" t="s">
        <v>9</v>
      </c>
    </row>
    <row r="73" spans="2:10" x14ac:dyDescent="0.25">
      <c r="B73" t="s">
        <v>10</v>
      </c>
    </row>
    <row r="74" spans="2:10" x14ac:dyDescent="0.25">
      <c r="B74" t="s">
        <v>11</v>
      </c>
    </row>
    <row r="75" spans="2:10" x14ac:dyDescent="0.25">
      <c r="B75" t="s">
        <v>12</v>
      </c>
    </row>
    <row r="76" spans="2:10" x14ac:dyDescent="0.25">
      <c r="B76" t="s">
        <v>13</v>
      </c>
    </row>
  </sheetData>
  <mergeCells count="9">
    <mergeCell ref="B50:J50"/>
    <mergeCell ref="E27:J27"/>
    <mergeCell ref="E4:J4"/>
    <mergeCell ref="E49:J49"/>
    <mergeCell ref="B1:J1"/>
    <mergeCell ref="B2:J2"/>
    <mergeCell ref="B6:J6"/>
    <mergeCell ref="B5:J5"/>
    <mergeCell ref="B28:J28"/>
  </mergeCells>
  <printOptions horizontalCentered="1"/>
  <pageMargins left="0.70866141732283472" right="0.70866141732283472" top="0.74803149606299213" bottom="0.74803149606299213" header="0.31496062992125984" footer="0.31496062992125984"/>
  <pageSetup scale="82" orientation="landscape" r:id="rId1"/>
  <rowBreaks count="2" manualBreakCount="2">
    <brk id="25" max="7" man="1"/>
    <brk id="47" max="7" man="1"/>
  </rowBreaks>
  <ignoredErrors>
    <ignoredError sqref="I36:I37 I11 I18:I20 I5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2F4B7-D7C8-48F4-8695-257BA3C2EB73}">
  <dimension ref="C2:E15"/>
  <sheetViews>
    <sheetView workbookViewId="0">
      <selection activeCell="I7" sqref="H7:I7"/>
    </sheetView>
  </sheetViews>
  <sheetFormatPr baseColWidth="10" defaultRowHeight="15" x14ac:dyDescent="0.25"/>
  <sheetData>
    <row r="2" spans="3:5" ht="15.75" thickBot="1" x14ac:dyDescent="0.3"/>
    <row r="3" spans="3:5" ht="26.25" thickBot="1" x14ac:dyDescent="0.3">
      <c r="C3" s="15" t="s">
        <v>22</v>
      </c>
      <c r="D3" s="16" t="s">
        <v>23</v>
      </c>
      <c r="E3" s="16" t="s">
        <v>17</v>
      </c>
    </row>
    <row r="4" spans="3:5" ht="26.25" thickBot="1" x14ac:dyDescent="0.3">
      <c r="C4" s="17">
        <v>501051320</v>
      </c>
      <c r="D4" s="18" t="s">
        <v>24</v>
      </c>
      <c r="E4" s="19">
        <v>360</v>
      </c>
    </row>
    <row r="5" spans="3:5" ht="39" thickBot="1" x14ac:dyDescent="0.3">
      <c r="C5" s="20">
        <v>501051311</v>
      </c>
      <c r="D5" s="18" t="s">
        <v>25</v>
      </c>
      <c r="E5" s="19">
        <v>500</v>
      </c>
    </row>
    <row r="6" spans="3:5" ht="26.25" thickBot="1" x14ac:dyDescent="0.3">
      <c r="C6" s="20">
        <v>501051312</v>
      </c>
      <c r="D6" s="18" t="s">
        <v>26</v>
      </c>
      <c r="E6" s="19">
        <v>500</v>
      </c>
    </row>
    <row r="7" spans="3:5" ht="26.25" thickBot="1" x14ac:dyDescent="0.3">
      <c r="C7" s="20">
        <v>501051360</v>
      </c>
      <c r="D7" s="18" t="s">
        <v>27</v>
      </c>
      <c r="E7" s="19">
        <v>80</v>
      </c>
    </row>
    <row r="8" spans="3:5" ht="39" thickBot="1" x14ac:dyDescent="0.3">
      <c r="C8" s="20">
        <v>501051330</v>
      </c>
      <c r="D8" s="18" t="s">
        <v>28</v>
      </c>
      <c r="E8" s="19">
        <v>100</v>
      </c>
    </row>
    <row r="9" spans="3:5" ht="26.25" thickBot="1" x14ac:dyDescent="0.3">
      <c r="C9" s="20">
        <v>501051365</v>
      </c>
      <c r="D9" s="18" t="s">
        <v>29</v>
      </c>
      <c r="E9" s="19">
        <v>8</v>
      </c>
    </row>
    <row r="10" spans="3:5" ht="51.75" thickBot="1" x14ac:dyDescent="0.3">
      <c r="C10" s="20">
        <v>501051370</v>
      </c>
      <c r="D10" s="18" t="s">
        <v>30</v>
      </c>
      <c r="E10" s="19">
        <v>50</v>
      </c>
    </row>
    <row r="11" spans="3:5" ht="26.25" thickBot="1" x14ac:dyDescent="0.3">
      <c r="C11" s="20">
        <v>501051345</v>
      </c>
      <c r="D11" s="18" t="s">
        <v>31</v>
      </c>
      <c r="E11" s="19">
        <v>40</v>
      </c>
    </row>
    <row r="12" spans="3:5" ht="26.25" thickBot="1" x14ac:dyDescent="0.3">
      <c r="C12" s="20">
        <v>501051355</v>
      </c>
      <c r="D12" s="18" t="s">
        <v>32</v>
      </c>
      <c r="E12" s="19">
        <v>40</v>
      </c>
    </row>
    <row r="13" spans="3:5" ht="26.25" thickBot="1" x14ac:dyDescent="0.3">
      <c r="C13" s="20">
        <v>501051390</v>
      </c>
      <c r="D13" s="18" t="s">
        <v>33</v>
      </c>
      <c r="E13" s="19">
        <v>1</v>
      </c>
    </row>
    <row r="14" spans="3:5" ht="64.5" thickBot="1" x14ac:dyDescent="0.3">
      <c r="C14" s="20">
        <v>501051380</v>
      </c>
      <c r="D14" s="18" t="s">
        <v>34</v>
      </c>
      <c r="E14" s="19">
        <v>4</v>
      </c>
    </row>
    <row r="15" spans="3:5" ht="39" thickBot="1" x14ac:dyDescent="0.3">
      <c r="C15" s="20">
        <v>501051385</v>
      </c>
      <c r="D15" s="18" t="s">
        <v>35</v>
      </c>
      <c r="E15" s="1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Productos </vt:lpstr>
      <vt:lpstr>Hoja2</vt:lpstr>
      <vt:lpstr>Hoja1!Área_de_impresión</vt:lpstr>
      <vt:lpstr>'Productos 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Mejia</dc:creator>
  <cp:lastModifiedBy>Yesid Chavarría</cp:lastModifiedBy>
  <cp:lastPrinted>2023-02-16T14:08:36Z</cp:lastPrinted>
  <dcterms:created xsi:type="dcterms:W3CDTF">2015-01-18T19:31:39Z</dcterms:created>
  <dcterms:modified xsi:type="dcterms:W3CDTF">2023-02-16T14:09:13Z</dcterms:modified>
</cp:coreProperties>
</file>