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istemas\Desktop\METROSALUD\INVITACIONES Y CONTRATOS NUEVOS METROSALUD\SUMINISTRO  DE INSUMOS DE LABORATORIO PARA SERVICIOS METROSALUD\"/>
    </mc:Choice>
  </mc:AlternateContent>
  <xr:revisionPtr revIDLastSave="0" documentId="13_ncr:1_{966DC715-E826-4744-A489-B809E4064714}" xr6:coauthVersionLast="47" xr6:coauthVersionMax="47" xr10:uidLastSave="{00000000-0000-0000-0000-000000000000}"/>
  <bookViews>
    <workbookView xWindow="11112" yWindow="1656" windowWidth="12276" windowHeight="8880" xr2:uid="{00000000-000D-0000-FFFF-FFFF00000000}"/>
  </bookViews>
  <sheets>
    <sheet name="estudio de mercado" sheetId="1" r:id="rId1"/>
  </sheets>
  <definedNames>
    <definedName name="_xlnm._FilterDatabase" localSheetId="0" hidden="1">'estudio de mercado'!$A$6:$U$34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Q31" i="1"/>
  <c r="Q30" i="1"/>
  <c r="Q29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34" i="1" l="1"/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7" i="1"/>
  <c r="E36" i="1" l="1"/>
</calcChain>
</file>

<file path=xl/sharedStrings.xml><?xml version="1.0" encoding="utf-8"?>
<sst xmlns="http://schemas.openxmlformats.org/spreadsheetml/2006/main" count="202" uniqueCount="84">
  <si>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</si>
  <si>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</si>
  <si>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</si>
  <si>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</si>
  <si>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</si>
  <si>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</si>
  <si>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</si>
  <si>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</si>
  <si>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</si>
  <si>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PRESENTACION  REQUERIDA</t>
  </si>
  <si>
    <t>PRESENTACION OFERTADA</t>
  </si>
  <si>
    <t>EMBALAJE OFERTADO</t>
  </si>
  <si>
    <t xml:space="preserve">MARCA O LABORATORIO FABRICANTE SUGERIDO </t>
  </si>
  <si>
    <t>MARCA OFERTADA</t>
  </si>
  <si>
    <t xml:space="preserve">LABORATORIO FABRICANTE </t>
  </si>
  <si>
    <t>REGISTRO SANITARIO</t>
  </si>
  <si>
    <t>VENCIMIENTO REGISTRO SANITARIO</t>
  </si>
  <si>
    <t>CANTIDAD REQUERIDA</t>
  </si>
  <si>
    <t>CANTIDAD OFERTADA</t>
  </si>
  <si>
    <t>VALOR UNITARIO EN LA UNIDAD DE METROSALUD</t>
  </si>
  <si>
    <t>IVA</t>
  </si>
  <si>
    <t>VALOR TOTAL</t>
  </si>
  <si>
    <t>NINGUNO</t>
  </si>
  <si>
    <t>VALOR TOTAL DE LA OFERTA</t>
  </si>
  <si>
    <t>Frasco x 10 ml</t>
  </si>
  <si>
    <t>Caja x 100 unidades</t>
  </si>
  <si>
    <t>Unidad</t>
  </si>
  <si>
    <t>Paquete x 100 unidades</t>
  </si>
  <si>
    <t>Caja</t>
  </si>
  <si>
    <t>LABORATORIO</t>
  </si>
  <si>
    <t>Aceite de inmersion mc.merck</t>
  </si>
  <si>
    <t>Prueba de embarazo en orina y suero/no tec.elisa</t>
  </si>
  <si>
    <t>Detergente neutro</t>
  </si>
  <si>
    <t>Prueba</t>
  </si>
  <si>
    <t>Caja x 20 placas</t>
  </si>
  <si>
    <t>Caja x 50 a 100 unidades</t>
  </si>
  <si>
    <t>Frasco X 500 ML</t>
  </si>
  <si>
    <t>Bolsa x 1000 und</t>
  </si>
  <si>
    <t>Caja x 1 a 50 pruebas</t>
  </si>
  <si>
    <t>BIOMERIEUX, BIOMETRIX</t>
  </si>
  <si>
    <t>OSS</t>
  </si>
  <si>
    <t>CEPILAB, OSS</t>
  </si>
  <si>
    <t>BIOLIFE, CEPILAB</t>
  </si>
  <si>
    <t>BIOLIFE, VACUETTE, OSS</t>
  </si>
  <si>
    <t>Agar preparado chocolate suplementado, placa de 9 cm. Marca Biomerieux, BD</t>
  </si>
  <si>
    <t>Agar preparado Thayer Martin, placa de 9 cm. Marca Biomerieux</t>
  </si>
  <si>
    <t>Mililitro</t>
  </si>
  <si>
    <t>Aguja multimuestra para tubo al vacio 21g x 1 1/2. Marca BD, Vacuette</t>
  </si>
  <si>
    <t>Aguja multimuestra para tubo al vacio 22g x 1. Marca BD, Vacuette</t>
  </si>
  <si>
    <t>AGUJAS PARA TOMA DE MUESTRAS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</si>
  <si>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</si>
  <si>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</si>
  <si>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</si>
  <si>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</si>
  <si>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</si>
  <si>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con heparina de litio 3-4 ml t/verde Marca: BD, Vacuette</t>
  </si>
  <si>
    <t>Recipiente p/materia fecal tapa rosca (PRESENTAR MUESTRA)</t>
  </si>
  <si>
    <t>Recipiente para orina tapa rosca con cuello, volumen 30 a 50 ml (PRESENTAR MUESTRA)</t>
  </si>
  <si>
    <t>Recipiente para baciloscopia, boca ancha, volumen 30 a 50 ml (PRESENTAR MUESTRA)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</si>
  <si>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</si>
  <si>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</si>
  <si>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</si>
  <si>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INMUNOLOGIA</t>
  </si>
  <si>
    <t xml:space="preserve">Caja x 100 pruebas </t>
  </si>
  <si>
    <t>TUBOS DE PLASTICO PP, CON TAPA, SIN ADITIVOS, CAPACIDAD 16X100 MM (9X10 ML)</t>
  </si>
  <si>
    <t>Tubo</t>
  </si>
  <si>
    <t>ACON, ONE STET, HYMCARE</t>
  </si>
  <si>
    <t>LISTADO LABORATORIO</t>
  </si>
  <si>
    <t>Agar CARBA para detección de Carbapenemasas marca Biomerieux</t>
  </si>
  <si>
    <t xml:space="preserve">Prueba rápida para tamizaje de VIH en suero y sangre total. Kit prueba completa, que incluya capilares  o micropipetas, lancetas y paños impregnados de alcohol, buffer.  Marca SD Estandar Diagnostics </t>
  </si>
  <si>
    <t>Prueba rápida antígeno  superficie hepatitis B en suero y sangre total. Prueba completa, que incluya capilares  o micropipetas, lancetas y paños impregnados de alcohol, buffer. Marca estandar Diagnostics SD</t>
  </si>
  <si>
    <t>Prueba rápida virus hepatitis C  en suero y sangre total. Prueba completa, que incluya capilares  o micropipetas, lancetas y paños impregnados de alcohol, buffer. Marca estandar Diagnostics SD</t>
  </si>
  <si>
    <t xml:space="preserve">Prueba rapida confirmatoria para sífilis en suero. Prueba treponémica. Marca Alere Determine </t>
  </si>
  <si>
    <r>
      <t>Prueba rápida para tamizaje de sífilis + VIH. K</t>
    </r>
    <r>
      <rPr>
        <sz val="11"/>
        <color indexed="8"/>
        <rFont val="Calibri"/>
        <family val="2"/>
      </rPr>
      <t>It completo: cassete-capilares-buffer-lanceta y toalla antiséptica.  Marca Estándar diagnostics</t>
    </r>
  </si>
  <si>
    <t xml:space="preserve">Agar selectivo para Streptococcus agalactiae preparado, placa x  9 cm </t>
  </si>
  <si>
    <t>DESCRIPCIÓN OFERTADA</t>
  </si>
  <si>
    <t>Prueba presuntiva HIV, prueba rapida. Marca Alere- Determine, Bioter, SD Estantar Diagnostics</t>
  </si>
  <si>
    <t>BIOPLAST, OSS, HMB, ALBOR</t>
  </si>
  <si>
    <t>Panel 5 drogas, marca Abon RF DOA-154</t>
  </si>
  <si>
    <t xml:space="preserve">Estuche x 25 pruebas </t>
  </si>
  <si>
    <t>Caja x 30 pruebas</t>
  </si>
  <si>
    <t>Casette</t>
  </si>
  <si>
    <t>Kit X 50 casette</t>
  </si>
  <si>
    <t>Albor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</si>
</sst>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* #,##0_-;\-&quot;$&quot;* #,##0_-;_-&quot;$&quot;* &quot;-&quot;_-;_-@_-"/>
    <numFmt numFmtId="164" formatCode="_-&quot;$&quot;\ * #,##0.00_-;\-&quot;$&quot;\ * #,##0.00_-;_-&quot;$&quot;\ * &quot;-&quot;??_-;_-@_-"/>
    <numFmt numFmtId="165" formatCode="_-[$$-240A]* #,##0_-;\-[$$-240A]* #,##0_-;_-[$$-240A]* &quot;-&quot;??_-;_-@_-"/>
    <numFmt numFmtId="166" formatCode="_-[$$-240A]* #,##0.00_-;\-[$$-240A]* #,##0.00_-;_-[$$-240A]* &quot;-&quot;??_-;_-@_-"/>
    <numFmt numFmtId="167" formatCode="_-&quot;$&quot;\ * #,##0.00_-;\-&quot;$&quot;\ * #,##0.00_-;_-&quot;$&quot;\ * &quot;-&quot;_-;_-@_-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C0C0C0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1" fillId="0" borderId="0" xfId="3" applyFont="1" applyFill="1" applyAlignment="1">
      <alignment vertical="center" wrapText="1"/>
    </xf>
    <xf numFmtId="164" fontId="2" fillId="0" borderId="0" xfId="3" applyFont="1" applyFill="1" applyAlignment="1">
      <alignment vertical="center" wrapText="1"/>
    </xf>
    <xf numFmtId="164" fontId="0" fillId="0" borderId="0" xfId="3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2" fontId="0" fillId="0" borderId="0" xfId="2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67" fontId="8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0" fillId="0" borderId="0" xfId="3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Moneda" xfId="3" builtinId="4"/>
    <cellStyle name="Moneda [0]" xfId="2" builtinId="7"/>
    <cellStyle name="Normal" xfId="0" builtinId="0"/>
    <cellStyle name="Porcentaje" xfId="1" builtinId="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334434</xdr:colOff>
      <xdr:row>0</xdr:row>
      <xdr:rowOff>174626</xdr:rowOff>
    </xdr:from>
    <xdr:to>
      <xdr:col>1</xdr:col>
      <xdr:colOff>713582</xdr:colOff>
      <xdr:row>4</xdr:row>
      <xdr:rowOff>39136</xdr:rowOff>
    </xdr:to>
    <xdr:pic>
      <xdr:nvPicPr>
        <xdr:cNvPr id="2" name="Picture 5" descr="Metrosalud-convertid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434" y="174626"/>
          <a:ext cx="1700742" cy="626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tabSelected="1" topLeftCell="B1" zoomScale="50" zoomScaleNormal="50" workbookViewId="0">
      <pane ySplit="1" topLeftCell="A27" activePane="bottomLeft" state="frozen"/>
      <selection pane="bottomLeft" activeCell="H7" sqref="H7:H34"/>
    </sheetView>
  </sheetViews>
  <sheetFormatPr baseColWidth="10" defaultColWidth="11.44140625" defaultRowHeight="14.4" x14ac:dyDescent="0.3"/>
  <cols>
    <col min="1" max="1" width="19.88671875" style="8" customWidth="1"/>
    <col min="2" max="2" width="18.44140625" style="8" customWidth="1"/>
    <col min="3" max="3" width="21.88671875" style="8" customWidth="1"/>
    <col min="4" max="4" width="24.88671875" style="8" bestFit="1" customWidth="1"/>
    <col min="5" max="5" width="13.88671875" style="8" bestFit="1" customWidth="1"/>
    <col min="6" max="6" width="43" style="9" customWidth="1"/>
    <col min="7" max="7" width="23.33203125" style="9" customWidth="1"/>
    <col min="8" max="8" width="14.88671875" style="9" customWidth="1"/>
    <col min="9" max="9" width="31.88671875" style="9" customWidth="1"/>
    <col min="10" max="10" width="21" style="8" customWidth="1"/>
    <col min="11" max="11" width="15" style="8" customWidth="1"/>
    <col min="12" max="12" width="25.5546875" style="8" customWidth="1"/>
    <col min="13" max="13" width="16.44140625" style="8" customWidth="1"/>
    <col min="14" max="16" width="16.33203125" style="8" customWidth="1"/>
    <col min="17" max="17" width="17.88671875" style="6" customWidth="1"/>
    <col min="18" max="18" width="19" style="6" customWidth="1"/>
    <col min="19" max="19" width="18.88671875" style="8" customWidth="1"/>
    <col min="20" max="20" width="11.44140625" style="8" customWidth="1"/>
    <col min="21" max="21" width="18.88671875" style="6" customWidth="1"/>
    <col min="22" max="22" width="13.6640625" style="16" bestFit="1" customWidth="1"/>
    <col min="23" max="26" width="11.44140625" style="6"/>
    <col min="27" max="28" width="18.33203125" style="6" bestFit="1" customWidth="1"/>
    <col min="29" max="16384" width="11.44140625" style="6"/>
  </cols>
  <sheetData>
    <row r="1" spans="1:28" s="4" customFormat="1" x14ac:dyDescent="0.3">
      <c r="A1" s="1"/>
      <c r="B1" s="1"/>
      <c r="C1" s="47"/>
      <c r="D1" s="47"/>
      <c r="E1" s="47"/>
      <c r="F1" s="47"/>
      <c r="G1" s="47"/>
      <c r="H1" s="47"/>
      <c r="I1" s="47"/>
      <c r="J1" s="47"/>
      <c r="K1" s="17"/>
      <c r="L1" s="17"/>
      <c r="M1" s="2"/>
      <c r="N1" s="1"/>
      <c r="O1" s="1"/>
      <c r="P1" s="1"/>
      <c r="Q1" s="3"/>
      <c r="R1" s="3"/>
      <c r="S1" s="17"/>
      <c r="T1" s="1"/>
      <c r="V1" s="14"/>
    </row>
    <row r="2" spans="1:28" s="4" customFormat="1" ht="15" customHeight="1" x14ac:dyDescent="0.3">
      <c r="A2" s="47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15"/>
      <c r="W2" s="3"/>
      <c r="X2" s="3"/>
      <c r="Y2" s="3"/>
      <c r="Z2" s="3"/>
      <c r="AA2" s="3"/>
      <c r="AB2" s="3"/>
    </row>
    <row r="3" spans="1:28" s="4" customFormat="1" ht="15" customHeight="1" x14ac:dyDescent="0.3">
      <c r="A3" s="47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15"/>
      <c r="W3" s="3"/>
      <c r="X3" s="3"/>
      <c r="Y3" s="3"/>
      <c r="Z3" s="3"/>
      <c r="AA3" s="3"/>
      <c r="AB3" s="3"/>
    </row>
    <row r="4" spans="1:28" s="4" customFormat="1" x14ac:dyDescent="0.3">
      <c r="A4" s="47" t="s">
        <v>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15"/>
      <c r="W4" s="3"/>
      <c r="X4" s="3"/>
      <c r="Y4" s="3"/>
      <c r="Z4" s="3"/>
      <c r="AA4" s="3"/>
      <c r="AB4" s="3"/>
    </row>
    <row r="6" spans="1:28" ht="72" x14ac:dyDescent="0.3">
      <c r="A6" s="5" t="s">
        <v>2</v>
      </c>
      <c r="B6" s="5" t="s">
        <v>3</v>
      </c>
      <c r="C6" s="36" t="s">
        <v>4</v>
      </c>
      <c r="D6" s="37" t="s">
        <v>5</v>
      </c>
      <c r="E6" s="36" t="s">
        <v>6</v>
      </c>
      <c r="F6" s="36" t="s">
        <v>7</v>
      </c>
      <c r="G6" s="36" t="s">
        <v>75</v>
      </c>
      <c r="H6" s="36" t="s">
        <v>8</v>
      </c>
      <c r="I6" s="36" t="s">
        <v>9</v>
      </c>
      <c r="J6" s="36" t="s">
        <v>10</v>
      </c>
      <c r="K6" s="37" t="s">
        <v>11</v>
      </c>
      <c r="L6" s="37" t="s">
        <v>12</v>
      </c>
      <c r="M6" s="36" t="s">
        <v>13</v>
      </c>
      <c r="N6" s="36" t="s">
        <v>14</v>
      </c>
      <c r="O6" s="36" t="s">
        <v>15</v>
      </c>
      <c r="P6" s="36" t="s">
        <v>16</v>
      </c>
      <c r="Q6" s="36" t="s">
        <v>17</v>
      </c>
      <c r="R6" s="5" t="s">
        <v>18</v>
      </c>
      <c r="S6" s="5" t="s">
        <v>19</v>
      </c>
      <c r="T6" s="5" t="s">
        <v>20</v>
      </c>
      <c r="U6" s="5" t="s">
        <v>21</v>
      </c>
    </row>
    <row r="7" spans="1:28" ht="50.1" customHeight="1" x14ac:dyDescent="0.3">
      <c r="A7" s="7"/>
      <c r="B7" s="7"/>
      <c r="C7" s="38" t="s">
        <v>29</v>
      </c>
      <c r="D7" s="38" t="s">
        <v>49</v>
      </c>
      <c r="E7" s="32">
        <v>408000116</v>
      </c>
      <c r="F7" s="12" t="s">
        <v>47</v>
      </c>
      <c r="G7" s="32" t="s">
        <v>28</v>
      </c>
      <c r="H7" s="32" t="s">
        <v>28</v>
      </c>
      <c r="I7" s="32" t="s">
        <v>25</v>
      </c>
      <c r="J7" s="39"/>
      <c r="K7" s="40"/>
      <c r="L7" s="32"/>
      <c r="M7" s="39"/>
      <c r="N7" s="39"/>
      <c r="O7" s="39"/>
      <c r="P7" s="39"/>
      <c r="Q7" s="41">
        <f>29780*7</f>
        <v>208460</v>
      </c>
      <c r="R7" s="7"/>
      <c r="S7" s="10"/>
      <c r="T7" s="11"/>
      <c r="U7" s="13">
        <f>(S7*T7+S7)*R7</f>
        <v>0</v>
      </c>
    </row>
    <row r="8" spans="1:28" ht="55.5" customHeight="1" x14ac:dyDescent="0.3">
      <c r="A8" s="7"/>
      <c r="B8" s="7"/>
      <c r="C8" s="38" t="s">
        <v>29</v>
      </c>
      <c r="D8" s="38" t="s">
        <v>49</v>
      </c>
      <c r="E8" s="32">
        <v>408000216</v>
      </c>
      <c r="F8" s="12" t="s">
        <v>48</v>
      </c>
      <c r="G8" s="32" t="s">
        <v>26</v>
      </c>
      <c r="H8" s="32" t="s">
        <v>26</v>
      </c>
      <c r="I8" s="32" t="s">
        <v>25</v>
      </c>
      <c r="J8" s="42"/>
      <c r="K8" s="42"/>
      <c r="L8" s="32"/>
      <c r="M8" s="39"/>
      <c r="N8" s="39"/>
      <c r="O8" s="43"/>
      <c r="P8" s="43"/>
      <c r="Q8" s="41">
        <f>300*7</f>
        <v>2100</v>
      </c>
      <c r="R8" s="7"/>
      <c r="S8" s="22"/>
      <c r="T8" s="11"/>
      <c r="U8" s="13">
        <f t="shared" ref="U8:U34" si="0">(S8*T8+S8)*R8</f>
        <v>0</v>
      </c>
    </row>
    <row r="9" spans="1:28" ht="50.1" customHeight="1" x14ac:dyDescent="0.3">
      <c r="A9" s="7"/>
      <c r="B9" s="7"/>
      <c r="C9" s="38" t="s">
        <v>29</v>
      </c>
      <c r="D9" s="38" t="s">
        <v>50</v>
      </c>
      <c r="E9" s="32">
        <v>408000612</v>
      </c>
      <c r="F9" s="12" t="s">
        <v>51</v>
      </c>
      <c r="G9" s="32" t="s">
        <v>26</v>
      </c>
      <c r="H9" s="32" t="s">
        <v>26</v>
      </c>
      <c r="I9" s="32" t="s">
        <v>35</v>
      </c>
      <c r="J9" s="42"/>
      <c r="K9" s="42"/>
      <c r="L9" s="32"/>
      <c r="M9" s="39"/>
      <c r="N9" s="39"/>
      <c r="O9" s="43"/>
      <c r="P9" s="43"/>
      <c r="Q9" s="41">
        <f>350*7</f>
        <v>2450</v>
      </c>
      <c r="R9" s="7"/>
      <c r="S9" s="22"/>
      <c r="T9" s="11"/>
      <c r="U9" s="13">
        <f t="shared" si="0"/>
        <v>0</v>
      </c>
    </row>
    <row r="10" spans="1:28" ht="50.1" customHeight="1" x14ac:dyDescent="0.3">
      <c r="A10" s="7"/>
      <c r="B10" s="7"/>
      <c r="C10" s="38" t="s">
        <v>29</v>
      </c>
      <c r="D10" s="38" t="s">
        <v>50</v>
      </c>
      <c r="E10" s="32">
        <v>408000616</v>
      </c>
      <c r="F10" s="12" t="s">
        <v>52</v>
      </c>
      <c r="G10" s="32" t="s">
        <v>26</v>
      </c>
      <c r="H10" s="32" t="s">
        <v>26</v>
      </c>
      <c r="I10" s="32" t="s">
        <v>35</v>
      </c>
      <c r="J10" s="39"/>
      <c r="K10" s="40"/>
      <c r="L10" s="32"/>
      <c r="M10" s="39"/>
      <c r="N10" s="39"/>
      <c r="O10" s="39"/>
      <c r="P10" s="39"/>
      <c r="Q10" s="41">
        <f>33900*7</f>
        <v>237300</v>
      </c>
      <c r="R10" s="7"/>
      <c r="S10" s="22"/>
      <c r="T10" s="11"/>
      <c r="U10" s="13">
        <f t="shared" si="0"/>
        <v>0</v>
      </c>
      <c r="AA10" s="16"/>
    </row>
    <row r="11" spans="1:28" ht="50.1" customHeight="1" x14ac:dyDescent="0.3">
      <c r="A11" s="7"/>
      <c r="B11" s="7"/>
      <c r="C11" s="38" t="s">
        <v>29</v>
      </c>
      <c r="D11" s="38" t="s">
        <v>50</v>
      </c>
      <c r="E11" s="32">
        <v>408000716</v>
      </c>
      <c r="F11" s="12" t="s">
        <v>53</v>
      </c>
      <c r="G11" s="32" t="s">
        <v>26</v>
      </c>
      <c r="H11" s="32" t="s">
        <v>26</v>
      </c>
      <c r="I11" s="32" t="s">
        <v>35</v>
      </c>
      <c r="J11" s="39"/>
      <c r="K11" s="40"/>
      <c r="L11" s="32"/>
      <c r="M11" s="39"/>
      <c r="N11" s="39"/>
      <c r="O11" s="39"/>
      <c r="P11" s="39"/>
      <c r="Q11" s="41">
        <f>1700*7</f>
        <v>11900</v>
      </c>
      <c r="R11" s="7"/>
      <c r="S11" s="22"/>
      <c r="T11" s="11"/>
      <c r="U11" s="13">
        <f t="shared" si="0"/>
        <v>0</v>
      </c>
      <c r="X11" s="18"/>
      <c r="AA11" s="16"/>
      <c r="AB11" s="18"/>
    </row>
    <row r="12" spans="1:28" ht="50.1" customHeight="1" x14ac:dyDescent="0.3">
      <c r="A12" s="7"/>
      <c r="B12" s="7"/>
      <c r="C12" s="38" t="s">
        <v>29</v>
      </c>
      <c r="D12" s="38" t="s">
        <v>50</v>
      </c>
      <c r="E12" s="32">
        <v>408001616</v>
      </c>
      <c r="F12" s="12" t="s">
        <v>54</v>
      </c>
      <c r="G12" s="32" t="s">
        <v>26</v>
      </c>
      <c r="H12" s="32" t="s">
        <v>26</v>
      </c>
      <c r="I12" s="32" t="s">
        <v>35</v>
      </c>
      <c r="J12" s="39"/>
      <c r="K12" s="40"/>
      <c r="L12" s="32"/>
      <c r="M12" s="39"/>
      <c r="N12" s="39"/>
      <c r="O12" s="39"/>
      <c r="P12" s="39"/>
      <c r="Q12" s="41">
        <f>21800*7</f>
        <v>152600</v>
      </c>
      <c r="R12" s="7"/>
      <c r="S12" s="22"/>
      <c r="T12" s="11"/>
      <c r="U12" s="13">
        <f t="shared" si="0"/>
        <v>0</v>
      </c>
    </row>
    <row r="13" spans="1:28" ht="50.1" customHeight="1" x14ac:dyDescent="0.3">
      <c r="A13" s="7"/>
      <c r="B13" s="7"/>
      <c r="C13" s="38" t="s">
        <v>29</v>
      </c>
      <c r="D13" s="38" t="s">
        <v>50</v>
      </c>
      <c r="E13" s="32">
        <v>408003116</v>
      </c>
      <c r="F13" s="20" t="s">
        <v>55</v>
      </c>
      <c r="G13" s="32" t="s">
        <v>26</v>
      </c>
      <c r="H13" s="32" t="s">
        <v>26</v>
      </c>
      <c r="I13" s="32" t="s">
        <v>35</v>
      </c>
      <c r="J13" s="39"/>
      <c r="K13" s="40"/>
      <c r="L13" s="32"/>
      <c r="M13" s="39"/>
      <c r="N13" s="39"/>
      <c r="O13" s="39"/>
      <c r="P13" s="39"/>
      <c r="Q13" s="41">
        <f>1000*7</f>
        <v>7000</v>
      </c>
      <c r="R13" s="7"/>
      <c r="S13" s="10"/>
      <c r="T13" s="11"/>
      <c r="U13" s="13">
        <f t="shared" si="0"/>
        <v>0</v>
      </c>
    </row>
    <row r="14" spans="1:28" ht="50.1" customHeight="1" x14ac:dyDescent="0.3">
      <c r="A14" s="7"/>
      <c r="B14" s="7"/>
      <c r="C14" s="38" t="s">
        <v>29</v>
      </c>
      <c r="D14" s="38" t="s">
        <v>62</v>
      </c>
      <c r="E14" s="32">
        <v>414090309</v>
      </c>
      <c r="F14" s="20" t="s">
        <v>59</v>
      </c>
      <c r="G14" s="32" t="s">
        <v>46</v>
      </c>
      <c r="H14" s="32" t="s">
        <v>46</v>
      </c>
      <c r="I14" s="32" t="s">
        <v>24</v>
      </c>
      <c r="J14" s="39"/>
      <c r="K14" s="40"/>
      <c r="L14" s="32"/>
      <c r="M14" s="39"/>
      <c r="N14" s="39"/>
      <c r="O14" s="39"/>
      <c r="P14" s="39"/>
      <c r="Q14" s="41">
        <f>100*7</f>
        <v>700</v>
      </c>
      <c r="R14" s="7"/>
      <c r="S14" s="22"/>
      <c r="T14" s="11"/>
      <c r="U14" s="13">
        <f t="shared" si="0"/>
        <v>0</v>
      </c>
    </row>
    <row r="15" spans="1:28" ht="50.1" customHeight="1" x14ac:dyDescent="0.3">
      <c r="A15" s="7"/>
      <c r="B15" s="7"/>
      <c r="C15" s="38" t="s">
        <v>29</v>
      </c>
      <c r="D15" s="38" t="s">
        <v>62</v>
      </c>
      <c r="E15" s="32">
        <v>414090409</v>
      </c>
      <c r="F15" s="20" t="s">
        <v>60</v>
      </c>
      <c r="G15" s="32" t="s">
        <v>46</v>
      </c>
      <c r="H15" s="32" t="s">
        <v>46</v>
      </c>
      <c r="I15" s="32" t="s">
        <v>24</v>
      </c>
      <c r="J15" s="39"/>
      <c r="K15" s="40"/>
      <c r="L15" s="32"/>
      <c r="M15" s="39"/>
      <c r="N15" s="39"/>
      <c r="O15" s="39"/>
      <c r="P15" s="39"/>
      <c r="Q15" s="41">
        <f>100*7</f>
        <v>700</v>
      </c>
      <c r="R15" s="7"/>
      <c r="S15" s="22"/>
      <c r="T15" s="11"/>
      <c r="U15" s="13">
        <f t="shared" si="0"/>
        <v>0</v>
      </c>
    </row>
    <row r="16" spans="1:28" ht="50.1" customHeight="1" x14ac:dyDescent="0.3">
      <c r="A16" s="7"/>
      <c r="B16" s="7"/>
      <c r="C16" s="38" t="s">
        <v>29</v>
      </c>
      <c r="D16" s="38" t="s">
        <v>62</v>
      </c>
      <c r="E16" s="32">
        <v>414090509</v>
      </c>
      <c r="F16" s="20" t="s">
        <v>61</v>
      </c>
      <c r="G16" s="32" t="s">
        <v>46</v>
      </c>
      <c r="H16" s="32" t="s">
        <v>46</v>
      </c>
      <c r="I16" s="32" t="s">
        <v>24</v>
      </c>
      <c r="J16" s="39"/>
      <c r="K16" s="40"/>
      <c r="L16" s="32"/>
      <c r="M16" s="39"/>
      <c r="N16" s="39"/>
      <c r="O16" s="39"/>
      <c r="P16" s="39"/>
      <c r="Q16" s="41">
        <f>100*7</f>
        <v>700</v>
      </c>
      <c r="R16" s="7"/>
      <c r="S16" s="22"/>
      <c r="T16" s="11"/>
      <c r="U16" s="13">
        <f t="shared" si="0"/>
        <v>0</v>
      </c>
    </row>
    <row r="17" spans="1:22" ht="50.1" customHeight="1" x14ac:dyDescent="0.3">
      <c r="A17" s="7"/>
      <c r="B17" s="7"/>
      <c r="C17" s="38" t="s">
        <v>29</v>
      </c>
      <c r="D17" s="38" t="s">
        <v>22</v>
      </c>
      <c r="E17" s="32">
        <v>401010216</v>
      </c>
      <c r="F17" s="20" t="s">
        <v>44</v>
      </c>
      <c r="G17" s="32" t="s">
        <v>26</v>
      </c>
      <c r="H17" s="32" t="s">
        <v>26</v>
      </c>
      <c r="I17" s="32" t="s">
        <v>34</v>
      </c>
      <c r="J17" s="39"/>
      <c r="K17" s="40"/>
      <c r="L17" s="32"/>
      <c r="M17" s="39"/>
      <c r="N17" s="39"/>
      <c r="O17" s="39"/>
      <c r="P17" s="39"/>
      <c r="Q17" s="41">
        <f>25*7</f>
        <v>175</v>
      </c>
      <c r="R17" s="7"/>
      <c r="S17" s="22"/>
      <c r="T17" s="11"/>
      <c r="U17" s="13">
        <f t="shared" si="0"/>
        <v>0</v>
      </c>
    </row>
    <row r="18" spans="1:22" ht="50.1" customHeight="1" x14ac:dyDescent="0.3">
      <c r="A18" s="7"/>
      <c r="B18" s="7"/>
      <c r="C18" s="44" t="s">
        <v>29</v>
      </c>
      <c r="D18" s="44" t="s">
        <v>22</v>
      </c>
      <c r="E18" s="32">
        <v>401011316</v>
      </c>
      <c r="F18" s="33" t="s">
        <v>74</v>
      </c>
      <c r="G18" s="35" t="s">
        <v>26</v>
      </c>
      <c r="H18" s="35" t="s">
        <v>26</v>
      </c>
      <c r="I18" s="35" t="s">
        <v>34</v>
      </c>
      <c r="J18" s="42"/>
      <c r="K18" s="32"/>
      <c r="L18" s="35" t="s">
        <v>39</v>
      </c>
      <c r="M18" s="39"/>
      <c r="N18" s="39"/>
      <c r="O18" s="32"/>
      <c r="P18" s="45"/>
      <c r="Q18" s="41">
        <f>200*7</f>
        <v>1400</v>
      </c>
      <c r="R18" s="7"/>
      <c r="S18" s="22"/>
      <c r="T18" s="11"/>
      <c r="U18" s="13">
        <f t="shared" si="0"/>
        <v>0</v>
      </c>
    </row>
    <row r="19" spans="1:22" ht="50.1" customHeight="1" x14ac:dyDescent="0.3">
      <c r="A19" s="7"/>
      <c r="B19" s="7"/>
      <c r="C19" s="38" t="s">
        <v>29</v>
      </c>
      <c r="D19" s="38" t="s">
        <v>22</v>
      </c>
      <c r="E19" s="32">
        <v>410000109</v>
      </c>
      <c r="F19" s="20" t="s">
        <v>30</v>
      </c>
      <c r="G19" s="32" t="s">
        <v>26</v>
      </c>
      <c r="H19" s="32" t="s">
        <v>26</v>
      </c>
      <c r="I19" s="32" t="s">
        <v>36</v>
      </c>
      <c r="J19" s="32"/>
      <c r="K19" s="32"/>
      <c r="L19" s="32" t="s">
        <v>83</v>
      </c>
      <c r="M19" s="39"/>
      <c r="N19" s="39"/>
      <c r="O19" s="43"/>
      <c r="P19" s="43"/>
      <c r="Q19" s="41">
        <f>600*7</f>
        <v>4200</v>
      </c>
      <c r="R19" s="7"/>
      <c r="S19" s="22"/>
      <c r="T19" s="11"/>
      <c r="U19" s="13">
        <f t="shared" si="0"/>
        <v>0</v>
      </c>
      <c r="V19" s="19"/>
    </row>
    <row r="20" spans="1:22" ht="50.1" customHeight="1" x14ac:dyDescent="0.3">
      <c r="A20" s="7"/>
      <c r="B20" s="7"/>
      <c r="C20" s="38" t="s">
        <v>29</v>
      </c>
      <c r="D20" s="38" t="s">
        <v>22</v>
      </c>
      <c r="E20" s="32">
        <v>410003916</v>
      </c>
      <c r="F20" s="20" t="s">
        <v>56</v>
      </c>
      <c r="G20" s="32" t="s">
        <v>26</v>
      </c>
      <c r="H20" s="32" t="s">
        <v>26</v>
      </c>
      <c r="I20" s="32" t="s">
        <v>37</v>
      </c>
      <c r="J20" s="32"/>
      <c r="K20" s="32"/>
      <c r="L20" s="32" t="s">
        <v>41</v>
      </c>
      <c r="M20" s="39"/>
      <c r="N20" s="39"/>
      <c r="O20" s="43"/>
      <c r="P20" s="43"/>
      <c r="Q20" s="41">
        <f>550*7</f>
        <v>3850</v>
      </c>
      <c r="R20" s="7"/>
      <c r="S20" s="22"/>
      <c r="T20" s="11"/>
      <c r="U20" s="13">
        <f t="shared" si="0"/>
        <v>0</v>
      </c>
      <c r="V20" s="19"/>
    </row>
    <row r="21" spans="1:22" ht="50.1" customHeight="1" x14ac:dyDescent="0.3">
      <c r="A21" s="7"/>
      <c r="B21" s="7"/>
      <c r="C21" s="38" t="s">
        <v>29</v>
      </c>
      <c r="D21" s="38" t="s">
        <v>22</v>
      </c>
      <c r="E21" s="32">
        <v>410004016</v>
      </c>
      <c r="F21" s="20" t="s">
        <v>57</v>
      </c>
      <c r="G21" s="32" t="s">
        <v>26</v>
      </c>
      <c r="H21" s="32" t="s">
        <v>26</v>
      </c>
      <c r="I21" s="32" t="s">
        <v>27</v>
      </c>
      <c r="J21" s="32"/>
      <c r="K21" s="32"/>
      <c r="L21" s="32" t="s">
        <v>42</v>
      </c>
      <c r="M21" s="39"/>
      <c r="N21" s="39"/>
      <c r="O21" s="43"/>
      <c r="P21" s="43"/>
      <c r="Q21" s="41">
        <f>10500*7</f>
        <v>73500</v>
      </c>
      <c r="R21" s="7"/>
      <c r="S21" s="22"/>
      <c r="T21" s="11"/>
      <c r="U21" s="13">
        <f t="shared" si="0"/>
        <v>0</v>
      </c>
      <c r="V21" s="19"/>
    </row>
    <row r="22" spans="1:22" ht="50.1" customHeight="1" x14ac:dyDescent="0.3">
      <c r="A22" s="7"/>
      <c r="B22" s="7"/>
      <c r="C22" s="38" t="s">
        <v>29</v>
      </c>
      <c r="D22" s="38" t="s">
        <v>22</v>
      </c>
      <c r="E22" s="32">
        <v>410004716</v>
      </c>
      <c r="F22" s="20" t="s">
        <v>58</v>
      </c>
      <c r="G22" s="32" t="s">
        <v>26</v>
      </c>
      <c r="H22" s="32" t="s">
        <v>26</v>
      </c>
      <c r="I22" s="32" t="s">
        <v>27</v>
      </c>
      <c r="J22" s="42"/>
      <c r="K22" s="42"/>
      <c r="L22" s="32" t="s">
        <v>43</v>
      </c>
      <c r="M22" s="39"/>
      <c r="N22" s="39"/>
      <c r="O22" s="32"/>
      <c r="P22" s="45"/>
      <c r="Q22" s="41">
        <f>900*7</f>
        <v>6300</v>
      </c>
      <c r="R22" s="7"/>
      <c r="S22" s="22"/>
      <c r="T22" s="11"/>
      <c r="U22" s="13">
        <f t="shared" si="0"/>
        <v>0</v>
      </c>
    </row>
    <row r="23" spans="1:22" ht="50.1" customHeight="1" x14ac:dyDescent="0.3">
      <c r="A23" s="7"/>
      <c r="B23" s="7"/>
      <c r="C23" s="38" t="s">
        <v>29</v>
      </c>
      <c r="D23" s="38" t="s">
        <v>22</v>
      </c>
      <c r="E23" s="32">
        <v>414140411</v>
      </c>
      <c r="F23" s="20" t="s">
        <v>31</v>
      </c>
      <c r="G23" s="32" t="s">
        <v>81</v>
      </c>
      <c r="H23" s="32" t="s">
        <v>81</v>
      </c>
      <c r="I23" s="32" t="s">
        <v>82</v>
      </c>
      <c r="J23" s="42"/>
      <c r="K23" s="42"/>
      <c r="L23" s="32" t="s">
        <v>66</v>
      </c>
      <c r="M23" s="39"/>
      <c r="N23" s="39"/>
      <c r="O23" s="32"/>
      <c r="P23" s="45"/>
      <c r="Q23" s="41">
        <f>3200*7</f>
        <v>22400</v>
      </c>
      <c r="R23" s="7"/>
      <c r="S23" s="22"/>
      <c r="T23" s="11"/>
      <c r="U23" s="13">
        <f t="shared" si="0"/>
        <v>0</v>
      </c>
    </row>
    <row r="24" spans="1:22" ht="50.1" customHeight="1" x14ac:dyDescent="0.3">
      <c r="A24" s="7"/>
      <c r="B24" s="7"/>
      <c r="C24" s="44" t="s">
        <v>29</v>
      </c>
      <c r="D24" s="44" t="s">
        <v>22</v>
      </c>
      <c r="E24" s="32">
        <v>414330211</v>
      </c>
      <c r="F24" s="21" t="s">
        <v>76</v>
      </c>
      <c r="G24" s="35" t="s">
        <v>33</v>
      </c>
      <c r="H24" s="35" t="s">
        <v>33</v>
      </c>
      <c r="I24" s="35" t="s">
        <v>80</v>
      </c>
      <c r="J24" s="42"/>
      <c r="K24" s="42"/>
      <c r="L24" s="35"/>
      <c r="M24" s="39"/>
      <c r="N24" s="39"/>
      <c r="O24" s="32"/>
      <c r="P24" s="45"/>
      <c r="Q24" s="41">
        <f>450*7</f>
        <v>3150</v>
      </c>
      <c r="R24" s="7"/>
      <c r="S24" s="22"/>
      <c r="T24" s="11"/>
      <c r="U24" s="13">
        <f t="shared" si="0"/>
        <v>0</v>
      </c>
    </row>
    <row r="25" spans="1:22" ht="79.5" customHeight="1" x14ac:dyDescent="0.3">
      <c r="A25" s="7"/>
      <c r="B25" s="7"/>
      <c r="C25" s="44" t="s">
        <v>29</v>
      </c>
      <c r="D25" s="44" t="s">
        <v>22</v>
      </c>
      <c r="E25" s="32">
        <v>414330315</v>
      </c>
      <c r="F25" s="21" t="s">
        <v>69</v>
      </c>
      <c r="G25" s="35" t="s">
        <v>33</v>
      </c>
      <c r="H25" s="35" t="s">
        <v>33</v>
      </c>
      <c r="I25" s="35" t="s">
        <v>33</v>
      </c>
      <c r="J25" s="42"/>
      <c r="K25" s="42"/>
      <c r="L25" s="35"/>
      <c r="M25" s="39"/>
      <c r="N25" s="39"/>
      <c r="O25" s="32"/>
      <c r="P25" s="45"/>
      <c r="Q25" s="41">
        <f>200*7</f>
        <v>1400</v>
      </c>
      <c r="R25" s="7"/>
      <c r="S25" s="22"/>
      <c r="T25" s="11"/>
      <c r="U25" s="13">
        <f t="shared" si="0"/>
        <v>0</v>
      </c>
    </row>
    <row r="26" spans="1:22" ht="80.25" customHeight="1" x14ac:dyDescent="0.3">
      <c r="A26" s="7"/>
      <c r="B26" s="7"/>
      <c r="C26" s="44" t="s">
        <v>29</v>
      </c>
      <c r="D26" s="44" t="s">
        <v>22</v>
      </c>
      <c r="E26" s="32">
        <v>414330314</v>
      </c>
      <c r="F26" s="21" t="s">
        <v>73</v>
      </c>
      <c r="G26" s="35" t="s">
        <v>28</v>
      </c>
      <c r="H26" s="35" t="s">
        <v>28</v>
      </c>
      <c r="I26" s="35" t="s">
        <v>38</v>
      </c>
      <c r="J26" s="42"/>
      <c r="K26" s="42"/>
      <c r="L26" s="35"/>
      <c r="M26" s="39"/>
      <c r="N26" s="39"/>
      <c r="O26" s="32"/>
      <c r="P26" s="45"/>
      <c r="Q26" s="41">
        <f>1800*7</f>
        <v>12600</v>
      </c>
      <c r="R26" s="7"/>
      <c r="S26" s="22"/>
      <c r="T26" s="11"/>
      <c r="U26" s="13">
        <f t="shared" si="0"/>
        <v>0</v>
      </c>
    </row>
    <row r="27" spans="1:22" ht="91.5" customHeight="1" x14ac:dyDescent="0.3">
      <c r="A27" s="7"/>
      <c r="B27" s="7"/>
      <c r="C27" s="44" t="s">
        <v>29</v>
      </c>
      <c r="D27" s="44" t="s">
        <v>22</v>
      </c>
      <c r="E27" s="32">
        <v>414330316</v>
      </c>
      <c r="F27" s="21" t="s">
        <v>70</v>
      </c>
      <c r="G27" s="35" t="s">
        <v>33</v>
      </c>
      <c r="H27" s="35" t="s">
        <v>33</v>
      </c>
      <c r="I27" s="35" t="s">
        <v>33</v>
      </c>
      <c r="J27" s="42"/>
      <c r="K27" s="42"/>
      <c r="L27" s="35"/>
      <c r="M27" s="39"/>
      <c r="N27" s="39"/>
      <c r="O27" s="32"/>
      <c r="P27" s="45"/>
      <c r="Q27" s="41">
        <v>1200</v>
      </c>
      <c r="R27" s="7"/>
      <c r="S27" s="22"/>
      <c r="T27" s="11"/>
      <c r="U27" s="13">
        <f t="shared" si="0"/>
        <v>0</v>
      </c>
    </row>
    <row r="28" spans="1:22" ht="74.25" customHeight="1" x14ac:dyDescent="0.3">
      <c r="A28" s="7"/>
      <c r="B28" s="7"/>
      <c r="C28" s="44" t="s">
        <v>29</v>
      </c>
      <c r="D28" s="44" t="s">
        <v>22</v>
      </c>
      <c r="E28" s="32">
        <v>414330317</v>
      </c>
      <c r="F28" s="21" t="s">
        <v>71</v>
      </c>
      <c r="G28" s="35" t="s">
        <v>33</v>
      </c>
      <c r="H28" s="35" t="s">
        <v>33</v>
      </c>
      <c r="I28" s="35" t="s">
        <v>33</v>
      </c>
      <c r="J28" s="42"/>
      <c r="K28" s="42"/>
      <c r="L28" s="35"/>
      <c r="M28" s="39"/>
      <c r="N28" s="39"/>
      <c r="O28" s="32"/>
      <c r="P28" s="45"/>
      <c r="Q28" s="41">
        <v>720</v>
      </c>
      <c r="R28" s="7"/>
      <c r="S28" s="22"/>
      <c r="T28" s="11"/>
      <c r="U28" s="13">
        <f t="shared" si="0"/>
        <v>0</v>
      </c>
    </row>
    <row r="29" spans="1:22" ht="55.5" customHeight="1" x14ac:dyDescent="0.3">
      <c r="A29" s="7"/>
      <c r="B29" s="7"/>
      <c r="C29" s="44" t="s">
        <v>29</v>
      </c>
      <c r="D29" s="44" t="s">
        <v>22</v>
      </c>
      <c r="E29" s="32">
        <v>414330611</v>
      </c>
      <c r="F29" s="21" t="s">
        <v>72</v>
      </c>
      <c r="G29" s="35" t="s">
        <v>33</v>
      </c>
      <c r="H29" s="35" t="s">
        <v>33</v>
      </c>
      <c r="I29" s="35" t="s">
        <v>63</v>
      </c>
      <c r="J29" s="42"/>
      <c r="K29" s="42"/>
      <c r="L29" s="35"/>
      <c r="M29" s="39"/>
      <c r="N29" s="39"/>
      <c r="O29" s="32"/>
      <c r="P29" s="45"/>
      <c r="Q29" s="41">
        <f>20*7</f>
        <v>140</v>
      </c>
      <c r="R29" s="7"/>
      <c r="S29" s="22"/>
      <c r="T29" s="11"/>
      <c r="U29" s="13">
        <f t="shared" si="0"/>
        <v>0</v>
      </c>
    </row>
    <row r="30" spans="1:22" ht="50.1" customHeight="1" x14ac:dyDescent="0.3">
      <c r="A30" s="7"/>
      <c r="B30" s="7"/>
      <c r="C30" s="38" t="s">
        <v>29</v>
      </c>
      <c r="D30" s="38" t="s">
        <v>22</v>
      </c>
      <c r="E30" s="32">
        <v>415080745</v>
      </c>
      <c r="F30" s="20" t="s">
        <v>64</v>
      </c>
      <c r="G30" s="32" t="s">
        <v>65</v>
      </c>
      <c r="H30" s="32" t="s">
        <v>65</v>
      </c>
      <c r="I30" s="32" t="s">
        <v>65</v>
      </c>
      <c r="J30" s="42"/>
      <c r="K30" s="42"/>
      <c r="L30" s="32" t="s">
        <v>40</v>
      </c>
      <c r="M30" s="39"/>
      <c r="N30" s="39"/>
      <c r="O30" s="32"/>
      <c r="P30" s="45"/>
      <c r="Q30" s="41">
        <f>5000*7</f>
        <v>35000</v>
      </c>
      <c r="R30" s="7"/>
      <c r="S30" s="22"/>
      <c r="T30" s="11"/>
      <c r="U30" s="13">
        <f t="shared" si="0"/>
        <v>0</v>
      </c>
    </row>
    <row r="31" spans="1:22" ht="50.1" customHeight="1" x14ac:dyDescent="0.3">
      <c r="A31" s="7"/>
      <c r="B31" s="7"/>
      <c r="C31" s="38" t="s">
        <v>29</v>
      </c>
      <c r="D31" s="38" t="s">
        <v>22</v>
      </c>
      <c r="E31" s="32">
        <v>416002809</v>
      </c>
      <c r="F31" s="20" t="s">
        <v>32</v>
      </c>
      <c r="G31" s="32" t="s">
        <v>46</v>
      </c>
      <c r="H31" s="32" t="s">
        <v>46</v>
      </c>
      <c r="I31" s="32" t="s">
        <v>46</v>
      </c>
      <c r="J31" s="39"/>
      <c r="K31" s="40"/>
      <c r="L31" s="32" t="s">
        <v>77</v>
      </c>
      <c r="M31" s="39"/>
      <c r="N31" s="39"/>
      <c r="O31" s="39"/>
      <c r="P31" s="39"/>
      <c r="Q31" s="41">
        <f>2000*7</f>
        <v>14000</v>
      </c>
      <c r="R31" s="7"/>
      <c r="S31" s="22"/>
      <c r="T31" s="11"/>
      <c r="U31" s="13">
        <f t="shared" si="0"/>
        <v>0</v>
      </c>
    </row>
    <row r="32" spans="1:22" ht="50.1" customHeight="1" x14ac:dyDescent="0.3">
      <c r="A32" s="7"/>
      <c r="B32" s="7"/>
      <c r="C32" s="44" t="s">
        <v>29</v>
      </c>
      <c r="D32" s="44" t="s">
        <v>22</v>
      </c>
      <c r="E32" s="8">
        <v>401010316</v>
      </c>
      <c r="F32" s="21" t="s">
        <v>45</v>
      </c>
      <c r="G32" s="35" t="s">
        <v>26</v>
      </c>
      <c r="H32" s="35" t="s">
        <v>26</v>
      </c>
      <c r="I32" s="35" t="s">
        <v>34</v>
      </c>
      <c r="J32" s="32"/>
      <c r="K32" s="40"/>
      <c r="L32" s="35"/>
      <c r="M32" s="39"/>
      <c r="N32" s="39"/>
      <c r="O32" s="39"/>
      <c r="P32" s="39"/>
      <c r="Q32" s="41">
        <f>50*7</f>
        <v>350</v>
      </c>
      <c r="R32" s="7"/>
      <c r="S32" s="10"/>
      <c r="T32" s="11"/>
      <c r="U32" s="13">
        <f t="shared" si="0"/>
        <v>0</v>
      </c>
    </row>
    <row r="33" spans="1:22" ht="50.1" customHeight="1" x14ac:dyDescent="0.3">
      <c r="A33" s="7"/>
      <c r="B33" s="7"/>
      <c r="C33" s="38" t="s">
        <v>29</v>
      </c>
      <c r="D33" s="38" t="s">
        <v>22</v>
      </c>
      <c r="E33" s="32">
        <v>401011320</v>
      </c>
      <c r="F33" s="34" t="s">
        <v>68</v>
      </c>
      <c r="G33" s="32" t="s">
        <v>33</v>
      </c>
      <c r="H33" s="32" t="s">
        <v>33</v>
      </c>
      <c r="I33" s="32" t="s">
        <v>26</v>
      </c>
      <c r="J33" s="42"/>
      <c r="K33" s="32"/>
      <c r="L33" s="32" t="s">
        <v>39</v>
      </c>
      <c r="M33" s="39"/>
      <c r="N33" s="39"/>
      <c r="O33" s="39"/>
      <c r="P33" s="46"/>
      <c r="Q33" s="41">
        <v>40</v>
      </c>
      <c r="R33" s="7"/>
      <c r="S33" s="22"/>
      <c r="T33" s="11"/>
      <c r="U33" s="13">
        <f t="shared" si="0"/>
        <v>0</v>
      </c>
    </row>
    <row r="34" spans="1:22" ht="50.1" customHeight="1" x14ac:dyDescent="0.3">
      <c r="A34" s="7"/>
      <c r="B34" s="7"/>
      <c r="C34" s="44" t="s">
        <v>29</v>
      </c>
      <c r="D34" s="44" t="s">
        <v>22</v>
      </c>
      <c r="E34" s="32">
        <v>414330620</v>
      </c>
      <c r="F34" s="21" t="s">
        <v>78</v>
      </c>
      <c r="G34" s="35" t="s">
        <v>33</v>
      </c>
      <c r="H34" s="35" t="s">
        <v>33</v>
      </c>
      <c r="I34" s="35" t="s">
        <v>79</v>
      </c>
      <c r="J34" s="39"/>
      <c r="K34" s="40"/>
      <c r="L34" s="35"/>
      <c r="M34" s="39"/>
      <c r="N34" s="39"/>
      <c r="O34" s="39"/>
      <c r="P34" s="39"/>
      <c r="Q34" s="41">
        <f>7*25</f>
        <v>175</v>
      </c>
      <c r="R34" s="7"/>
      <c r="S34" s="22"/>
      <c r="T34" s="11"/>
      <c r="U34" s="13">
        <f t="shared" si="0"/>
        <v>0</v>
      </c>
    </row>
    <row r="35" spans="1:22" ht="50.1" customHeight="1" x14ac:dyDescent="0.3">
      <c r="A35" s="23"/>
      <c r="B35" s="23"/>
      <c r="C35" s="24"/>
      <c r="D35" s="24"/>
      <c r="F35" s="25"/>
      <c r="G35" s="25"/>
      <c r="H35" s="25"/>
      <c r="Q35" s="26"/>
      <c r="R35" s="26"/>
      <c r="S35" s="29"/>
      <c r="T35" s="27"/>
      <c r="U35" s="28"/>
      <c r="V35" s="30"/>
    </row>
    <row r="36" spans="1:22" ht="32.25" customHeight="1" x14ac:dyDescent="0.3">
      <c r="A36" s="48" t="s">
        <v>23</v>
      </c>
      <c r="B36" s="48"/>
      <c r="C36" s="48"/>
      <c r="D36" s="48"/>
      <c r="E36" s="49">
        <f>SUM(U7:U34)</f>
        <v>0</v>
      </c>
      <c r="F36" s="50"/>
      <c r="G36" s="31"/>
    </row>
  </sheetData>
  <autoFilter ref="A6:U34" xr:uid="{00000000-0009-0000-0000-000000000000}"/>
  <mergeCells count="6">
    <mergeCell ref="C1:J1"/>
    <mergeCell ref="A36:D36"/>
    <mergeCell ref="E36:F36"/>
    <mergeCell ref="A2:U2"/>
    <mergeCell ref="A3:U3"/>
    <mergeCell ref="A4:U4"/>
  </mergeCells>
  <conditionalFormatting sqref="E8">
    <cfRule type="duplicateValues" dxfId="37" priority="37"/>
  </conditionalFormatting>
  <conditionalFormatting sqref="E8">
    <cfRule type="duplicateValues" dxfId="36" priority="38"/>
  </conditionalFormatting>
  <conditionalFormatting sqref="E7">
    <cfRule type="duplicateValues" dxfId="35" priority="35"/>
  </conditionalFormatting>
  <conditionalFormatting sqref="E7">
    <cfRule type="duplicateValues" dxfId="34" priority="36"/>
  </conditionalFormatting>
  <conditionalFormatting sqref="E10">
    <cfRule type="duplicateValues" dxfId="33" priority="29" stopIfTrue="1"/>
  </conditionalFormatting>
  <conditionalFormatting sqref="E10">
    <cfRule type="duplicateValues" dxfId="32" priority="30"/>
  </conditionalFormatting>
  <conditionalFormatting sqref="E10">
    <cfRule type="duplicateValues" dxfId="31" priority="28" stopIfTrue="1"/>
  </conditionalFormatting>
  <conditionalFormatting sqref="E11">
    <cfRule type="duplicateValues" dxfId="30" priority="26" stopIfTrue="1"/>
  </conditionalFormatting>
  <conditionalFormatting sqref="E11">
    <cfRule type="duplicateValues" dxfId="29" priority="27"/>
  </conditionalFormatting>
  <conditionalFormatting sqref="E11">
    <cfRule type="duplicateValues" dxfId="28" priority="25" stopIfTrue="1"/>
  </conditionalFormatting>
  <conditionalFormatting sqref="E9">
    <cfRule type="duplicateValues" dxfId="27" priority="31"/>
  </conditionalFormatting>
  <conditionalFormatting sqref="E9">
    <cfRule type="duplicateValues" dxfId="26" priority="32" stopIfTrue="1"/>
  </conditionalFormatting>
  <conditionalFormatting sqref="E9:E11">
    <cfRule type="duplicateValues" dxfId="25" priority="33"/>
  </conditionalFormatting>
  <conditionalFormatting sqref="E9:E11">
    <cfRule type="duplicateValues" dxfId="24" priority="34"/>
  </conditionalFormatting>
  <conditionalFormatting sqref="E12:E13">
    <cfRule type="duplicateValues" dxfId="23" priority="23"/>
  </conditionalFormatting>
  <conditionalFormatting sqref="E12:E13">
    <cfRule type="duplicateValues" dxfId="22" priority="24" stopIfTrue="1"/>
  </conditionalFormatting>
  <conditionalFormatting sqref="E14:E24">
    <cfRule type="duplicateValues" dxfId="21" priority="21"/>
  </conditionalFormatting>
  <conditionalFormatting sqref="E26:E31 E14:E24">
    <cfRule type="duplicateValues" dxfId="20" priority="22"/>
  </conditionalFormatting>
  <conditionalFormatting sqref="E26">
    <cfRule type="duplicateValues" dxfId="19" priority="19"/>
  </conditionalFormatting>
  <conditionalFormatting sqref="E26">
    <cfRule type="duplicateValues" dxfId="18" priority="18"/>
  </conditionalFormatting>
  <conditionalFormatting sqref="E26">
    <cfRule type="duplicateValues" dxfId="17" priority="17" stopIfTrue="1"/>
  </conditionalFormatting>
  <conditionalFormatting sqref="E26">
    <cfRule type="duplicateValues" dxfId="16" priority="16" stopIfTrue="1"/>
  </conditionalFormatting>
  <conditionalFormatting sqref="E27">
    <cfRule type="duplicateValues" dxfId="15" priority="15"/>
  </conditionalFormatting>
  <conditionalFormatting sqref="E27">
    <cfRule type="duplicateValues" dxfId="14" priority="14"/>
  </conditionalFormatting>
  <conditionalFormatting sqref="E27">
    <cfRule type="duplicateValues" dxfId="13" priority="13" stopIfTrue="1"/>
  </conditionalFormatting>
  <conditionalFormatting sqref="E27">
    <cfRule type="duplicateValues" dxfId="12" priority="12" stopIfTrue="1"/>
  </conditionalFormatting>
  <conditionalFormatting sqref="E28">
    <cfRule type="duplicateValues" dxfId="11" priority="11"/>
  </conditionalFormatting>
  <conditionalFormatting sqref="E28">
    <cfRule type="duplicateValues" dxfId="10" priority="10"/>
  </conditionalFormatting>
  <conditionalFormatting sqref="E28">
    <cfRule type="duplicateValues" dxfId="9" priority="9" stopIfTrue="1"/>
  </conditionalFormatting>
  <conditionalFormatting sqref="E28">
    <cfRule type="duplicateValues" dxfId="8" priority="8" stopIfTrue="1"/>
  </conditionalFormatting>
  <conditionalFormatting sqref="E26:E31">
    <cfRule type="duplicateValues" dxfId="7" priority="20"/>
  </conditionalFormatting>
  <conditionalFormatting sqref="E25">
    <cfRule type="duplicateValues" dxfId="6" priority="6"/>
  </conditionalFormatting>
  <conditionalFormatting sqref="E25">
    <cfRule type="duplicateValues" dxfId="5" priority="7"/>
  </conditionalFormatting>
  <conditionalFormatting sqref="E29">
    <cfRule type="duplicateValues" dxfId="4" priority="4"/>
  </conditionalFormatting>
  <conditionalFormatting sqref="E29:E31">
    <cfRule type="duplicateValues" dxfId="3" priority="5" stopIfTrue="1"/>
  </conditionalFormatting>
  <conditionalFormatting sqref="E30:E31">
    <cfRule type="duplicateValues" dxfId="2" priority="3"/>
  </conditionalFormatting>
  <conditionalFormatting sqref="E33">
    <cfRule type="duplicateValues" dxfId="1" priority="1"/>
  </conditionalFormatting>
  <conditionalFormatting sqref="E33">
    <cfRule type="duplicateValues" dxfId="0" priority="2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estudio de mercado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OFICINA DE SISTEMAS DE INFORMACION</cp:lastModifiedBy>
  <dcterms:created xsi:type="dcterms:W3CDTF">2019-11-21T14:38:09Z</dcterms:created>
  <dcterms:modified xsi:type="dcterms:W3CDTF">2023-05-05T20:07:53Z</dcterms:modified>
</cp:coreProperties>
</file>