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SERGIO HDB\Documents\METROSALUD\AIRES SEGUNDA FASE\CONTRATACION CENTRALES CASTILLA Y SAN JAVIER\"/>
    </mc:Choice>
  </mc:AlternateContent>
  <xr:revisionPtr revIDLastSave="0" documentId="13_ncr:1_{B38E2F13-20E9-495F-8A7F-7DF9E3C78881}" xr6:coauthVersionLast="47" xr6:coauthVersionMax="47" xr10:uidLastSave="{00000000-0000-0000-0000-000000000000}"/>
  <bookViews>
    <workbookView xWindow="-110" yWindow="-110" windowWidth="19420" windowHeight="10300" xr2:uid="{CEB4EFA8-2814-46CF-B4EB-054A2F1944E6}"/>
  </bookViews>
  <sheets>
    <sheet name="anexo 5 Cast y SJ " sheetId="1" r:id="rId1"/>
  </sheets>
  <definedNames>
    <definedName name="_xlnm._FilterDatabase" localSheetId="0" hidden="1">'anexo 5 Cast y SJ '!$A$8:$E$42</definedName>
    <definedName name="_xlnm.Print_Area" localSheetId="0">'anexo 5 Cast y SJ '!$A$1:$H$155</definedName>
    <definedName name="_xlnm.Print_Area">#REF!</definedName>
    <definedName name="_xlnm.Print_Titles" localSheetId="0">'anexo 5 Cast y SJ '!$8:$8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0" i="1" l="1"/>
  <c r="G149" i="1"/>
  <c r="G148" i="1"/>
  <c r="G147" i="1"/>
  <c r="G145" i="1"/>
  <c r="G144" i="1" s="1"/>
  <c r="G143" i="1"/>
  <c r="G142" i="1"/>
  <c r="G141" i="1"/>
  <c r="G140" i="1"/>
  <c r="G139" i="1"/>
  <c r="G138" i="1"/>
  <c r="G137" i="1"/>
  <c r="G136" i="1"/>
  <c r="E135" i="1"/>
  <c r="G135" i="1" s="1"/>
  <c r="E134" i="1"/>
  <c r="G134" i="1" s="1"/>
  <c r="E133" i="1"/>
  <c r="G133" i="1" s="1"/>
  <c r="E132" i="1"/>
  <c r="G132" i="1" s="1"/>
  <c r="G131" i="1"/>
  <c r="G130" i="1"/>
  <c r="G129" i="1"/>
  <c r="G128" i="1"/>
  <c r="G127" i="1"/>
  <c r="G126" i="1"/>
  <c r="G125" i="1"/>
  <c r="G124" i="1"/>
  <c r="G122" i="1"/>
  <c r="G121" i="1"/>
  <c r="G120" i="1" s="1"/>
  <c r="G119" i="1"/>
  <c r="G118" i="1"/>
  <c r="G117" i="1"/>
  <c r="G116" i="1"/>
  <c r="G115" i="1"/>
  <c r="G114" i="1" s="1"/>
  <c r="G113" i="1"/>
  <c r="G112" i="1"/>
  <c r="G111" i="1"/>
  <c r="G110" i="1"/>
  <c r="G109" i="1"/>
  <c r="G108" i="1"/>
  <c r="G107" i="1"/>
  <c r="G106" i="1"/>
  <c r="G105" i="1"/>
  <c r="G104" i="1"/>
  <c r="G103" i="1"/>
  <c r="G102" i="1"/>
  <c r="G101" i="1"/>
  <c r="G100" i="1"/>
  <c r="G99" i="1"/>
  <c r="G98" i="1"/>
  <c r="G96" i="1"/>
  <c r="G95" i="1"/>
  <c r="G94" i="1"/>
  <c r="E93" i="1"/>
  <c r="G93" i="1" l="1"/>
  <c r="G146" i="1"/>
  <c r="G97" i="1"/>
  <c r="G123" i="1"/>
  <c r="G92" i="1" l="1"/>
  <c r="G90" i="1" l="1"/>
  <c r="G89" i="1"/>
  <c r="G88" i="1"/>
  <c r="G87" i="1"/>
  <c r="G86" i="1"/>
  <c r="G84" i="1"/>
  <c r="G83" i="1"/>
  <c r="G82" i="1"/>
  <c r="G81" i="1"/>
  <c r="G80" i="1"/>
  <c r="G79" i="1"/>
  <c r="G78" i="1"/>
  <c r="G77" i="1"/>
  <c r="G76" i="1"/>
  <c r="E75" i="1"/>
  <c r="G75" i="1" s="1"/>
  <c r="G73" i="1"/>
  <c r="G72" i="1"/>
  <c r="G71" i="1"/>
  <c r="G70" i="1"/>
  <c r="G69" i="1"/>
  <c r="G68" i="1"/>
  <c r="G67" i="1"/>
  <c r="G66" i="1"/>
  <c r="G65" i="1"/>
  <c r="G64" i="1"/>
  <c r="E63" i="1"/>
  <c r="G63" i="1" s="1"/>
  <c r="G62" i="1"/>
  <c r="G61" i="1"/>
  <c r="E60" i="1"/>
  <c r="G60" i="1" s="1"/>
  <c r="G59" i="1"/>
  <c r="G58" i="1"/>
  <c r="E57" i="1"/>
  <c r="G57" i="1" s="1"/>
  <c r="G56" i="1"/>
  <c r="G55" i="1"/>
  <c r="G54" i="1"/>
  <c r="G53" i="1"/>
  <c r="G52" i="1"/>
  <c r="G51" i="1"/>
  <c r="G50" i="1"/>
  <c r="G49" i="1"/>
  <c r="G48" i="1"/>
  <c r="G47" i="1"/>
  <c r="G45" i="1"/>
  <c r="G44" i="1"/>
  <c r="G43" i="1" s="1"/>
  <c r="G42" i="1"/>
  <c r="G41" i="1"/>
  <c r="G40" i="1"/>
  <c r="G39" i="1"/>
  <c r="G38" i="1"/>
  <c r="G37" i="1" s="1"/>
  <c r="G36" i="1"/>
  <c r="G35" i="1"/>
  <c r="G34" i="1"/>
  <c r="G33" i="1"/>
  <c r="G32" i="1"/>
  <c r="G31" i="1"/>
  <c r="G30" i="1"/>
  <c r="G29" i="1"/>
  <c r="G28" i="1"/>
  <c r="G27" i="1"/>
  <c r="G26" i="1"/>
  <c r="G25" i="1"/>
  <c r="G24" i="1"/>
  <c r="E23" i="1"/>
  <c r="G23" i="1" s="1"/>
  <c r="G22" i="1"/>
  <c r="G21" i="1"/>
  <c r="G20" i="1"/>
  <c r="G18" i="1"/>
  <c r="G17" i="1"/>
  <c r="G16" i="1"/>
  <c r="G15" i="1"/>
  <c r="G14" i="1"/>
  <c r="G13" i="1"/>
  <c r="G12" i="1"/>
  <c r="E11" i="1"/>
  <c r="G11" i="1" l="1"/>
  <c r="G74" i="1"/>
  <c r="G85" i="1"/>
  <c r="G19" i="1"/>
  <c r="G46" i="1"/>
  <c r="G10" i="1" l="1"/>
  <c r="G9" i="1" s="1"/>
  <c r="G151" i="1" s="1"/>
  <c r="G153" i="1" l="1"/>
  <c r="G154" i="1" s="1"/>
  <c r="G152" i="1"/>
  <c r="G155" i="1" l="1"/>
</calcChain>
</file>

<file path=xl/sharedStrings.xml><?xml version="1.0" encoding="utf-8"?>
<sst xmlns="http://schemas.openxmlformats.org/spreadsheetml/2006/main" count="365" uniqueCount="198">
  <si>
    <t>ESE METROSALUD</t>
  </si>
  <si>
    <t>DIRECCION ADMINISTATIVA</t>
  </si>
  <si>
    <t>ANEXO 5</t>
  </si>
  <si>
    <t xml:space="preserve"> PROPUESTA ECONOMICA</t>
  </si>
  <si>
    <t>ÍTEM</t>
  </si>
  <si>
    <t>DESCRIPCIÓN</t>
  </si>
  <si>
    <t>UNIDAD</t>
  </si>
  <si>
    <t>CANTIDAD</t>
  </si>
  <si>
    <t>VALOR UNITARIO</t>
  </si>
  <si>
    <t>VALOR TOTAL</t>
  </si>
  <si>
    <t>U.H. CASTILLA</t>
  </si>
  <si>
    <t>1.1</t>
  </si>
  <si>
    <t>EQUIPOS</t>
  </si>
  <si>
    <t>1.1.8</t>
  </si>
  <si>
    <t>Suministro y puesta en servicio de Paquete 4 TR R410 220V Horizontal</t>
  </si>
  <si>
    <t>und</t>
  </si>
  <si>
    <t>1.1.9</t>
  </si>
  <si>
    <t>Suministro y puesta en servicio de Paquete 5TR R410 220V Horizontal</t>
  </si>
  <si>
    <t>1.1.10</t>
  </si>
  <si>
    <t>Suministro y puesta en servicio de Central 3TR R410 Uma multiposicional,Uca (Vertical/Horizontal)</t>
  </si>
  <si>
    <t>1.1.11</t>
  </si>
  <si>
    <t>Suministro y puesta en servicio de Central 5TR R410  Uma multiposicional,Uca (Vertical/Horizontal)</t>
  </si>
  <si>
    <t>1.1.12</t>
  </si>
  <si>
    <t>Suministro y puesta en servicio de ventilador en línea de 400 cfm 110V</t>
  </si>
  <si>
    <t>1.1.13</t>
  </si>
  <si>
    <t>Suministro y puesta en servicio de Extractores Axial de presión 100 CFM. Desfogue de 4" 110V</t>
  </si>
  <si>
    <t>1.1.14</t>
  </si>
  <si>
    <t>Suministro y puesta en servicio de Extractores 200 CFM  Axial de presión 100 CFM. Desfogue de 4" 110V</t>
  </si>
  <si>
    <t>1.2</t>
  </si>
  <si>
    <t>TUBERIAS Y ACCESORIOS</t>
  </si>
  <si>
    <t>1.2.3</t>
  </si>
  <si>
    <t>Suministro y puesta en servicio de Tubería de refrigeración 3/8"</t>
  </si>
  <si>
    <t>ml</t>
  </si>
  <si>
    <t>1.2.5</t>
  </si>
  <si>
    <t>Suministro y puesta en servicio de Tubería de refrigeración 7/8"</t>
  </si>
  <si>
    <t>1.2.6</t>
  </si>
  <si>
    <t xml:space="preserve">Estructura Metálica condensadora 9000 a 12000 Btu </t>
  </si>
  <si>
    <t>Und</t>
  </si>
  <si>
    <t>1.2.7</t>
  </si>
  <si>
    <t xml:space="preserve">Cauchos antivibratorios (kitx4)  para soportes de condensadora </t>
  </si>
  <si>
    <t>1.2.8</t>
  </si>
  <si>
    <t>Estructura Metálica evaporadora 3 a 5 TR</t>
  </si>
  <si>
    <t>1.2.9</t>
  </si>
  <si>
    <t>Gusanillos  1/4" a  5/16"</t>
  </si>
  <si>
    <t>1.2.10</t>
  </si>
  <si>
    <t>Filtro secador 1/4" 1/2"</t>
  </si>
  <si>
    <t>1.2.11</t>
  </si>
  <si>
    <t>Válvulas de corte 3/8" a 7/8"</t>
  </si>
  <si>
    <t>1.2.12</t>
  </si>
  <si>
    <t>Visor de liquido  5/8" a 7/8"</t>
  </si>
  <si>
    <t>1.2.13</t>
  </si>
  <si>
    <t xml:space="preserve">Termostato MEC-30+30, ref  UT72 DAN o similar </t>
  </si>
  <si>
    <t>1.2.14</t>
  </si>
  <si>
    <t xml:space="preserve">Presostato de alta y baja R 410, reset manual </t>
  </si>
  <si>
    <t>1.2.15</t>
  </si>
  <si>
    <t xml:space="preserve">Temporizador A.A tipo ON BREAK </t>
  </si>
  <si>
    <t>1.2.16</t>
  </si>
  <si>
    <t>Bandeja de condensado, en lamina  galvanizada CAL 32</t>
  </si>
  <si>
    <t>Bomba de condesando de agua 220V tipo MINIORONGE</t>
  </si>
  <si>
    <t>Bomba de condesando de agua 110/220V tipo MINIORONGE</t>
  </si>
  <si>
    <t>1.2.18</t>
  </si>
  <si>
    <t>Soportes extractor, incluye pernos, lamina tornilleria</t>
  </si>
  <si>
    <t>1.2.19</t>
  </si>
  <si>
    <t>suministro y puesta en servicio  Filtro Antipolvo</t>
  </si>
  <si>
    <t>1.3</t>
  </si>
  <si>
    <t xml:space="preserve">CONDUCTOS Y REJILLAS </t>
  </si>
  <si>
    <t>1.3.1</t>
  </si>
  <si>
    <t xml:space="preserve">Suministro y puesta de conducto en servicio Conducto rectangular en lamina rigida de poliisocianurato (Piralú)  de 20mm de espesor, revestido por ambas caras con una lamina de aluminio gofrado de 60 micras de espesor y tratamiento antimicrobiano en su cara interna, incluye: soporteria ( tipo mensual,cuelga, correa, o cualquier otro requerido) </t>
  </si>
  <si>
    <t>m2</t>
  </si>
  <si>
    <t>1.3.2</t>
  </si>
  <si>
    <t>Suministro y puesta en servicio Conductos en Lámina galvanizada C.22/24</t>
  </si>
  <si>
    <t>kg</t>
  </si>
  <si>
    <t>1.3.3</t>
  </si>
  <si>
    <t>Suministro y puesta en servicio Rejillas de retorno</t>
  </si>
  <si>
    <t>1.3.4</t>
  </si>
  <si>
    <t>Suministro y puesta en servicio Difusores</t>
  </si>
  <si>
    <t>1.3.5</t>
  </si>
  <si>
    <t>suministro y puesta en servicio Ducto flex 6 a 10 fibras 7.62mm</t>
  </si>
  <si>
    <t>1.4</t>
  </si>
  <si>
    <t>PRUEBAS Y PUESTA EN SERVICIO</t>
  </si>
  <si>
    <t>1.4.1</t>
  </si>
  <si>
    <t>Revisión, limpieza y descontaminación de circuito de refrigeración con nitrogeno (60 a 100psi), incluye instalación de pipeta, manómetro, mangueras y demas accesorios necesarios para la correcta evacuación de particulas, impurezas o humedades en el circuito</t>
  </si>
  <si>
    <t>1.4.2</t>
  </si>
  <si>
    <t xml:space="preserve">Suministro e instalación de refrigerante R-410 para circuito de refrigeración, incluye presurización del sistema </t>
  </si>
  <si>
    <t>1.5</t>
  </si>
  <si>
    <t>RED ELECTRICA</t>
  </si>
  <si>
    <t>1.5.1</t>
  </si>
  <si>
    <t>Suministro e instalación de tablero eléctrico de hasta 100 x 80 x 30 cm, para instalar contactores y vigilante de tensión, para control de máximo diez (10) equipos de aire acondicionado. Incluye barraje, espacio para el DPS, frente muerte, accesorios y todos los elementos necesarios para su correcta instalación, marcación de breakers, cableado y funcionamiento de acuerdo con las normas vigentes (RETIE - NTC2050).</t>
  </si>
  <si>
    <t>1.5.2</t>
  </si>
  <si>
    <t>Breaker tipo riel DIN de 2x10 hasta 2x63A, incluye todos los accesorios, terminales y elementos necesarios para su instalación funcionamiento y marcación. Con certificación RETIE vigente (Marcas sugeridas ABB, Schneider, Telemechanique, Siemens, Luminex)</t>
  </si>
  <si>
    <t>1.5.3</t>
  </si>
  <si>
    <t>Breaker tipo riel DIN de 3x15 hasta 3x63A incluye todos los accesorios, terminales y elementos necesarios para su instalación, funcionamiento y marcación. Con certificación RETIE vigente (Marcas sugeridas ABB, Schneider, Telemechanique, Siemens, Luminex)</t>
  </si>
  <si>
    <t>1.5.4</t>
  </si>
  <si>
    <t>Suministro e instalación de protector de fase con microprocesador y display trifásico. Incluye los fusibles de protección y todos los accesorios, terminales, elementos necesarios para su instalación y marcación.</t>
  </si>
  <si>
    <t>1.5.5</t>
  </si>
  <si>
    <t>Suministro e instalación de contactores 220 Voltios, 20 a 25 Amperios tipo AC3 trifásico. Incluye todos los accesorios, terminales y elementos necesarios para su instalación y marcación. Con certificación RETIE vigente (Marcas sugeridas ABB, Schneider, Telemechanique, Siemens, Luminex)</t>
  </si>
  <si>
    <t>1.5.6</t>
  </si>
  <si>
    <t>Suministro e instalación de contactores 220 Voltios, 30 a 40 Amperios tipo AC3. Incluye todos los accesorios, terminales y elementos necesarios para su instalación y marcación. (Marcas sugeridas ABB, Schneider, Telemechanique, Siemens, Luminex)</t>
  </si>
  <si>
    <t>1.5.7</t>
  </si>
  <si>
    <t>Suministro e instalación de breaker totalizador trifásico, tipo industrial, en caja premoldeada, termomagnético de 3x70 a 3x80A, incluye todos los accesorios y elementos necesarios para su instalación y marcación, según norma vigente. Con certificación RETIE. (Marcas sugeridas ABB, Schneider, Telemechanique, Siemens, Luminex)</t>
  </si>
  <si>
    <t>1.5.8</t>
  </si>
  <si>
    <t>Suministro e instalación dispositivo protector contra sobretensiones transitorias (DPS),trifasico en estrella (3F-N-T),Tensión de Servicio 208/120 VAC, Máxima Tensión de Operación Continua (MCOV )300/150 V , capacidad de descarga 120 KA,modos de proteccion comun y normal (10),tiempo de respuesta &lt; 1 nanosegundo ,atenuacion de frecuencia ,fusibles termicos insertados y fusibles por corriente insertados, Con LED indicador en cada Fase, Incluye Protección Termomagnética Adecuada y todos los accesorios para su correcto funcionamiento</t>
  </si>
  <si>
    <t>1.5.9</t>
  </si>
  <si>
    <t>Suministro e instalación de cable N° 14 AWG LSZH aprobado por norma vigente. Incluye terminales y accesorios para su marcación y conexión. Con certificación RETIE vigente</t>
  </si>
  <si>
    <t>1.5.10</t>
  </si>
  <si>
    <t>Suministro e instalación de cable N° 12 AWG LSZH aprobado por norma vigente. Incluye terminales y accesorios para su marcación y conexión. Con certificación RETIE vigente</t>
  </si>
  <si>
    <t>1.5.11</t>
  </si>
  <si>
    <t>Suministro e instalación de cable N° 10 AWG LSZH aprobado por norma vigente. Incluye terminales y accesorios para su marcación y conexión. Con certificación RETIE vigente</t>
  </si>
  <si>
    <t>1.5.12</t>
  </si>
  <si>
    <t>Suministro e instalación de cable N° 8 AWG LSZH aprobado por norma vigente. Incluye terminales y accesorios para su marcación y conexión. Con certificación RETIE vigente</t>
  </si>
  <si>
    <t>1.5.13</t>
  </si>
  <si>
    <t>Suministro e instalación de cable N° 6 AWG LSZH aprobado por norma vigente. Incluye terminales y accesorios para su marcación y conexión.</t>
  </si>
  <si>
    <t>1.5.14</t>
  </si>
  <si>
    <t>Suministro e instalación de tubería metálica EMT de 1/2". Incluye accesorios (Cajas de paso pequeñas o conduletas, Terminales, uniones, curvas, etc) y todos los elementos necesarios para su correcta instalación y anclaje. (franja de marcación según normas)</t>
  </si>
  <si>
    <t>1.5.15</t>
  </si>
  <si>
    <t>Suministro e instalación de tubería metálica EMT de 3/4". Incluye accesorios (Cajas de paso pequeñas o conduletas, Terminales, uniones, curvas, etc) y todos los elementos necesarios para su correcta instalación y anclaje. (franja de marcación según normas)</t>
  </si>
  <si>
    <t>1.5.16</t>
  </si>
  <si>
    <t>Suministro e instalación de tubería metálica EMT de 1". Incluye accesorios (Cajas de paso 10x10 o conduletas, Terminales, uniones, curvas, etc) y todos los elementos necesarios para su correcta instalación y anclaje. (franja de marcación según normas)</t>
  </si>
  <si>
    <t>1.5.17</t>
  </si>
  <si>
    <t>Suministro e instalación de tubería Conduit IMC de 1/2". Incluye accesorios (Cajas de paso pequeñas o conduletas, Terminales, uniones, curvas, etc) y todos los elementos necesarios para su correcta instalación y anclaje. (franja de marcación según normas)</t>
  </si>
  <si>
    <t>1.5.18</t>
  </si>
  <si>
    <t>Suministro e instalación de tubería Conduit IMC de 3/4". Incluye accesorios (Cajas de paso pequeñas o conduletas, Terminales, uniones, curvas, etc) y todos los elementos necesarios para su correcta instalación y anclaje. (franja de marcación según normas)</t>
  </si>
  <si>
    <t>1.5.19</t>
  </si>
  <si>
    <t>Suministro e instalación de tubería Conduit IMC de 1". Incluye accesorios (Cajas de paso 10x10 o conduletas, Terminales, uniones, curvas, etc) y todos los elementos necesarios para su correcta instalación y anclaje. (franja de marcación según normas)</t>
  </si>
  <si>
    <t>1.5.20</t>
  </si>
  <si>
    <t>Suministro e instalación de Coraza americana de 1/2". Incluye conduletas, terminales y todos los accesorios necesarios para su correcta instalación (no pueden quedar sin terminal ya que puede destruir el aislamiento de los cables).</t>
  </si>
  <si>
    <t>1.5.21</t>
  </si>
  <si>
    <t>Suministro e instalación de Coraza americana de 3/4".Incluye conduletas, terminales y todos los accesorios necesarios para su correcta instalación (no pueden quedar sin terminales ya que puede destruir el aislamiento de los cables).</t>
  </si>
  <si>
    <t>1.5.22</t>
  </si>
  <si>
    <t>Suministro e instalación de Coraza americana de 1".Incluye conduletas, terminales y todos los accesorios necesarios para su correcta instalación (no pueden quedar sin terminales ya que puede destruir el aislamiento de los cables).</t>
  </si>
  <si>
    <t>1.5.23</t>
  </si>
  <si>
    <t>Suministro e instalación de Canaleta plástica de 100x45 mm, Incluye curvas, uniones Tés, accesorios de montaje y demás elementos para fijación y anclaje (canaleta y accesorios unimarca, canaleta aterrizada, cables fijos con amarres platicos)</t>
  </si>
  <si>
    <t>1.5.24</t>
  </si>
  <si>
    <t>Suministro e instalación de Caja de Paso de 15 X 15 metálica pintura electrostática. Incluye accesorios y todos los elementos necesarios para su correcta instalación. Con certificación RETIE vigente</t>
  </si>
  <si>
    <t>1.5.25</t>
  </si>
  <si>
    <t>Suministro e instalación de Caja de Paso de 20 X 20 metálica pintura electrostática. Incluye accesorios y todos los elementos necesarios para su correcta instalación. Con certificación RETIE vigente</t>
  </si>
  <si>
    <t>1.5.26</t>
  </si>
  <si>
    <t>Suministro e instalación de Caja de Paso de 30 X 30 metálica pintura electrostática. Incluye accesorios y todos los elementos necesarios para su correcta instalación. Con certificación RETIE</t>
  </si>
  <si>
    <t>1.5.27</t>
  </si>
  <si>
    <t>Suministro y tendido de tubo EMT de 1 1/4" . Incluye accesorios (Cajas de paso 10x10 o conduletas, Terminales, uniones, curvas, etc) y todos los elementos necesarios para su correcta instalación y anclaje. (franja de marcación según normas)</t>
  </si>
  <si>
    <t>1.6</t>
  </si>
  <si>
    <t>ADECUACIONES FISICAS</t>
  </si>
  <si>
    <t>1.6.1</t>
  </si>
  <si>
    <t>Suministro e instalación de drenaje en  tubo de PVC y aislamiento. Incluye todos los accesorios y elementos necesarios para su correcta instalación y funcionamiento.</t>
  </si>
  <si>
    <t>1.6.2</t>
  </si>
  <si>
    <t>Suministro e instalación de base en concreto para unidades condensadoras de 1 a 5 TR (minisplit, condensadora descatga vertical y equipos paquete, entre otros) sobre piso con E = 10 cm . Incluye impermeabilización con pintura bituminosa, refuerzos, elementos y accesorios para su correcta elaboración.</t>
  </si>
  <si>
    <t>M²</t>
  </si>
  <si>
    <t>1.6.3</t>
  </si>
  <si>
    <t>Desmonte de cielo raso existente. Incluye perfilería y retiro de escombros.</t>
  </si>
  <si>
    <t>1.6.4</t>
  </si>
  <si>
    <t>Mantenimiento de cielo raso existente; incluye: todas las actividades necesarias para su perfecta nivelación y acabados, reemplazo de laminas faltantes, partidas o pandeadas; reemplazo de perfilería partida o suelta, y todas las actividades para su correcto funcionamiento y nivelación.</t>
  </si>
  <si>
    <t>1.6.5</t>
  </si>
  <si>
    <t>Suministro e instalación de cielo raso falso en Dry Wall, espesor de lámina e=1/2" . Incluye perfilería, anclajes y/o fijaciones, encintado, masillado y pintura acabado, terminado en vinilo tipo 2 tres manos color blanco y todo lo que se requiera para su correcta instalación.</t>
  </si>
  <si>
    <t>1.6.6</t>
  </si>
  <si>
    <t>Revisión y mantenimiento correctivo de puntos hidraulicosPVC. Incluye: acometidas, tuberia y accesorios necesarios para su correcta instalación y funcionamiento.</t>
  </si>
  <si>
    <t>1.6.7</t>
  </si>
  <si>
    <t>Pintura Muros interiores, 3 manos de vinilo tipo 1 (Color blanco y verde- colores corporativos). Incluye filos y dilataciones y resanes con estuco plástico.</t>
  </si>
  <si>
    <t>1.6.8</t>
  </si>
  <si>
    <t>PINTURA PARA EXTERIORES 3 manos, para fachada.(Color Blanco) (100% acrílica, Hidro-Repelente, alta resistencia a la intemperie, resistente a la humedad . rayos UV y ataque de hongos y bacterias).incluye resanes en estuco plástico.</t>
  </si>
  <si>
    <t>1.6.9</t>
  </si>
  <si>
    <t>Construcción de pases de tubería en muro, techo o pared, incluye resane e impermeabilización en techo o pared.</t>
  </si>
  <si>
    <t>1.6.10</t>
  </si>
  <si>
    <t>Construcción de viga falsa en drywall.</t>
  </si>
  <si>
    <t>1.7</t>
  </si>
  <si>
    <t>RETIROS Y DISPOSICIÓN FINAL</t>
  </si>
  <si>
    <t>1.7.2</t>
  </si>
  <si>
    <t>Retiro y disposición final de equipo tipo central</t>
  </si>
  <si>
    <t>1.7.3</t>
  </si>
  <si>
    <t>Retiro y disposición final de equipo tipo paquete</t>
  </si>
  <si>
    <t>1.7.5</t>
  </si>
  <si>
    <t xml:space="preserve">Retiro y disposición final de tuberia de cobre </t>
  </si>
  <si>
    <t>1.7.6</t>
  </si>
  <si>
    <t>Retiro y disposición final de ducto de ventilación</t>
  </si>
  <si>
    <t>1.7.7</t>
  </si>
  <si>
    <t>Recuperación y disposición final de gas refrigerante R22, incluye disposición y entrega en entidad ambiental o laboratorio acreditado para el tratamiento del gas contaminante</t>
  </si>
  <si>
    <t>SUBTOTAL</t>
  </si>
  <si>
    <t>Admnistración</t>
  </si>
  <si>
    <t>Utilidad</t>
  </si>
  <si>
    <t>Iva sobre U</t>
  </si>
  <si>
    <t>TOTAL</t>
  </si>
  <si>
    <t xml:space="preserve">OBJETO: OBRA PÚBLICA PARA EL SUMINISTRO, TRANSPORTE, INSTALACIÓN Y PUESTA EN FUNCIONAMIENTO DE LOS EQUIPOS INDUSTRIALES DE SISTEMAS DE AIRE ACONDICIONADO PARA LA U.H. CASTILLA  y SAN JAVIER </t>
  </si>
  <si>
    <t xml:space="preserve">U.H. SAN JAVIER </t>
  </si>
  <si>
    <t>Suministro y puesta en servicio de Central 3TR R410</t>
  </si>
  <si>
    <t>Suministro y puesta en servicio de Central 5TR R410</t>
  </si>
  <si>
    <t>Tubería de refrigeración 3/8"</t>
  </si>
  <si>
    <t>Tubería de refrigeración 7/8"</t>
  </si>
  <si>
    <t>Estructura Metálica evaporadora 3 a 5TR</t>
  </si>
  <si>
    <t>Filtro secador 5/8"</t>
  </si>
  <si>
    <t xml:space="preserve">suministro y puesta en servicio de conducto rectangular en lamina rigida </t>
  </si>
  <si>
    <t>suministro y puesta en servicio de conducto metalico en lamina galvanizada</t>
  </si>
  <si>
    <t>suministro y puesta en servicio Rejillas de retorno</t>
  </si>
  <si>
    <t>suministro y puesta en servicio Difusores 12x12 CD blanca</t>
  </si>
  <si>
    <t xml:space="preserve">und </t>
  </si>
  <si>
    <t xml:space="preserve"> suministro y puesta en servicio Ducto flex 6 a 10 fibras 7.62mm</t>
  </si>
  <si>
    <t>Suministro e instalación de tablero eléctrico de hasta 80 x 60 x 30 cm, para instalar contactores y vigilante de tensión, para control de máximo diez (10) equipos de aire acondicionado. Incluye barraje, espacio para el DPS, frente muerte, accesorios y todos los elementos necesarios para su correcta instalación, marcación de breakers, cableado y funcionamiento de acuerdo con las normas vigentes (RETIE - NTC2050).</t>
  </si>
  <si>
    <t>Suministro e instalación de drenajes, trampas de malos olores, canaletas, pases de losa, y demas actividades y accesorios necesarios para la correcta operación y funcionamiento del sistema de aire acondicionado</t>
  </si>
  <si>
    <t>gl</t>
  </si>
  <si>
    <t xml:space="preserve">U.H CASTILLA Y U.H. SAN JAVIER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</si>
</sst>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164" formatCode="0.0"/>
    <numFmt numFmtId="165" formatCode="_-&quot;$&quot;\ * #,##0.0_-;\-&quot;$&quot;\ * #,##0.0_-;_-&quot;$&quot;\ * &quot;-&quot;??_-;_-@_-"/>
    <numFmt numFmtId="166" formatCode="_-&quot;$&quot;\ * #,##0_-;\-&quot;$&quot;\ * #,##0_-;_-&quot;$&quot;\ * &quot;-&quot;??_-;_-@_-"/>
    <numFmt numFmtId="167" formatCode="#,##0_ ;\-#,##0\ "/>
    <numFmt numFmtId="168" formatCode="[$$-80A]#,##0;\-[$$-80A]#,##0"/>
    <numFmt numFmtId="169"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Light"/>
      <family val="2"/>
      <scheme val="major"/>
    </font>
    <font>
      <sz val="10"/>
      <name val="Arial"/>
      <family val="2"/>
    </font>
    <font>
      <b/>
      <sz val="11"/>
      <color indexed="8"/>
      <name val="Calibri Light"/>
      <family val="2"/>
      <scheme val="major"/>
    </font>
    <font>
      <b/>
      <sz val="8"/>
      <color theme="1"/>
      <name val="Calibri"/>
      <family val="2"/>
      <scheme val="minor"/>
    </font>
    <font>
      <sz val="11"/>
      <color indexed="8"/>
      <name val="Calibri Light"/>
      <family val="2"/>
      <scheme val="major"/>
    </font>
    <font>
      <b/>
      <sz val="11"/>
      <color theme="1"/>
      <name val="Calibri Light"/>
      <family val="2"/>
      <scheme val="major"/>
    </font>
  </fonts>
  <fills count="6">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right/>
      <top/>
      <bottom style="thin">
        <color indexed="64"/>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medium">
        <color indexed="8"/>
      </left>
      <right/>
      <top style="hair">
        <color indexed="8"/>
      </top>
      <bottom style="hair">
        <color indexed="8"/>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61">
    <xf numFmtId="0" fontId="0" fillId="0" borderId="0" xfId="0"/>
    <xf numFmtId="0" fontId="3" fillId="0" borderId="0" xfId="0" applyFont="1" applyAlignment="1">
      <alignment horizontal="center" vertical="center"/>
    </xf>
    <xf numFmtId="0" fontId="3" fillId="0" borderId="0" xfId="0" applyFont="1"/>
    <xf numFmtId="0" fontId="5" fillId="2" borderId="2" xfId="3" applyFont="1" applyFill="1" applyBorder="1" applyAlignment="1">
      <alignment horizontal="center" vertical="center"/>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164" fontId="6" fillId="3" borderId="3" xfId="0" applyNumberFormat="1" applyFont="1" applyFill="1" applyBorder="1" applyAlignment="1">
      <alignment horizontal="center" vertical="center"/>
    </xf>
    <xf numFmtId="165" fontId="6" fillId="3" borderId="3" xfId="1" applyNumberFormat="1" applyFont="1" applyFill="1" applyBorder="1" applyAlignment="1">
      <alignment horizontal="center" vertical="center"/>
    </xf>
    <xf numFmtId="44" fontId="6" fillId="3" borderId="3" xfId="1" applyFont="1" applyFill="1" applyBorder="1" applyAlignment="1">
      <alignment horizontal="center" vertical="center"/>
    </xf>
    <xf numFmtId="0" fontId="7" fillId="0" borderId="4" xfId="3" applyFont="1" applyBorder="1" applyAlignment="1">
      <alignment horizontal="center" vertical="center" wrapText="1"/>
    </xf>
    <xf numFmtId="0" fontId="5" fillId="4" borderId="3" xfId="3" applyFont="1" applyFill="1" applyBorder="1" applyAlignment="1">
      <alignment horizontal="center" vertical="center"/>
    </xf>
    <xf numFmtId="0" fontId="5" fillId="4" borderId="3" xfId="3" applyFont="1" applyFill="1" applyBorder="1" applyAlignment="1">
      <alignment vertical="center"/>
    </xf>
    <xf numFmtId="165" fontId="5" fillId="4" borderId="3" xfId="1" applyNumberFormat="1" applyFont="1" applyFill="1" applyBorder="1" applyAlignment="1">
      <alignment horizontal="center" vertical="center"/>
    </xf>
    <xf numFmtId="166" fontId="5" fillId="4" borderId="3" xfId="3" applyNumberFormat="1" applyFont="1" applyFill="1" applyBorder="1" applyAlignment="1">
      <alignment horizontal="center" vertical="center"/>
    </xf>
    <xf numFmtId="0" fontId="5" fillId="5" borderId="3" xfId="0" applyFont="1" applyFill="1" applyBorder="1" applyAlignment="1">
      <alignment horizontal="center" vertical="center" wrapText="1"/>
    </xf>
    <xf numFmtId="0" fontId="5" fillId="5" borderId="3" xfId="0" applyFont="1" applyFill="1" applyBorder="1" applyAlignment="1">
      <alignment vertical="center" wrapText="1"/>
    </xf>
    <xf numFmtId="167" fontId="5" fillId="5" borderId="3" xfId="0" applyNumberFormat="1" applyFont="1" applyFill="1" applyBorder="1" applyAlignment="1">
      <alignment horizontal="center" vertical="center"/>
    </xf>
    <xf numFmtId="165" fontId="5" fillId="5" borderId="3" xfId="1" applyNumberFormat="1" applyFont="1" applyFill="1" applyBorder="1" applyAlignment="1">
      <alignment horizontal="center" vertical="center" wrapText="1"/>
    </xf>
    <xf numFmtId="166" fontId="5" fillId="5" borderId="3" xfId="0" applyNumberFormat="1" applyFont="1" applyFill="1" applyBorder="1" applyAlignment="1">
      <alignment horizontal="center" vertical="center" wrapText="1"/>
    </xf>
    <xf numFmtId="0" fontId="3" fillId="0" borderId="0" xfId="0" applyFont="1" applyAlignment="1">
      <alignment wrapText="1"/>
    </xf>
    <xf numFmtId="168" fontId="7" fillId="0" borderId="3" xfId="0" applyNumberFormat="1" applyFont="1" applyBorder="1" applyAlignment="1">
      <alignment horizontal="center" vertical="center"/>
    </xf>
    <xf numFmtId="168" fontId="7" fillId="0" borderId="3" xfId="0" applyNumberFormat="1" applyFont="1" applyBorder="1" applyAlignment="1">
      <alignment vertical="center" wrapText="1"/>
    </xf>
    <xf numFmtId="3" fontId="7" fillId="0" borderId="3" xfId="0" applyNumberFormat="1" applyFont="1" applyBorder="1" applyAlignment="1">
      <alignment horizontal="center" vertical="center" wrapText="1"/>
    </xf>
    <xf numFmtId="168" fontId="7" fillId="0" borderId="3" xfId="0" applyNumberFormat="1" applyFont="1" applyBorder="1" applyAlignment="1">
      <alignment horizontal="left" vertical="center" wrapText="1"/>
    </xf>
    <xf numFmtId="0" fontId="5" fillId="5" borderId="3" xfId="0" applyFont="1" applyFill="1" applyBorder="1" applyAlignment="1">
      <alignment horizontal="left" vertical="center" wrapText="1"/>
    </xf>
    <xf numFmtId="3" fontId="5" fillId="5" borderId="3" xfId="0" applyNumberFormat="1" applyFont="1" applyFill="1" applyBorder="1" applyAlignment="1">
      <alignment horizontal="center" vertical="center" wrapText="1"/>
    </xf>
    <xf numFmtId="168" fontId="7" fillId="0" borderId="3" xfId="0" applyNumberFormat="1" applyFont="1" applyBorder="1" applyAlignment="1">
      <alignment vertical="center"/>
    </xf>
    <xf numFmtId="165" fontId="3" fillId="0" borderId="3" xfId="1" applyNumberFormat="1" applyFont="1" applyBorder="1"/>
    <xf numFmtId="166" fontId="7" fillId="0" borderId="3" xfId="1" applyNumberFormat="1" applyFont="1" applyBorder="1" applyAlignment="1">
      <alignment horizontal="center" vertical="center" wrapText="1"/>
    </xf>
    <xf numFmtId="169" fontId="7" fillId="0" borderId="3" xfId="0" applyNumberFormat="1" applyFont="1" applyBorder="1" applyAlignment="1">
      <alignment horizontal="center" vertical="center" wrapText="1"/>
    </xf>
    <xf numFmtId="0" fontId="3" fillId="0" borderId="0" xfId="0" applyFont="1" applyAlignment="1">
      <alignment horizontal="center"/>
    </xf>
    <xf numFmtId="168" fontId="5" fillId="5" borderId="3" xfId="0" applyNumberFormat="1" applyFont="1" applyFill="1" applyBorder="1" applyAlignment="1">
      <alignment horizontal="center" vertical="center" wrapText="1"/>
    </xf>
    <xf numFmtId="9" fontId="7" fillId="0" borderId="3" xfId="2" applyFont="1" applyBorder="1" applyAlignment="1">
      <alignment horizontal="center" vertical="center" wrapText="1"/>
    </xf>
    <xf numFmtId="0" fontId="3" fillId="0" borderId="0" xfId="0" applyFont="1" applyAlignment="1">
      <alignment vertical="center"/>
    </xf>
    <xf numFmtId="0" fontId="6" fillId="3" borderId="3" xfId="0" applyFont="1" applyFill="1" applyBorder="1" applyAlignment="1">
      <alignment horizontal="center"/>
    </xf>
    <xf numFmtId="0" fontId="6" fillId="3" borderId="3" xfId="0" applyFont="1" applyFill="1" applyBorder="1" applyAlignment="1">
      <alignment horizontal="center" wrapText="1"/>
    </xf>
    <xf numFmtId="44" fontId="5" fillId="4" borderId="3" xfId="3" applyNumberFormat="1" applyFont="1" applyFill="1" applyBorder="1" applyAlignment="1">
      <alignment horizontal="center" vertical="center"/>
    </xf>
    <xf numFmtId="44" fontId="5" fillId="5"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44" fontId="3" fillId="0" borderId="3" xfId="0" applyNumberFormat="1" applyFont="1" applyBorder="1" applyAlignment="1">
      <alignment horizontal="center"/>
    </xf>
    <xf numFmtId="168" fontId="7" fillId="5" borderId="3" xfId="0" applyNumberFormat="1" applyFont="1" applyFill="1" applyBorder="1" applyAlignment="1">
      <alignment vertical="center" wrapText="1"/>
    </xf>
    <xf numFmtId="165" fontId="3" fillId="5" borderId="3" xfId="1" applyNumberFormat="1" applyFont="1" applyFill="1" applyBorder="1"/>
    <xf numFmtId="44" fontId="3" fillId="5" borderId="3" xfId="0" applyNumberFormat="1" applyFont="1" applyFill="1" applyBorder="1" applyAlignment="1">
      <alignment horizontal="center"/>
    </xf>
    <xf numFmtId="2" fontId="7" fillId="0" borderId="3" xfId="0" applyNumberFormat="1" applyFont="1" applyBorder="1" applyAlignment="1">
      <alignment horizontal="center" vertical="center" wrapText="1"/>
    </xf>
    <xf numFmtId="168" fontId="5" fillId="0" borderId="3" xfId="0" applyNumberFormat="1" applyFont="1" applyBorder="1" applyAlignment="1">
      <alignment horizontal="center" vertical="center" wrapText="1"/>
    </xf>
    <xf numFmtId="165" fontId="3" fillId="0" borderId="3" xfId="1" applyNumberFormat="1" applyFont="1" applyBorder="1" applyAlignment="1">
      <alignment vertical="center"/>
    </xf>
    <xf numFmtId="44" fontId="3" fillId="0" borderId="3" xfId="0" applyNumberFormat="1" applyFont="1" applyBorder="1" applyAlignment="1">
      <alignment horizontal="center" vertical="center"/>
    </xf>
    <xf numFmtId="165" fontId="3" fillId="0" borderId="3" xfId="1" applyNumberFormat="1" applyFont="1" applyBorder="1" applyAlignment="1">
      <alignment horizontal="center"/>
    </xf>
    <xf numFmtId="44" fontId="8" fillId="5" borderId="3" xfId="0" applyNumberFormat="1" applyFont="1" applyFill="1" applyBorder="1"/>
    <xf numFmtId="44" fontId="3" fillId="0" borderId="3" xfId="0" applyNumberFormat="1" applyFont="1" applyBorder="1"/>
    <xf numFmtId="0" fontId="5" fillId="2" borderId="0" xfId="3" applyFont="1" applyFill="1" applyAlignment="1">
      <alignment horizontal="center" vertical="center"/>
    </xf>
    <xf numFmtId="0" fontId="6" fillId="5" borderId="3" xfId="0" applyFont="1" applyFill="1" applyBorder="1" applyAlignment="1">
      <alignment horizontal="center" vertical="center"/>
    </xf>
    <xf numFmtId="164" fontId="6" fillId="5" borderId="3" xfId="0" applyNumberFormat="1" applyFont="1" applyFill="1" applyBorder="1" applyAlignment="1">
      <alignment horizontal="center" vertical="center"/>
    </xf>
    <xf numFmtId="165" fontId="6" fillId="5" borderId="3" xfId="1" applyNumberFormat="1" applyFont="1" applyFill="1" applyBorder="1" applyAlignment="1">
      <alignment horizontal="center" vertical="center"/>
    </xf>
    <xf numFmtId="0" fontId="5" fillId="5" borderId="3" xfId="3" applyFont="1" applyFill="1" applyBorder="1" applyAlignment="1">
      <alignment vertical="center"/>
    </xf>
    <xf numFmtId="44" fontId="2" fillId="5" borderId="3" xfId="1" applyFont="1" applyFill="1" applyBorder="1" applyAlignment="1">
      <alignment horizontal="center" vertical="center"/>
    </xf>
    <xf numFmtId="166" fontId="8" fillId="5" borderId="3" xfId="0" applyNumberFormat="1" applyFont="1" applyFill="1" applyBorder="1"/>
    <xf numFmtId="0" fontId="0" fillId="0" borderId="0" xfId="0" applyAlignment="1">
      <alignment horizontal="center"/>
    </xf>
    <xf numFmtId="0" fontId="2" fillId="0" borderId="0" xfId="0" applyFont="1" applyAlignment="1">
      <alignment horizontal="center"/>
    </xf>
    <xf numFmtId="0" fontId="0" fillId="0" borderId="0" xfId="0" applyAlignment="1">
      <alignment horizontal="justify" vertical="justify" wrapText="1"/>
    </xf>
    <xf numFmtId="0" fontId="0" fillId="0" borderId="1" xfId="0" applyBorder="1" applyAlignment="1">
      <alignment horizontal="justify" vertical="justify" wrapText="1"/>
    </xf>
  </cellXfs>
  <cellStyles count="4">
    <cellStyle name="Moneda" xfId="1" builtinId="4"/>
    <cellStyle name="Normal" xfId="0" builtinId="0"/>
    <cellStyle name="Normal 2" xfId="3" xr:uid="{C2C40102-7D8A-4003-935A-03041590DBCF}"/>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D68F0-E396-4FEE-A041-BF9D2EA569E1}">
  <dimension ref="A2:J155"/>
  <sheetViews>
    <sheetView tabSelected="1" view="pageBreakPreview" topLeftCell="A142" zoomScale="78" zoomScaleNormal="100" zoomScaleSheetLayoutView="78" workbookViewId="0">
      <selection activeCell="F94" sqref="F94:F150"/>
    </sheetView>
  </sheetViews>
  <sheetFormatPr baseColWidth="10" defaultColWidth="11.453125" defaultRowHeight="14.5" x14ac:dyDescent="0.35"/>
  <cols>
    <col min="1" max="1" width="2.453125" style="1" customWidth="1"/>
    <col min="2" max="2" width="11.7265625" style="1" bestFit="1" customWidth="1"/>
    <col min="3" max="3" width="56.26953125" style="33" customWidth="1"/>
    <col min="4" max="4" width="8.81640625" style="1" customWidth="1"/>
    <col min="5" max="5" width="11.7265625" style="1" customWidth="1"/>
    <col min="6" max="6" width="16" style="1" customWidth="1"/>
    <col min="7" max="7" width="18.81640625" style="1" bestFit="1" customWidth="1"/>
    <col min="8" max="8" width="2.81640625" style="2" customWidth="1"/>
    <col min="9" max="9" width="11.453125" style="2"/>
    <col min="10" max="10" width="12.453125" style="2" bestFit="1" customWidth="1"/>
    <col min="11" max="16384" width="11.453125" style="2"/>
  </cols>
  <sheetData>
    <row r="2" spans="1:9" x14ac:dyDescent="0.35">
      <c r="B2" s="57" t="s">
        <v>0</v>
      </c>
      <c r="C2" s="57"/>
      <c r="D2" s="57"/>
      <c r="E2" s="57"/>
      <c r="F2" s="57"/>
      <c r="G2" s="57"/>
    </row>
    <row r="3" spans="1:9" x14ac:dyDescent="0.35">
      <c r="B3" s="57" t="s">
        <v>1</v>
      </c>
      <c r="C3" s="57"/>
      <c r="D3" s="57"/>
      <c r="E3" s="57"/>
      <c r="F3" s="57"/>
      <c r="G3" s="57"/>
    </row>
    <row r="4" spans="1:9" x14ac:dyDescent="0.35">
      <c r="B4" s="58" t="s">
        <v>2</v>
      </c>
      <c r="C4" s="57"/>
      <c r="D4" s="57"/>
      <c r="E4" s="57"/>
      <c r="F4" s="57"/>
      <c r="G4" s="57"/>
    </row>
    <row r="5" spans="1:9" x14ac:dyDescent="0.35">
      <c r="B5" s="57" t="s">
        <v>3</v>
      </c>
      <c r="C5" s="57"/>
      <c r="D5" s="57"/>
      <c r="E5" s="57"/>
      <c r="F5" s="57"/>
      <c r="G5" s="57"/>
    </row>
    <row r="6" spans="1:9" x14ac:dyDescent="0.35">
      <c r="B6" s="59" t="s">
        <v>180</v>
      </c>
      <c r="C6" s="59"/>
      <c r="D6" s="59"/>
      <c r="E6" s="59"/>
      <c r="F6" s="59"/>
      <c r="G6" s="59"/>
    </row>
    <row r="7" spans="1:9" x14ac:dyDescent="0.35">
      <c r="B7" s="60"/>
      <c r="C7" s="60"/>
      <c r="D7" s="60"/>
      <c r="E7" s="60"/>
      <c r="F7" s="60"/>
      <c r="G7" s="60"/>
    </row>
    <row r="8" spans="1:9" ht="19" customHeight="1" x14ac:dyDescent="0.35">
      <c r="A8" s="3"/>
      <c r="B8" s="4" t="s">
        <v>4</v>
      </c>
      <c r="C8" s="5" t="s">
        <v>5</v>
      </c>
      <c r="D8" s="4" t="s">
        <v>6</v>
      </c>
      <c r="E8" s="6" t="s">
        <v>7</v>
      </c>
      <c r="F8" s="7" t="s">
        <v>8</v>
      </c>
      <c r="G8" s="8" t="s">
        <v>9</v>
      </c>
    </row>
    <row r="9" spans="1:9" ht="19" customHeight="1" x14ac:dyDescent="0.35">
      <c r="A9" s="50"/>
      <c r="B9" s="51"/>
      <c r="C9" s="54" t="s">
        <v>197</v>
      </c>
      <c r="D9" s="51"/>
      <c r="E9" s="52"/>
      <c r="F9" s="53"/>
      <c r="G9" s="55">
        <f>+G10+G92</f>
        <v>0</v>
      </c>
    </row>
    <row r="10" spans="1:9" ht="24" customHeight="1" x14ac:dyDescent="0.35">
      <c r="A10" s="9"/>
      <c r="B10" s="10">
        <v>1</v>
      </c>
      <c r="C10" s="11" t="s">
        <v>10</v>
      </c>
      <c r="D10" s="10"/>
      <c r="E10" s="10"/>
      <c r="F10" s="12"/>
      <c r="G10" s="13">
        <f>+G11+G19+G37+G43+G46+G74+G85</f>
        <v>0</v>
      </c>
    </row>
    <row r="11" spans="1:9" ht="18.75" customHeight="1" x14ac:dyDescent="0.35">
      <c r="A11" s="9"/>
      <c r="B11" s="14" t="s">
        <v>11</v>
      </c>
      <c r="C11" s="15" t="s">
        <v>12</v>
      </c>
      <c r="D11" s="14"/>
      <c r="E11" s="16">
        <f>SUM(E12:E18)</f>
        <v>14</v>
      </c>
      <c r="F11" s="17"/>
      <c r="G11" s="18">
        <f>SUM(G12:G18)</f>
        <v>0</v>
      </c>
      <c r="I11" s="19"/>
    </row>
    <row r="12" spans="1:9" ht="29" x14ac:dyDescent="0.35">
      <c r="A12" s="9"/>
      <c r="B12" s="20" t="s">
        <v>13</v>
      </c>
      <c r="C12" s="21" t="s">
        <v>14</v>
      </c>
      <c r="D12" s="20" t="s">
        <v>15</v>
      </c>
      <c r="E12" s="22">
        <v>2</v>
      </c>
      <c r="F12" s="22"/>
      <c r="G12" s="22">
        <f>E12*F12</f>
        <v>0</v>
      </c>
    </row>
    <row r="13" spans="1:9" ht="29" x14ac:dyDescent="0.35">
      <c r="A13" s="9"/>
      <c r="B13" s="20" t="s">
        <v>16</v>
      </c>
      <c r="C13" s="21" t="s">
        <v>17</v>
      </c>
      <c r="D13" s="20" t="s">
        <v>15</v>
      </c>
      <c r="E13" s="22">
        <v>3</v>
      </c>
      <c r="F13" s="22"/>
      <c r="G13" s="22">
        <f t="shared" ref="G13:G18" si="0">E13*F13</f>
        <v>0</v>
      </c>
    </row>
    <row r="14" spans="1:9" ht="29" x14ac:dyDescent="0.35">
      <c r="A14" s="9"/>
      <c r="B14" s="20" t="s">
        <v>18</v>
      </c>
      <c r="C14" s="23" t="s">
        <v>19</v>
      </c>
      <c r="D14" s="20" t="s">
        <v>15</v>
      </c>
      <c r="E14" s="22">
        <v>1</v>
      </c>
      <c r="F14" s="22"/>
      <c r="G14" s="22">
        <f t="shared" si="0"/>
        <v>0</v>
      </c>
    </row>
    <row r="15" spans="1:9" ht="29" x14ac:dyDescent="0.35">
      <c r="A15" s="9"/>
      <c r="B15" s="20" t="s">
        <v>20</v>
      </c>
      <c r="C15" s="21" t="s">
        <v>21</v>
      </c>
      <c r="D15" s="20" t="s">
        <v>15</v>
      </c>
      <c r="E15" s="22">
        <v>2</v>
      </c>
      <c r="F15" s="22"/>
      <c r="G15" s="22">
        <f t="shared" si="0"/>
        <v>0</v>
      </c>
    </row>
    <row r="16" spans="1:9" ht="29" x14ac:dyDescent="0.35">
      <c r="A16" s="9"/>
      <c r="B16" s="20" t="s">
        <v>22</v>
      </c>
      <c r="C16" s="23" t="s">
        <v>23</v>
      </c>
      <c r="D16" s="20" t="s">
        <v>15</v>
      </c>
      <c r="E16" s="22">
        <v>3</v>
      </c>
      <c r="F16" s="22"/>
      <c r="G16" s="22">
        <f t="shared" si="0"/>
        <v>0</v>
      </c>
    </row>
    <row r="17" spans="1:7" ht="29" x14ac:dyDescent="0.35">
      <c r="A17" s="9"/>
      <c r="B17" s="20" t="s">
        <v>24</v>
      </c>
      <c r="C17" s="23" t="s">
        <v>25</v>
      </c>
      <c r="D17" s="20" t="s">
        <v>15</v>
      </c>
      <c r="E17" s="22">
        <v>2</v>
      </c>
      <c r="F17" s="22"/>
      <c r="G17" s="22">
        <f t="shared" si="0"/>
        <v>0</v>
      </c>
    </row>
    <row r="18" spans="1:7" ht="29" x14ac:dyDescent="0.35">
      <c r="A18" s="9"/>
      <c r="B18" s="20" t="s">
        <v>26</v>
      </c>
      <c r="C18" s="21" t="s">
        <v>27</v>
      </c>
      <c r="D18" s="20" t="s">
        <v>15</v>
      </c>
      <c r="E18" s="22">
        <v>1</v>
      </c>
      <c r="F18" s="22"/>
      <c r="G18" s="22">
        <f t="shared" si="0"/>
        <v>0</v>
      </c>
    </row>
    <row r="19" spans="1:7" x14ac:dyDescent="0.35">
      <c r="A19" s="9"/>
      <c r="B19" s="14" t="s">
        <v>28</v>
      </c>
      <c r="C19" s="24" t="s">
        <v>29</v>
      </c>
      <c r="D19" s="14"/>
      <c r="E19" s="14"/>
      <c r="F19" s="14"/>
      <c r="G19" s="25">
        <f>SUM(G20:G36)</f>
        <v>0</v>
      </c>
    </row>
    <row r="20" spans="1:7" x14ac:dyDescent="0.35">
      <c r="A20" s="9"/>
      <c r="B20" s="20" t="s">
        <v>30</v>
      </c>
      <c r="C20" s="26" t="s">
        <v>31</v>
      </c>
      <c r="D20" s="20" t="s">
        <v>32</v>
      </c>
      <c r="E20" s="22">
        <v>42</v>
      </c>
      <c r="F20" s="22"/>
      <c r="G20" s="22">
        <f t="shared" ref="G20:G36" si="1">E20*F20</f>
        <v>0</v>
      </c>
    </row>
    <row r="21" spans="1:7" x14ac:dyDescent="0.35">
      <c r="A21" s="9"/>
      <c r="B21" s="20" t="s">
        <v>33</v>
      </c>
      <c r="C21" s="26" t="s">
        <v>34</v>
      </c>
      <c r="D21" s="20" t="s">
        <v>32</v>
      </c>
      <c r="E21" s="22">
        <v>42</v>
      </c>
      <c r="F21" s="22"/>
      <c r="G21" s="22">
        <f t="shared" si="1"/>
        <v>0</v>
      </c>
    </row>
    <row r="22" spans="1:7" x14ac:dyDescent="0.35">
      <c r="A22" s="9"/>
      <c r="B22" s="20" t="s">
        <v>35</v>
      </c>
      <c r="C22" s="26" t="s">
        <v>36</v>
      </c>
      <c r="D22" s="20" t="s">
        <v>37</v>
      </c>
      <c r="E22" s="22">
        <v>1</v>
      </c>
      <c r="F22" s="22"/>
      <c r="G22" s="22">
        <f t="shared" si="1"/>
        <v>0</v>
      </c>
    </row>
    <row r="23" spans="1:7" ht="15" customHeight="1" x14ac:dyDescent="0.35">
      <c r="A23" s="9"/>
      <c r="B23" s="20" t="s">
        <v>38</v>
      </c>
      <c r="C23" s="26" t="s">
        <v>39</v>
      </c>
      <c r="D23" s="20" t="s">
        <v>37</v>
      </c>
      <c r="E23" s="22">
        <f>6*(E15+E14+E13+E12)</f>
        <v>48</v>
      </c>
      <c r="F23" s="27"/>
      <c r="G23" s="22">
        <f t="shared" si="1"/>
        <v>0</v>
      </c>
    </row>
    <row r="24" spans="1:7" ht="15" customHeight="1" x14ac:dyDescent="0.35">
      <c r="A24" s="9"/>
      <c r="B24" s="20" t="s">
        <v>40</v>
      </c>
      <c r="C24" s="26" t="s">
        <v>41</v>
      </c>
      <c r="D24" s="20" t="s">
        <v>37</v>
      </c>
      <c r="E24" s="22">
        <v>5</v>
      </c>
      <c r="F24" s="22"/>
      <c r="G24" s="22">
        <f t="shared" si="1"/>
        <v>0</v>
      </c>
    </row>
    <row r="25" spans="1:7" ht="15" customHeight="1" x14ac:dyDescent="0.35">
      <c r="A25" s="9"/>
      <c r="B25" s="20" t="s">
        <v>42</v>
      </c>
      <c r="C25" s="26" t="s">
        <v>43</v>
      </c>
      <c r="D25" s="20" t="s">
        <v>15</v>
      </c>
      <c r="E25" s="22">
        <v>6</v>
      </c>
      <c r="F25" s="22"/>
      <c r="G25" s="22">
        <f t="shared" si="1"/>
        <v>0</v>
      </c>
    </row>
    <row r="26" spans="1:7" ht="15" customHeight="1" x14ac:dyDescent="0.35">
      <c r="A26" s="9"/>
      <c r="B26" s="20" t="s">
        <v>44</v>
      </c>
      <c r="C26" s="26" t="s">
        <v>45</v>
      </c>
      <c r="D26" s="20" t="s">
        <v>15</v>
      </c>
      <c r="E26" s="22">
        <v>3</v>
      </c>
      <c r="F26" s="22"/>
      <c r="G26" s="22">
        <f t="shared" si="1"/>
        <v>0</v>
      </c>
    </row>
    <row r="27" spans="1:7" ht="15" customHeight="1" x14ac:dyDescent="0.35">
      <c r="A27" s="9"/>
      <c r="B27" s="20" t="s">
        <v>46</v>
      </c>
      <c r="C27" s="26" t="s">
        <v>47</v>
      </c>
      <c r="D27" s="20" t="s">
        <v>15</v>
      </c>
      <c r="E27" s="22">
        <v>6</v>
      </c>
      <c r="F27" s="22"/>
      <c r="G27" s="22">
        <f t="shared" si="1"/>
        <v>0</v>
      </c>
    </row>
    <row r="28" spans="1:7" ht="15" customHeight="1" x14ac:dyDescent="0.35">
      <c r="A28" s="9"/>
      <c r="B28" s="20" t="s">
        <v>48</v>
      </c>
      <c r="C28" s="26" t="s">
        <v>49</v>
      </c>
      <c r="D28" s="20" t="s">
        <v>15</v>
      </c>
      <c r="E28" s="22">
        <v>3</v>
      </c>
      <c r="F28" s="22"/>
      <c r="G28" s="22">
        <f t="shared" si="1"/>
        <v>0</v>
      </c>
    </row>
    <row r="29" spans="1:7" ht="15" customHeight="1" x14ac:dyDescent="0.35">
      <c r="A29" s="9"/>
      <c r="B29" s="20" t="s">
        <v>50</v>
      </c>
      <c r="C29" s="26" t="s">
        <v>51</v>
      </c>
      <c r="D29" s="20" t="s">
        <v>15</v>
      </c>
      <c r="E29" s="22">
        <v>6</v>
      </c>
      <c r="F29" s="22"/>
      <c r="G29" s="22">
        <f t="shared" si="1"/>
        <v>0</v>
      </c>
    </row>
    <row r="30" spans="1:7" ht="15" customHeight="1" x14ac:dyDescent="0.35">
      <c r="A30" s="9"/>
      <c r="B30" s="20" t="s">
        <v>52</v>
      </c>
      <c r="C30" s="26" t="s">
        <v>53</v>
      </c>
      <c r="D30" s="20" t="s">
        <v>15</v>
      </c>
      <c r="E30" s="22">
        <v>6</v>
      </c>
      <c r="F30" s="22"/>
      <c r="G30" s="22">
        <f t="shared" si="1"/>
        <v>0</v>
      </c>
    </row>
    <row r="31" spans="1:7" ht="15" customHeight="1" x14ac:dyDescent="0.35">
      <c r="A31" s="9"/>
      <c r="B31" s="20" t="s">
        <v>54</v>
      </c>
      <c r="C31" s="26" t="s">
        <v>55</v>
      </c>
      <c r="D31" s="20" t="s">
        <v>15</v>
      </c>
      <c r="E31" s="22">
        <v>10</v>
      </c>
      <c r="F31" s="22"/>
      <c r="G31" s="22">
        <f t="shared" si="1"/>
        <v>0</v>
      </c>
    </row>
    <row r="32" spans="1:7" ht="15" customHeight="1" x14ac:dyDescent="0.35">
      <c r="A32" s="9"/>
      <c r="B32" s="20" t="s">
        <v>56</v>
      </c>
      <c r="C32" s="26" t="s">
        <v>57</v>
      </c>
      <c r="D32" s="20" t="s">
        <v>15</v>
      </c>
      <c r="E32" s="22">
        <v>1</v>
      </c>
      <c r="F32" s="22"/>
      <c r="G32" s="22">
        <f t="shared" si="1"/>
        <v>0</v>
      </c>
    </row>
    <row r="33" spans="1:10" ht="15" customHeight="1" x14ac:dyDescent="0.35">
      <c r="A33" s="9"/>
      <c r="B33" s="20"/>
      <c r="C33" s="21" t="s">
        <v>58</v>
      </c>
      <c r="D33" s="20" t="s">
        <v>15</v>
      </c>
      <c r="E33" s="22">
        <v>6</v>
      </c>
      <c r="F33" s="22"/>
      <c r="G33" s="22">
        <f t="shared" si="1"/>
        <v>0</v>
      </c>
    </row>
    <row r="34" spans="1:10" ht="15" customHeight="1" x14ac:dyDescent="0.35">
      <c r="A34" s="9"/>
      <c r="B34" s="20"/>
      <c r="C34" s="21" t="s">
        <v>59</v>
      </c>
      <c r="D34" s="20" t="s">
        <v>15</v>
      </c>
      <c r="E34" s="22">
        <v>2</v>
      </c>
      <c r="F34" s="22"/>
      <c r="G34" s="22">
        <f t="shared" si="1"/>
        <v>0</v>
      </c>
    </row>
    <row r="35" spans="1:10" ht="15" customHeight="1" x14ac:dyDescent="0.35">
      <c r="A35" s="9"/>
      <c r="B35" s="20" t="s">
        <v>60</v>
      </c>
      <c r="C35" s="26" t="s">
        <v>61</v>
      </c>
      <c r="D35" s="20" t="s">
        <v>15</v>
      </c>
      <c r="E35" s="22">
        <v>3</v>
      </c>
      <c r="F35" s="22"/>
      <c r="G35" s="22">
        <f t="shared" si="1"/>
        <v>0</v>
      </c>
    </row>
    <row r="36" spans="1:10" ht="15" customHeight="1" x14ac:dyDescent="0.35">
      <c r="A36" s="9"/>
      <c r="B36" s="20" t="s">
        <v>62</v>
      </c>
      <c r="C36" s="26" t="s">
        <v>63</v>
      </c>
      <c r="D36" s="20" t="s">
        <v>15</v>
      </c>
      <c r="E36" s="22">
        <v>10</v>
      </c>
      <c r="F36" s="22"/>
      <c r="G36" s="22">
        <f t="shared" si="1"/>
        <v>0</v>
      </c>
    </row>
    <row r="37" spans="1:10" x14ac:dyDescent="0.35">
      <c r="A37" s="9"/>
      <c r="B37" s="14" t="s">
        <v>64</v>
      </c>
      <c r="C37" s="15" t="s">
        <v>65</v>
      </c>
      <c r="D37" s="14"/>
      <c r="E37" s="14"/>
      <c r="F37" s="14"/>
      <c r="G37" s="25">
        <f>SUM(G38:G42)</f>
        <v>0</v>
      </c>
    </row>
    <row r="38" spans="1:10" ht="87" x14ac:dyDescent="0.35">
      <c r="A38" s="9"/>
      <c r="B38" s="20" t="s">
        <v>66</v>
      </c>
      <c r="C38" s="21" t="s">
        <v>67</v>
      </c>
      <c r="D38" s="20" t="s">
        <v>68</v>
      </c>
      <c r="E38" s="22">
        <v>450</v>
      </c>
      <c r="F38" s="28"/>
      <c r="G38" s="22">
        <f>E38*F38</f>
        <v>0</v>
      </c>
    </row>
    <row r="39" spans="1:10" ht="29" x14ac:dyDescent="0.35">
      <c r="A39" s="9"/>
      <c r="B39" s="20" t="s">
        <v>69</v>
      </c>
      <c r="C39" s="21" t="s">
        <v>70</v>
      </c>
      <c r="D39" s="20" t="s">
        <v>71</v>
      </c>
      <c r="E39" s="22">
        <v>1840</v>
      </c>
      <c r="F39" s="29"/>
      <c r="G39" s="22">
        <f>E39*F39</f>
        <v>0</v>
      </c>
    </row>
    <row r="40" spans="1:10" x14ac:dyDescent="0.35">
      <c r="A40" s="9"/>
      <c r="B40" s="20" t="s">
        <v>72</v>
      </c>
      <c r="C40" s="26" t="s">
        <v>73</v>
      </c>
      <c r="D40" s="20" t="s">
        <v>15</v>
      </c>
      <c r="E40" s="22">
        <v>11</v>
      </c>
      <c r="F40" s="22"/>
      <c r="G40" s="22">
        <f>E40*F40</f>
        <v>0</v>
      </c>
    </row>
    <row r="41" spans="1:10" x14ac:dyDescent="0.35">
      <c r="A41" s="9"/>
      <c r="B41" s="20" t="s">
        <v>74</v>
      </c>
      <c r="C41" s="26" t="s">
        <v>75</v>
      </c>
      <c r="D41" s="20" t="s">
        <v>15</v>
      </c>
      <c r="E41" s="22">
        <v>55</v>
      </c>
      <c r="F41" s="22"/>
      <c r="G41" s="22">
        <f>E41*F41</f>
        <v>0</v>
      </c>
    </row>
    <row r="42" spans="1:10" x14ac:dyDescent="0.35">
      <c r="A42" s="9"/>
      <c r="B42" s="20" t="s">
        <v>76</v>
      </c>
      <c r="C42" s="26" t="s">
        <v>77</v>
      </c>
      <c r="D42" s="20" t="s">
        <v>32</v>
      </c>
      <c r="E42" s="22">
        <v>16</v>
      </c>
      <c r="F42" s="22"/>
      <c r="G42" s="22">
        <f>E42*F42</f>
        <v>0</v>
      </c>
    </row>
    <row r="43" spans="1:10" x14ac:dyDescent="0.35">
      <c r="A43" s="9"/>
      <c r="B43" s="14" t="s">
        <v>78</v>
      </c>
      <c r="C43" s="15" t="s">
        <v>79</v>
      </c>
      <c r="D43" s="14"/>
      <c r="E43" s="14"/>
      <c r="F43" s="14"/>
      <c r="G43" s="25">
        <f>SUM(G44:G45)</f>
        <v>0</v>
      </c>
      <c r="I43" s="30"/>
      <c r="J43" s="30"/>
    </row>
    <row r="44" spans="1:10" ht="80.25" customHeight="1" x14ac:dyDescent="0.35">
      <c r="A44" s="9"/>
      <c r="B44" s="20" t="s">
        <v>80</v>
      </c>
      <c r="C44" s="21" t="s">
        <v>81</v>
      </c>
      <c r="D44" s="20" t="s">
        <v>15</v>
      </c>
      <c r="E44" s="22">
        <v>10</v>
      </c>
      <c r="F44" s="22"/>
      <c r="G44" s="22">
        <f>E44*F44</f>
        <v>0</v>
      </c>
      <c r="I44" s="30">
        <v>1</v>
      </c>
      <c r="J44" s="30"/>
    </row>
    <row r="45" spans="1:10" ht="29" x14ac:dyDescent="0.35">
      <c r="A45" s="9"/>
      <c r="B45" s="20" t="s">
        <v>82</v>
      </c>
      <c r="C45" s="21" t="s">
        <v>83</v>
      </c>
      <c r="D45" s="20" t="s">
        <v>71</v>
      </c>
      <c r="E45" s="29">
        <v>23</v>
      </c>
      <c r="F45" s="29"/>
      <c r="G45" s="22">
        <f>E45*F45</f>
        <v>0</v>
      </c>
      <c r="I45" s="30"/>
      <c r="J45" s="30"/>
    </row>
    <row r="46" spans="1:10" x14ac:dyDescent="0.35">
      <c r="A46" s="9"/>
      <c r="B46" s="14" t="s">
        <v>84</v>
      </c>
      <c r="C46" s="15" t="s">
        <v>85</v>
      </c>
      <c r="D46" s="14"/>
      <c r="E46" s="14"/>
      <c r="F46" s="14"/>
      <c r="G46" s="25">
        <f>SUM(G47:G73)</f>
        <v>0</v>
      </c>
      <c r="I46" s="30"/>
      <c r="J46" s="30"/>
    </row>
    <row r="47" spans="1:10" ht="101.5" x14ac:dyDescent="0.35">
      <c r="A47" s="9"/>
      <c r="B47" s="20" t="s">
        <v>86</v>
      </c>
      <c r="C47" s="21" t="s">
        <v>87</v>
      </c>
      <c r="D47" s="20" t="s">
        <v>37</v>
      </c>
      <c r="E47" s="22">
        <v>1</v>
      </c>
      <c r="F47" s="22"/>
      <c r="G47" s="22">
        <f>E47*F47</f>
        <v>0</v>
      </c>
      <c r="I47" s="30"/>
      <c r="J47" s="30"/>
    </row>
    <row r="48" spans="1:10" ht="72.5" x14ac:dyDescent="0.35">
      <c r="A48" s="9"/>
      <c r="B48" s="20" t="s">
        <v>88</v>
      </c>
      <c r="C48" s="21" t="s">
        <v>89</v>
      </c>
      <c r="D48" s="20" t="s">
        <v>37</v>
      </c>
      <c r="E48" s="22">
        <v>5</v>
      </c>
      <c r="F48" s="22"/>
      <c r="G48" s="22">
        <f t="shared" ref="G48:G73" si="2">E48*F48</f>
        <v>0</v>
      </c>
      <c r="I48" s="30"/>
      <c r="J48" s="30"/>
    </row>
    <row r="49" spans="1:10" ht="72.5" x14ac:dyDescent="0.35">
      <c r="A49" s="9"/>
      <c r="B49" s="20" t="s">
        <v>90</v>
      </c>
      <c r="C49" s="21" t="s">
        <v>91</v>
      </c>
      <c r="D49" s="20" t="s">
        <v>37</v>
      </c>
      <c r="E49" s="22">
        <v>10</v>
      </c>
      <c r="F49" s="22"/>
      <c r="G49" s="22">
        <f t="shared" si="2"/>
        <v>0</v>
      </c>
      <c r="I49" s="30"/>
      <c r="J49" s="30"/>
    </row>
    <row r="50" spans="1:10" ht="58" x14ac:dyDescent="0.35">
      <c r="A50" s="9"/>
      <c r="B50" s="20" t="s">
        <v>92</v>
      </c>
      <c r="C50" s="21" t="s">
        <v>93</v>
      </c>
      <c r="D50" s="20" t="s">
        <v>37</v>
      </c>
      <c r="E50" s="22">
        <v>1</v>
      </c>
      <c r="F50" s="22"/>
      <c r="G50" s="22">
        <f t="shared" si="2"/>
        <v>0</v>
      </c>
      <c r="I50" s="30"/>
      <c r="J50" s="30"/>
    </row>
    <row r="51" spans="1:10" ht="72.5" x14ac:dyDescent="0.35">
      <c r="A51" s="9"/>
      <c r="B51" s="20" t="s">
        <v>94</v>
      </c>
      <c r="C51" s="21" t="s">
        <v>95</v>
      </c>
      <c r="D51" s="20" t="s">
        <v>37</v>
      </c>
      <c r="E51" s="22">
        <v>5</v>
      </c>
      <c r="F51" s="22"/>
      <c r="G51" s="22">
        <f t="shared" si="2"/>
        <v>0</v>
      </c>
      <c r="I51" s="30"/>
      <c r="J51" s="30"/>
    </row>
    <row r="52" spans="1:10" ht="58" x14ac:dyDescent="0.35">
      <c r="A52" s="9"/>
      <c r="B52" s="20" t="s">
        <v>96</v>
      </c>
      <c r="C52" s="21" t="s">
        <v>97</v>
      </c>
      <c r="D52" s="20" t="s">
        <v>37</v>
      </c>
      <c r="E52" s="22">
        <v>5</v>
      </c>
      <c r="F52" s="22"/>
      <c r="G52" s="22">
        <f t="shared" si="2"/>
        <v>0</v>
      </c>
      <c r="I52" s="30"/>
      <c r="J52" s="30"/>
    </row>
    <row r="53" spans="1:10" ht="87" x14ac:dyDescent="0.35">
      <c r="A53" s="9"/>
      <c r="B53" s="20" t="s">
        <v>98</v>
      </c>
      <c r="C53" s="21" t="s">
        <v>99</v>
      </c>
      <c r="D53" s="20" t="s">
        <v>37</v>
      </c>
      <c r="E53" s="22">
        <v>1</v>
      </c>
      <c r="F53" s="22"/>
      <c r="G53" s="22">
        <f t="shared" si="2"/>
        <v>0</v>
      </c>
      <c r="I53" s="30"/>
      <c r="J53" s="30"/>
    </row>
    <row r="54" spans="1:10" ht="130.5" x14ac:dyDescent="0.35">
      <c r="A54" s="9"/>
      <c r="B54" s="20" t="s">
        <v>100</v>
      </c>
      <c r="C54" s="21" t="s">
        <v>101</v>
      </c>
      <c r="D54" s="20" t="s">
        <v>37</v>
      </c>
      <c r="E54" s="22">
        <v>1</v>
      </c>
      <c r="F54" s="22"/>
      <c r="G54" s="22">
        <f t="shared" si="2"/>
        <v>0</v>
      </c>
      <c r="I54" s="30"/>
      <c r="J54" s="30"/>
    </row>
    <row r="55" spans="1:10" ht="43.5" x14ac:dyDescent="0.35">
      <c r="A55" s="9"/>
      <c r="B55" s="20" t="s">
        <v>102</v>
      </c>
      <c r="C55" s="21" t="s">
        <v>103</v>
      </c>
      <c r="D55" s="20" t="s">
        <v>32</v>
      </c>
      <c r="E55" s="22">
        <v>760</v>
      </c>
      <c r="F55" s="22"/>
      <c r="G55" s="22">
        <f t="shared" si="2"/>
        <v>0</v>
      </c>
      <c r="I55" s="30"/>
      <c r="J55" s="30"/>
    </row>
    <row r="56" spans="1:10" ht="43.5" x14ac:dyDescent="0.35">
      <c r="A56" s="9"/>
      <c r="B56" s="20" t="s">
        <v>104</v>
      </c>
      <c r="C56" s="21" t="s">
        <v>105</v>
      </c>
      <c r="D56" s="20" t="s">
        <v>32</v>
      </c>
      <c r="E56" s="22">
        <v>410</v>
      </c>
      <c r="F56" s="22"/>
      <c r="G56" s="22">
        <f t="shared" si="2"/>
        <v>0</v>
      </c>
      <c r="I56" s="30"/>
      <c r="J56" s="30"/>
    </row>
    <row r="57" spans="1:10" ht="43.5" x14ac:dyDescent="0.35">
      <c r="A57" s="9"/>
      <c r="B57" s="20" t="s">
        <v>106</v>
      </c>
      <c r="C57" s="21" t="s">
        <v>107</v>
      </c>
      <c r="D57" s="20" t="s">
        <v>32</v>
      </c>
      <c r="E57" s="22">
        <f>3*4*21*2</f>
        <v>504</v>
      </c>
      <c r="F57" s="22"/>
      <c r="G57" s="22">
        <f t="shared" si="2"/>
        <v>0</v>
      </c>
      <c r="I57" s="30"/>
      <c r="J57" s="30"/>
    </row>
    <row r="58" spans="1:10" ht="43.5" x14ac:dyDescent="0.35">
      <c r="A58" s="9"/>
      <c r="B58" s="20" t="s">
        <v>108</v>
      </c>
      <c r="C58" s="21" t="s">
        <v>109</v>
      </c>
      <c r="D58" s="20" t="s">
        <v>32</v>
      </c>
      <c r="E58" s="22">
        <v>162</v>
      </c>
      <c r="F58" s="22"/>
      <c r="G58" s="22">
        <f t="shared" si="2"/>
        <v>0</v>
      </c>
      <c r="I58" s="30"/>
      <c r="J58" s="30"/>
    </row>
    <row r="59" spans="1:10" ht="43.5" x14ac:dyDescent="0.35">
      <c r="A59" s="9"/>
      <c r="B59" s="20" t="s">
        <v>110</v>
      </c>
      <c r="C59" s="21" t="s">
        <v>111</v>
      </c>
      <c r="D59" s="20" t="s">
        <v>32</v>
      </c>
      <c r="E59" s="22">
        <v>12</v>
      </c>
      <c r="F59" s="22"/>
      <c r="G59" s="22">
        <f t="shared" si="2"/>
        <v>0</v>
      </c>
      <c r="I59" s="30"/>
      <c r="J59" s="30"/>
    </row>
    <row r="60" spans="1:10" ht="58" x14ac:dyDescent="0.35">
      <c r="A60" s="9"/>
      <c r="B60" s="20" t="s">
        <v>112</v>
      </c>
      <c r="C60" s="21" t="s">
        <v>113</v>
      </c>
      <c r="D60" s="20" t="s">
        <v>32</v>
      </c>
      <c r="E60" s="22">
        <f>12*8</f>
        <v>96</v>
      </c>
      <c r="F60" s="22"/>
      <c r="G60" s="22">
        <f t="shared" si="2"/>
        <v>0</v>
      </c>
      <c r="I60" s="30"/>
      <c r="J60" s="30"/>
    </row>
    <row r="61" spans="1:10" ht="58" x14ac:dyDescent="0.35">
      <c r="A61" s="9"/>
      <c r="B61" s="20" t="s">
        <v>114</v>
      </c>
      <c r="C61" s="21" t="s">
        <v>115</v>
      </c>
      <c r="D61" s="20" t="s">
        <v>32</v>
      </c>
      <c r="E61" s="22">
        <v>48</v>
      </c>
      <c r="F61" s="22"/>
      <c r="G61" s="22">
        <f t="shared" si="2"/>
        <v>0</v>
      </c>
      <c r="I61" s="30"/>
      <c r="J61" s="30"/>
    </row>
    <row r="62" spans="1:10" ht="58" x14ac:dyDescent="0.35">
      <c r="A62" s="9"/>
      <c r="B62" s="20" t="s">
        <v>116</v>
      </c>
      <c r="C62" s="21" t="s">
        <v>117</v>
      </c>
      <c r="D62" s="20" t="s">
        <v>32</v>
      </c>
      <c r="E62" s="22">
        <v>12</v>
      </c>
      <c r="F62" s="22"/>
      <c r="G62" s="22">
        <f t="shared" si="2"/>
        <v>0</v>
      </c>
      <c r="I62" s="30"/>
      <c r="J62" s="30"/>
    </row>
    <row r="63" spans="1:10" ht="58" x14ac:dyDescent="0.35">
      <c r="A63" s="9"/>
      <c r="B63" s="20" t="s">
        <v>118</v>
      </c>
      <c r="C63" s="21" t="s">
        <v>119</v>
      </c>
      <c r="D63" s="20" t="s">
        <v>32</v>
      </c>
      <c r="E63" s="22">
        <f>3*12</f>
        <v>36</v>
      </c>
      <c r="F63" s="22"/>
      <c r="G63" s="22">
        <f t="shared" si="2"/>
        <v>0</v>
      </c>
      <c r="I63" s="30"/>
      <c r="J63" s="30"/>
    </row>
    <row r="64" spans="1:10" ht="58" x14ac:dyDescent="0.35">
      <c r="A64" s="9"/>
      <c r="B64" s="20" t="s">
        <v>120</v>
      </c>
      <c r="C64" s="21" t="s">
        <v>121</v>
      </c>
      <c r="D64" s="20" t="s">
        <v>32</v>
      </c>
      <c r="E64" s="22">
        <v>42</v>
      </c>
      <c r="F64" s="22"/>
      <c r="G64" s="22">
        <f t="shared" si="2"/>
        <v>0</v>
      </c>
      <c r="I64" s="30"/>
      <c r="J64" s="30"/>
    </row>
    <row r="65" spans="1:10" ht="58" x14ac:dyDescent="0.35">
      <c r="A65" s="9"/>
      <c r="B65" s="20" t="s">
        <v>122</v>
      </c>
      <c r="C65" s="21" t="s">
        <v>123</v>
      </c>
      <c r="D65" s="20" t="s">
        <v>32</v>
      </c>
      <c r="E65" s="22">
        <v>12</v>
      </c>
      <c r="F65" s="22"/>
      <c r="G65" s="22">
        <f t="shared" si="2"/>
        <v>0</v>
      </c>
      <c r="I65" s="30"/>
      <c r="J65" s="30"/>
    </row>
    <row r="66" spans="1:10" ht="58" x14ac:dyDescent="0.35">
      <c r="A66" s="9"/>
      <c r="B66" s="20" t="s">
        <v>124</v>
      </c>
      <c r="C66" s="21" t="s">
        <v>125</v>
      </c>
      <c r="D66" s="20" t="s">
        <v>32</v>
      </c>
      <c r="E66" s="22">
        <v>10</v>
      </c>
      <c r="F66" s="22"/>
      <c r="G66" s="22">
        <f t="shared" si="2"/>
        <v>0</v>
      </c>
      <c r="I66" s="30"/>
      <c r="J66" s="30"/>
    </row>
    <row r="67" spans="1:10" ht="58" x14ac:dyDescent="0.35">
      <c r="A67" s="9"/>
      <c r="B67" s="20" t="s">
        <v>126</v>
      </c>
      <c r="C67" s="21" t="s">
        <v>127</v>
      </c>
      <c r="D67" s="20" t="s">
        <v>32</v>
      </c>
      <c r="E67" s="22">
        <v>10</v>
      </c>
      <c r="F67" s="22"/>
      <c r="G67" s="22">
        <f t="shared" si="2"/>
        <v>0</v>
      </c>
      <c r="I67" s="30"/>
      <c r="J67" s="30"/>
    </row>
    <row r="68" spans="1:10" ht="58" x14ac:dyDescent="0.35">
      <c r="A68" s="9"/>
      <c r="B68" s="20" t="s">
        <v>128</v>
      </c>
      <c r="C68" s="21" t="s">
        <v>129</v>
      </c>
      <c r="D68" s="20" t="s">
        <v>32</v>
      </c>
      <c r="E68" s="22">
        <v>5</v>
      </c>
      <c r="F68" s="22"/>
      <c r="G68" s="22">
        <f t="shared" si="2"/>
        <v>0</v>
      </c>
      <c r="I68" s="30"/>
      <c r="J68" s="30"/>
    </row>
    <row r="69" spans="1:10" ht="58" x14ac:dyDescent="0.35">
      <c r="A69" s="9"/>
      <c r="B69" s="20" t="s">
        <v>130</v>
      </c>
      <c r="C69" s="21" t="s">
        <v>131</v>
      </c>
      <c r="D69" s="20" t="s">
        <v>32</v>
      </c>
      <c r="E69" s="22">
        <v>3</v>
      </c>
      <c r="F69" s="22"/>
      <c r="G69" s="22">
        <f t="shared" si="2"/>
        <v>0</v>
      </c>
      <c r="I69" s="30"/>
      <c r="J69" s="30"/>
    </row>
    <row r="70" spans="1:10" ht="43.5" x14ac:dyDescent="0.35">
      <c r="A70" s="9"/>
      <c r="B70" s="20" t="s">
        <v>132</v>
      </c>
      <c r="C70" s="21" t="s">
        <v>133</v>
      </c>
      <c r="D70" s="20" t="s">
        <v>37</v>
      </c>
      <c r="E70" s="22">
        <v>10</v>
      </c>
      <c r="F70" s="22"/>
      <c r="G70" s="22">
        <f t="shared" si="2"/>
        <v>0</v>
      </c>
      <c r="I70" s="30"/>
      <c r="J70" s="30"/>
    </row>
    <row r="71" spans="1:10" ht="43.5" x14ac:dyDescent="0.35">
      <c r="A71" s="9"/>
      <c r="B71" s="20" t="s">
        <v>134</v>
      </c>
      <c r="C71" s="21" t="s">
        <v>135</v>
      </c>
      <c r="D71" s="20" t="s">
        <v>37</v>
      </c>
      <c r="E71" s="22">
        <v>2</v>
      </c>
      <c r="F71" s="22"/>
      <c r="G71" s="22">
        <f t="shared" si="2"/>
        <v>0</v>
      </c>
      <c r="I71" s="30"/>
      <c r="J71" s="30"/>
    </row>
    <row r="72" spans="1:10" ht="43.5" x14ac:dyDescent="0.35">
      <c r="A72" s="9"/>
      <c r="B72" s="20" t="s">
        <v>136</v>
      </c>
      <c r="C72" s="21" t="s">
        <v>137</v>
      </c>
      <c r="D72" s="20" t="s">
        <v>37</v>
      </c>
      <c r="E72" s="22">
        <v>2</v>
      </c>
      <c r="F72" s="22"/>
      <c r="G72" s="22">
        <f t="shared" si="2"/>
        <v>0</v>
      </c>
      <c r="I72" s="30"/>
      <c r="J72" s="30"/>
    </row>
    <row r="73" spans="1:10" ht="58" x14ac:dyDescent="0.35">
      <c r="A73" s="9"/>
      <c r="B73" s="20" t="s">
        <v>138</v>
      </c>
      <c r="C73" s="21" t="s">
        <v>139</v>
      </c>
      <c r="D73" s="20" t="s">
        <v>32</v>
      </c>
      <c r="E73" s="22">
        <v>4</v>
      </c>
      <c r="F73" s="22"/>
      <c r="G73" s="22">
        <f t="shared" si="2"/>
        <v>0</v>
      </c>
      <c r="I73" s="30"/>
      <c r="J73" s="30"/>
    </row>
    <row r="74" spans="1:10" x14ac:dyDescent="0.35">
      <c r="A74" s="9"/>
      <c r="B74" s="14" t="s">
        <v>140</v>
      </c>
      <c r="C74" s="15" t="s">
        <v>141</v>
      </c>
      <c r="D74" s="14"/>
      <c r="E74" s="14"/>
      <c r="F74" s="14"/>
      <c r="G74" s="25">
        <f>SUM(G75:G84)</f>
        <v>0</v>
      </c>
      <c r="I74" s="30"/>
      <c r="J74" s="30"/>
    </row>
    <row r="75" spans="1:10" ht="43.5" x14ac:dyDescent="0.35">
      <c r="A75" s="9"/>
      <c r="B75" s="20" t="s">
        <v>142</v>
      </c>
      <c r="C75" s="21" t="s">
        <v>143</v>
      </c>
      <c r="D75" s="20" t="s">
        <v>32</v>
      </c>
      <c r="E75" s="22">
        <f>12*SUM(E14:E15)</f>
        <v>36</v>
      </c>
      <c r="F75" s="22"/>
      <c r="G75" s="22">
        <f>E75*F75</f>
        <v>0</v>
      </c>
      <c r="I75" s="30"/>
      <c r="J75" s="30"/>
    </row>
    <row r="76" spans="1:10" ht="72.5" x14ac:dyDescent="0.35">
      <c r="A76" s="9"/>
      <c r="B76" s="20" t="s">
        <v>144</v>
      </c>
      <c r="C76" s="21" t="s">
        <v>145</v>
      </c>
      <c r="D76" s="20" t="s">
        <v>146</v>
      </c>
      <c r="E76" s="22">
        <v>10</v>
      </c>
      <c r="F76" s="22"/>
      <c r="G76" s="22">
        <f t="shared" ref="G76:G84" si="3">E76*F76</f>
        <v>0</v>
      </c>
      <c r="I76" s="30"/>
      <c r="J76" s="30"/>
    </row>
    <row r="77" spans="1:10" ht="29" x14ac:dyDescent="0.35">
      <c r="A77" s="9"/>
      <c r="B77" s="20" t="s">
        <v>147</v>
      </c>
      <c r="C77" s="21" t="s">
        <v>148</v>
      </c>
      <c r="D77" s="20" t="s">
        <v>146</v>
      </c>
      <c r="E77" s="22">
        <v>2</v>
      </c>
      <c r="F77" s="22"/>
      <c r="G77" s="22">
        <f t="shared" si="3"/>
        <v>0</v>
      </c>
      <c r="I77" s="30"/>
      <c r="J77" s="30"/>
    </row>
    <row r="78" spans="1:10" ht="72.5" x14ac:dyDescent="0.35">
      <c r="A78" s="9"/>
      <c r="B78" s="20" t="s">
        <v>149</v>
      </c>
      <c r="C78" s="21" t="s">
        <v>150</v>
      </c>
      <c r="D78" s="20" t="s">
        <v>146</v>
      </c>
      <c r="E78" s="22">
        <v>1</v>
      </c>
      <c r="F78" s="22"/>
      <c r="G78" s="22">
        <f t="shared" si="3"/>
        <v>0</v>
      </c>
      <c r="I78" s="30"/>
      <c r="J78" s="30"/>
    </row>
    <row r="79" spans="1:10" ht="58" x14ac:dyDescent="0.35">
      <c r="A79" s="9"/>
      <c r="B79" s="20" t="s">
        <v>151</v>
      </c>
      <c r="C79" s="21" t="s">
        <v>152</v>
      </c>
      <c r="D79" s="20" t="s">
        <v>146</v>
      </c>
      <c r="E79" s="22">
        <v>1</v>
      </c>
      <c r="F79" s="22"/>
      <c r="G79" s="22">
        <f t="shared" si="3"/>
        <v>0</v>
      </c>
      <c r="I79" s="30"/>
      <c r="J79" s="30"/>
    </row>
    <row r="80" spans="1:10" ht="43.5" x14ac:dyDescent="0.35">
      <c r="A80" s="9"/>
      <c r="B80" s="20" t="s">
        <v>153</v>
      </c>
      <c r="C80" s="21" t="s">
        <v>154</v>
      </c>
      <c r="D80" s="20" t="s">
        <v>37</v>
      </c>
      <c r="E80" s="22">
        <v>1</v>
      </c>
      <c r="F80" s="22"/>
      <c r="G80" s="22">
        <f t="shared" si="3"/>
        <v>0</v>
      </c>
      <c r="I80" s="30"/>
      <c r="J80" s="30"/>
    </row>
    <row r="81" spans="1:10" ht="43.5" x14ac:dyDescent="0.35">
      <c r="A81" s="9"/>
      <c r="B81" s="20" t="s">
        <v>155</v>
      </c>
      <c r="C81" s="21" t="s">
        <v>156</v>
      </c>
      <c r="D81" s="20" t="s">
        <v>146</v>
      </c>
      <c r="E81" s="22">
        <v>1</v>
      </c>
      <c r="F81" s="22"/>
      <c r="G81" s="22">
        <f t="shared" si="3"/>
        <v>0</v>
      </c>
      <c r="I81" s="30"/>
      <c r="J81" s="30"/>
    </row>
    <row r="82" spans="1:10" ht="58" x14ac:dyDescent="0.35">
      <c r="A82" s="9"/>
      <c r="B82" s="20" t="s">
        <v>157</v>
      </c>
      <c r="C82" s="21" t="s">
        <v>158</v>
      </c>
      <c r="D82" s="20" t="s">
        <v>146</v>
      </c>
      <c r="E82" s="22">
        <v>1</v>
      </c>
      <c r="F82" s="22"/>
      <c r="G82" s="22">
        <f t="shared" si="3"/>
        <v>0</v>
      </c>
      <c r="I82" s="30"/>
      <c r="J82" s="30"/>
    </row>
    <row r="83" spans="1:10" ht="29" x14ac:dyDescent="0.35">
      <c r="A83" s="9"/>
      <c r="B83" s="20" t="s">
        <v>159</v>
      </c>
      <c r="C83" s="21" t="s">
        <v>160</v>
      </c>
      <c r="D83" s="20" t="s">
        <v>15</v>
      </c>
      <c r="E83" s="22">
        <v>32</v>
      </c>
      <c r="F83" s="22"/>
      <c r="G83" s="22">
        <f t="shared" si="3"/>
        <v>0</v>
      </c>
      <c r="I83" s="30"/>
      <c r="J83" s="30"/>
    </row>
    <row r="84" spans="1:10" x14ac:dyDescent="0.35">
      <c r="A84" s="9"/>
      <c r="B84" s="20" t="s">
        <v>161</v>
      </c>
      <c r="C84" s="21" t="s">
        <v>162</v>
      </c>
      <c r="D84" s="20" t="s">
        <v>32</v>
      </c>
      <c r="E84" s="22">
        <v>1</v>
      </c>
      <c r="F84" s="22"/>
      <c r="G84" s="22">
        <f t="shared" si="3"/>
        <v>0</v>
      </c>
      <c r="I84" s="30"/>
      <c r="J84" s="30"/>
    </row>
    <row r="85" spans="1:10" x14ac:dyDescent="0.35">
      <c r="A85" s="9"/>
      <c r="B85" s="14" t="s">
        <v>163</v>
      </c>
      <c r="C85" s="15" t="s">
        <v>164</v>
      </c>
      <c r="D85" s="14"/>
      <c r="E85" s="14"/>
      <c r="F85" s="14"/>
      <c r="G85" s="25">
        <f>SUM(G86:G90)</f>
        <v>0</v>
      </c>
      <c r="I85" s="30"/>
      <c r="J85" s="30"/>
    </row>
    <row r="86" spans="1:10" x14ac:dyDescent="0.35">
      <c r="A86" s="9"/>
      <c r="B86" s="20" t="s">
        <v>165</v>
      </c>
      <c r="C86" s="26" t="s">
        <v>166</v>
      </c>
      <c r="D86" s="20" t="s">
        <v>15</v>
      </c>
      <c r="E86" s="22">
        <v>5</v>
      </c>
      <c r="F86" s="22"/>
      <c r="G86" s="22">
        <f>E86*F86</f>
        <v>0</v>
      </c>
      <c r="I86" s="30"/>
      <c r="J86" s="30"/>
    </row>
    <row r="87" spans="1:10" x14ac:dyDescent="0.35">
      <c r="A87" s="9"/>
      <c r="B87" s="20" t="s">
        <v>167</v>
      </c>
      <c r="C87" s="26" t="s">
        <v>168</v>
      </c>
      <c r="D87" s="20" t="s">
        <v>15</v>
      </c>
      <c r="E87" s="22">
        <v>1</v>
      </c>
      <c r="F87" s="22"/>
      <c r="G87" s="22">
        <f>E87*F87</f>
        <v>0</v>
      </c>
      <c r="I87" s="30"/>
      <c r="J87" s="30"/>
    </row>
    <row r="88" spans="1:10" x14ac:dyDescent="0.35">
      <c r="A88" s="9"/>
      <c r="B88" s="20" t="s">
        <v>169</v>
      </c>
      <c r="C88" s="26" t="s">
        <v>170</v>
      </c>
      <c r="D88" s="20" t="s">
        <v>32</v>
      </c>
      <c r="E88" s="22">
        <v>7</v>
      </c>
      <c r="F88" s="22"/>
      <c r="G88" s="22">
        <f>E88*F88</f>
        <v>0</v>
      </c>
      <c r="I88" s="30"/>
      <c r="J88" s="30"/>
    </row>
    <row r="89" spans="1:10" x14ac:dyDescent="0.35">
      <c r="A89" s="9"/>
      <c r="B89" s="20" t="s">
        <v>171</v>
      </c>
      <c r="C89" s="26" t="s">
        <v>172</v>
      </c>
      <c r="D89" s="20" t="s">
        <v>68</v>
      </c>
      <c r="E89" s="22">
        <v>276</v>
      </c>
      <c r="F89" s="22"/>
      <c r="G89" s="22">
        <f>E89*F89</f>
        <v>0</v>
      </c>
      <c r="I89" s="30"/>
      <c r="J89" s="30"/>
    </row>
    <row r="90" spans="1:10" ht="43.5" x14ac:dyDescent="0.35">
      <c r="A90" s="9"/>
      <c r="B90" s="20" t="s">
        <v>173</v>
      </c>
      <c r="C90" s="21" t="s">
        <v>174</v>
      </c>
      <c r="D90" s="20" t="s">
        <v>71</v>
      </c>
      <c r="E90" s="29">
        <v>33</v>
      </c>
      <c r="F90" s="29"/>
      <c r="G90" s="22">
        <f>E90*F90</f>
        <v>0</v>
      </c>
      <c r="I90" s="30"/>
      <c r="J90" s="30"/>
    </row>
    <row r="91" spans="1:10" x14ac:dyDescent="0.35">
      <c r="A91" s="9"/>
      <c r="B91" s="34" t="s">
        <v>4</v>
      </c>
      <c r="C91" s="35" t="s">
        <v>5</v>
      </c>
      <c r="D91" s="4" t="s">
        <v>6</v>
      </c>
      <c r="E91" s="6" t="s">
        <v>7</v>
      </c>
      <c r="F91" s="7" t="s">
        <v>8</v>
      </c>
      <c r="G91" s="8" t="s">
        <v>9</v>
      </c>
    </row>
    <row r="92" spans="1:10" ht="18" customHeight="1" x14ac:dyDescent="0.35">
      <c r="A92" s="9"/>
      <c r="B92" s="10"/>
      <c r="C92" s="11" t="s">
        <v>181</v>
      </c>
      <c r="D92" s="10"/>
      <c r="E92" s="10"/>
      <c r="F92" s="12"/>
      <c r="G92" s="36">
        <f>G93+G97+G114+G120+G123+G144+G146</f>
        <v>0</v>
      </c>
    </row>
    <row r="93" spans="1:10" ht="15" customHeight="1" x14ac:dyDescent="0.35">
      <c r="A93" s="9"/>
      <c r="B93" s="14">
        <v>1</v>
      </c>
      <c r="C93" s="15" t="s">
        <v>12</v>
      </c>
      <c r="D93" s="14"/>
      <c r="E93" s="16">
        <f>SUM(E94:E95)</f>
        <v>2</v>
      </c>
      <c r="F93" s="17"/>
      <c r="G93" s="37">
        <f>SUM(G94:G95)</f>
        <v>0</v>
      </c>
    </row>
    <row r="94" spans="1:10" ht="18.75" customHeight="1" x14ac:dyDescent="0.35">
      <c r="A94" s="9"/>
      <c r="B94" s="38">
        <v>1.6</v>
      </c>
      <c r="C94" s="21" t="s">
        <v>182</v>
      </c>
      <c r="D94" s="20" t="s">
        <v>15</v>
      </c>
      <c r="E94" s="22">
        <v>1</v>
      </c>
      <c r="F94" s="27"/>
      <c r="G94" s="39">
        <f t="shared" ref="G94:G150" si="4">E94*F94</f>
        <v>0</v>
      </c>
    </row>
    <row r="95" spans="1:10" ht="19.5" customHeight="1" x14ac:dyDescent="0.35">
      <c r="A95" s="9"/>
      <c r="B95" s="38">
        <v>1.7</v>
      </c>
      <c r="C95" s="21" t="s">
        <v>183</v>
      </c>
      <c r="D95" s="20" t="s">
        <v>15</v>
      </c>
      <c r="E95" s="22">
        <v>1</v>
      </c>
      <c r="F95" s="27"/>
      <c r="G95" s="39">
        <f t="shared" si="4"/>
        <v>0</v>
      </c>
    </row>
    <row r="96" spans="1:10" ht="29" x14ac:dyDescent="0.35">
      <c r="B96" s="38">
        <v>1.8</v>
      </c>
      <c r="C96" s="23" t="s">
        <v>23</v>
      </c>
      <c r="D96" s="20" t="s">
        <v>15</v>
      </c>
      <c r="E96" s="22">
        <v>2</v>
      </c>
      <c r="F96" s="22"/>
      <c r="G96" s="22">
        <f t="shared" si="4"/>
        <v>0</v>
      </c>
    </row>
    <row r="97" spans="1:7" x14ac:dyDescent="0.35">
      <c r="A97" s="9"/>
      <c r="B97" s="14">
        <v>2</v>
      </c>
      <c r="C97" s="40" t="s">
        <v>29</v>
      </c>
      <c r="D97" s="14"/>
      <c r="E97" s="31"/>
      <c r="F97" s="41"/>
      <c r="G97" s="42">
        <f>SUM(G98:G113)</f>
        <v>0</v>
      </c>
    </row>
    <row r="98" spans="1:7" x14ac:dyDescent="0.35">
      <c r="B98" s="38">
        <v>2.2999999999999998</v>
      </c>
      <c r="C98" s="21" t="s">
        <v>184</v>
      </c>
      <c r="D98" s="20" t="s">
        <v>32</v>
      </c>
      <c r="E98" s="22">
        <v>28</v>
      </c>
      <c r="F98" s="27"/>
      <c r="G98" s="39">
        <f t="shared" si="4"/>
        <v>0</v>
      </c>
    </row>
    <row r="99" spans="1:7" x14ac:dyDescent="0.35">
      <c r="B99" s="38">
        <v>2.5</v>
      </c>
      <c r="C99" s="21" t="s">
        <v>185</v>
      </c>
      <c r="D99" s="20" t="s">
        <v>32</v>
      </c>
      <c r="E99" s="22">
        <v>28</v>
      </c>
      <c r="F99" s="27"/>
      <c r="G99" s="39">
        <f t="shared" si="4"/>
        <v>0</v>
      </c>
    </row>
    <row r="100" spans="1:7" x14ac:dyDescent="0.35">
      <c r="B100" s="38">
        <v>2.8</v>
      </c>
      <c r="C100" s="21" t="s">
        <v>39</v>
      </c>
      <c r="D100" s="20" t="s">
        <v>15</v>
      </c>
      <c r="E100" s="22">
        <v>16</v>
      </c>
      <c r="F100" s="27"/>
      <c r="G100" s="39">
        <f t="shared" si="4"/>
        <v>0</v>
      </c>
    </row>
    <row r="101" spans="1:7" x14ac:dyDescent="0.35">
      <c r="B101" s="38">
        <v>2.9</v>
      </c>
      <c r="C101" s="21" t="s">
        <v>186</v>
      </c>
      <c r="D101" s="20" t="s">
        <v>15</v>
      </c>
      <c r="E101" s="22">
        <v>2</v>
      </c>
      <c r="F101" s="27"/>
      <c r="G101" s="39">
        <f>+E101*F101</f>
        <v>0</v>
      </c>
    </row>
    <row r="102" spans="1:7" x14ac:dyDescent="0.35">
      <c r="B102" s="43">
        <v>2.1</v>
      </c>
      <c r="C102" s="21" t="s">
        <v>43</v>
      </c>
      <c r="D102" s="20" t="s">
        <v>15</v>
      </c>
      <c r="E102" s="22">
        <v>2</v>
      </c>
      <c r="F102" s="27"/>
      <c r="G102" s="39">
        <f>+E102*F102</f>
        <v>0</v>
      </c>
    </row>
    <row r="103" spans="1:7" x14ac:dyDescent="0.35">
      <c r="B103" s="38">
        <v>2.11</v>
      </c>
      <c r="C103" s="21" t="s">
        <v>45</v>
      </c>
      <c r="D103" s="20" t="s">
        <v>15</v>
      </c>
      <c r="E103" s="22">
        <v>2</v>
      </c>
      <c r="F103" s="27"/>
      <c r="G103" s="39">
        <f>+E103*F103</f>
        <v>0</v>
      </c>
    </row>
    <row r="104" spans="1:7" x14ac:dyDescent="0.35">
      <c r="B104" s="38">
        <v>2.12</v>
      </c>
      <c r="C104" s="21" t="s">
        <v>187</v>
      </c>
      <c r="D104" s="20" t="s">
        <v>15</v>
      </c>
      <c r="E104" s="22">
        <v>2</v>
      </c>
      <c r="F104" s="27"/>
      <c r="G104" s="39">
        <f t="shared" si="4"/>
        <v>0</v>
      </c>
    </row>
    <row r="105" spans="1:7" x14ac:dyDescent="0.35">
      <c r="B105" s="38">
        <v>2.15</v>
      </c>
      <c r="C105" s="21" t="s">
        <v>47</v>
      </c>
      <c r="D105" s="20" t="s">
        <v>15</v>
      </c>
      <c r="E105" s="22">
        <v>4</v>
      </c>
      <c r="F105" s="27"/>
      <c r="G105" s="39">
        <f t="shared" si="4"/>
        <v>0</v>
      </c>
    </row>
    <row r="106" spans="1:7" x14ac:dyDescent="0.35">
      <c r="B106" s="38">
        <v>2.1800000000000002</v>
      </c>
      <c r="C106" s="21" t="s">
        <v>49</v>
      </c>
      <c r="D106" s="20" t="s">
        <v>15</v>
      </c>
      <c r="E106" s="22">
        <v>4</v>
      </c>
      <c r="F106" s="27"/>
      <c r="G106" s="39">
        <f t="shared" si="4"/>
        <v>0</v>
      </c>
    </row>
    <row r="107" spans="1:7" x14ac:dyDescent="0.35">
      <c r="B107" s="43">
        <v>2.19</v>
      </c>
      <c r="C107" s="21" t="s">
        <v>51</v>
      </c>
      <c r="D107" s="20" t="s">
        <v>15</v>
      </c>
      <c r="E107" s="22">
        <v>2</v>
      </c>
      <c r="F107" s="27"/>
      <c r="G107" s="39">
        <f t="shared" si="4"/>
        <v>0</v>
      </c>
    </row>
    <row r="108" spans="1:7" x14ac:dyDescent="0.35">
      <c r="B108" s="43">
        <v>2.2000000000000002</v>
      </c>
      <c r="C108" s="21" t="s">
        <v>53</v>
      </c>
      <c r="D108" s="20" t="s">
        <v>15</v>
      </c>
      <c r="E108" s="22">
        <v>6</v>
      </c>
      <c r="F108" s="27"/>
      <c r="G108" s="39">
        <f t="shared" si="4"/>
        <v>0</v>
      </c>
    </row>
    <row r="109" spans="1:7" x14ac:dyDescent="0.35">
      <c r="B109" s="38">
        <v>2.21</v>
      </c>
      <c r="C109" s="21" t="s">
        <v>55</v>
      </c>
      <c r="D109" s="20" t="s">
        <v>15</v>
      </c>
      <c r="E109" s="22">
        <v>2</v>
      </c>
      <c r="F109" s="27"/>
      <c r="G109" s="39">
        <f t="shared" si="4"/>
        <v>0</v>
      </c>
    </row>
    <row r="110" spans="1:7" x14ac:dyDescent="0.35">
      <c r="B110" s="43">
        <v>2.2200000000000002</v>
      </c>
      <c r="C110" s="21" t="s">
        <v>57</v>
      </c>
      <c r="D110" s="20" t="s">
        <v>15</v>
      </c>
      <c r="E110" s="22">
        <v>2</v>
      </c>
      <c r="F110" s="27"/>
      <c r="G110" s="39">
        <f t="shared" si="4"/>
        <v>0</v>
      </c>
    </row>
    <row r="111" spans="1:7" x14ac:dyDescent="0.35">
      <c r="B111" s="38">
        <v>2.2400000000000002</v>
      </c>
      <c r="C111" s="21" t="s">
        <v>59</v>
      </c>
      <c r="D111" s="20" t="s">
        <v>15</v>
      </c>
      <c r="E111" s="22">
        <v>3</v>
      </c>
      <c r="F111" s="27"/>
      <c r="G111" s="39">
        <f t="shared" si="4"/>
        <v>0</v>
      </c>
    </row>
    <row r="112" spans="1:7" x14ac:dyDescent="0.35">
      <c r="B112" s="43">
        <v>2.25</v>
      </c>
      <c r="C112" s="21" t="s">
        <v>61</v>
      </c>
      <c r="D112" s="20" t="s">
        <v>15</v>
      </c>
      <c r="E112" s="22">
        <v>1</v>
      </c>
      <c r="F112" s="27"/>
      <c r="G112" s="39">
        <f t="shared" si="4"/>
        <v>0</v>
      </c>
    </row>
    <row r="113" spans="2:7" x14ac:dyDescent="0.35">
      <c r="B113" s="38">
        <v>2.2599999999999998</v>
      </c>
      <c r="C113" s="26" t="s">
        <v>63</v>
      </c>
      <c r="D113" s="20" t="s">
        <v>15</v>
      </c>
      <c r="E113" s="22">
        <v>2</v>
      </c>
      <c r="F113" s="27"/>
      <c r="G113" s="39">
        <f t="shared" si="4"/>
        <v>0</v>
      </c>
    </row>
    <row r="114" spans="2:7" x14ac:dyDescent="0.35">
      <c r="B114" s="14">
        <v>3</v>
      </c>
      <c r="C114" s="15" t="s">
        <v>65</v>
      </c>
      <c r="D114" s="14"/>
      <c r="E114" s="44"/>
      <c r="F114" s="41"/>
      <c r="G114" s="42">
        <f>SUM(G115:G119)</f>
        <v>0</v>
      </c>
    </row>
    <row r="115" spans="2:7" ht="29" x14ac:dyDescent="0.35">
      <c r="B115" s="38">
        <v>3.1</v>
      </c>
      <c r="C115" s="21" t="s">
        <v>188</v>
      </c>
      <c r="D115" s="20" t="s">
        <v>68</v>
      </c>
      <c r="E115" s="22">
        <v>35</v>
      </c>
      <c r="F115" s="27"/>
      <c r="G115" s="39">
        <f t="shared" si="4"/>
        <v>0</v>
      </c>
    </row>
    <row r="116" spans="2:7" ht="29" x14ac:dyDescent="0.35">
      <c r="B116" s="38">
        <v>3.2</v>
      </c>
      <c r="C116" s="21" t="s">
        <v>189</v>
      </c>
      <c r="D116" s="20" t="s">
        <v>71</v>
      </c>
      <c r="E116" s="22">
        <v>65</v>
      </c>
      <c r="F116" s="27"/>
      <c r="G116" s="39">
        <f t="shared" si="4"/>
        <v>0</v>
      </c>
    </row>
    <row r="117" spans="2:7" x14ac:dyDescent="0.35">
      <c r="B117" s="38">
        <v>3.3</v>
      </c>
      <c r="C117" s="21" t="s">
        <v>190</v>
      </c>
      <c r="D117" s="20" t="s">
        <v>15</v>
      </c>
      <c r="E117" s="22">
        <v>4</v>
      </c>
      <c r="F117" s="27"/>
      <c r="G117" s="39">
        <f t="shared" si="4"/>
        <v>0</v>
      </c>
    </row>
    <row r="118" spans="2:7" x14ac:dyDescent="0.35">
      <c r="B118" s="38">
        <v>3.4</v>
      </c>
      <c r="C118" s="21" t="s">
        <v>191</v>
      </c>
      <c r="D118" s="20" t="s">
        <v>192</v>
      </c>
      <c r="E118" s="22">
        <v>2</v>
      </c>
      <c r="F118" s="27"/>
      <c r="G118" s="39">
        <f t="shared" si="4"/>
        <v>0</v>
      </c>
    </row>
    <row r="119" spans="2:7" x14ac:dyDescent="0.35">
      <c r="B119" s="38">
        <v>3.5</v>
      </c>
      <c r="C119" s="21" t="s">
        <v>193</v>
      </c>
      <c r="D119" s="20" t="s">
        <v>32</v>
      </c>
      <c r="E119" s="22">
        <v>10</v>
      </c>
      <c r="F119" s="27"/>
      <c r="G119" s="39">
        <f t="shared" si="4"/>
        <v>0</v>
      </c>
    </row>
    <row r="120" spans="2:7" x14ac:dyDescent="0.35">
      <c r="B120" s="14">
        <v>4</v>
      </c>
      <c r="C120" s="15" t="s">
        <v>79</v>
      </c>
      <c r="D120" s="14"/>
      <c r="E120" s="31"/>
      <c r="F120" s="41"/>
      <c r="G120" s="42">
        <f>SUM(G121:G122)</f>
        <v>0</v>
      </c>
    </row>
    <row r="121" spans="2:7" ht="72.5" x14ac:dyDescent="0.35">
      <c r="B121" s="38">
        <v>4.0999999999999996</v>
      </c>
      <c r="C121" s="21" t="s">
        <v>81</v>
      </c>
      <c r="D121" s="20" t="s">
        <v>15</v>
      </c>
      <c r="E121" s="22">
        <v>2</v>
      </c>
      <c r="F121" s="45"/>
      <c r="G121" s="46">
        <f t="shared" si="4"/>
        <v>0</v>
      </c>
    </row>
    <row r="122" spans="2:7" ht="29" x14ac:dyDescent="0.35">
      <c r="B122" s="38">
        <v>4.2</v>
      </c>
      <c r="C122" s="21" t="s">
        <v>83</v>
      </c>
      <c r="D122" s="20" t="s">
        <v>71</v>
      </c>
      <c r="E122" s="29">
        <v>9</v>
      </c>
      <c r="F122" s="47"/>
      <c r="G122" s="46">
        <f t="shared" si="4"/>
        <v>0</v>
      </c>
    </row>
    <row r="123" spans="2:7" x14ac:dyDescent="0.35">
      <c r="B123" s="14">
        <v>5</v>
      </c>
      <c r="C123" s="15" t="s">
        <v>85</v>
      </c>
      <c r="D123" s="14"/>
      <c r="E123" s="31"/>
      <c r="F123" s="41"/>
      <c r="G123" s="42">
        <f>SUM(G124:G143)</f>
        <v>0</v>
      </c>
    </row>
    <row r="124" spans="2:7" ht="101.5" x14ac:dyDescent="0.35">
      <c r="B124" s="38">
        <v>5.0999999999999996</v>
      </c>
      <c r="C124" s="21" t="s">
        <v>194</v>
      </c>
      <c r="D124" s="20" t="s">
        <v>37</v>
      </c>
      <c r="E124" s="22">
        <v>1</v>
      </c>
      <c r="F124" s="22"/>
      <c r="G124" s="39">
        <f t="shared" si="4"/>
        <v>0</v>
      </c>
    </row>
    <row r="125" spans="2:7" ht="72.5" x14ac:dyDescent="0.35">
      <c r="B125" s="38">
        <v>5.0999999999999996</v>
      </c>
      <c r="C125" s="21" t="s">
        <v>89</v>
      </c>
      <c r="D125" s="20" t="s">
        <v>37</v>
      </c>
      <c r="E125" s="22">
        <v>2</v>
      </c>
      <c r="F125" s="22"/>
      <c r="G125" s="39">
        <f t="shared" si="4"/>
        <v>0</v>
      </c>
    </row>
    <row r="126" spans="2:7" ht="72.5" x14ac:dyDescent="0.35">
      <c r="B126" s="38">
        <v>5.0999999999999996</v>
      </c>
      <c r="C126" s="21" t="s">
        <v>91</v>
      </c>
      <c r="D126" s="20" t="s">
        <v>37</v>
      </c>
      <c r="E126" s="22">
        <v>4</v>
      </c>
      <c r="F126" s="22"/>
      <c r="G126" s="39">
        <f t="shared" si="4"/>
        <v>0</v>
      </c>
    </row>
    <row r="127" spans="2:7" ht="58" x14ac:dyDescent="0.35">
      <c r="B127" s="38">
        <v>5.0999999999999996</v>
      </c>
      <c r="C127" s="21" t="s">
        <v>93</v>
      </c>
      <c r="D127" s="20" t="s">
        <v>37</v>
      </c>
      <c r="E127" s="22">
        <v>1</v>
      </c>
      <c r="F127" s="22"/>
      <c r="G127" s="39">
        <f t="shared" si="4"/>
        <v>0</v>
      </c>
    </row>
    <row r="128" spans="2:7" ht="72.5" x14ac:dyDescent="0.35">
      <c r="B128" s="38">
        <v>5.0999999999999996</v>
      </c>
      <c r="C128" s="21" t="s">
        <v>95</v>
      </c>
      <c r="D128" s="20" t="s">
        <v>37</v>
      </c>
      <c r="E128" s="22">
        <v>2</v>
      </c>
      <c r="F128" s="22"/>
      <c r="G128" s="39">
        <f t="shared" si="4"/>
        <v>0</v>
      </c>
    </row>
    <row r="129" spans="2:7" ht="58" x14ac:dyDescent="0.35">
      <c r="B129" s="38">
        <v>5.0999999999999996</v>
      </c>
      <c r="C129" s="21" t="s">
        <v>97</v>
      </c>
      <c r="D129" s="20" t="s">
        <v>37</v>
      </c>
      <c r="E129" s="22">
        <v>2</v>
      </c>
      <c r="F129" s="22"/>
      <c r="G129" s="39">
        <f t="shared" si="4"/>
        <v>0</v>
      </c>
    </row>
    <row r="130" spans="2:7" ht="87" x14ac:dyDescent="0.35">
      <c r="B130" s="38">
        <v>5.0999999999999996</v>
      </c>
      <c r="C130" s="21" t="s">
        <v>99</v>
      </c>
      <c r="D130" s="20" t="s">
        <v>37</v>
      </c>
      <c r="E130" s="22">
        <v>1</v>
      </c>
      <c r="F130" s="22"/>
      <c r="G130" s="39">
        <f t="shared" si="4"/>
        <v>0</v>
      </c>
    </row>
    <row r="131" spans="2:7" ht="130.5" x14ac:dyDescent="0.35">
      <c r="B131" s="38">
        <v>5.0999999999999996</v>
      </c>
      <c r="C131" s="21" t="s">
        <v>101</v>
      </c>
      <c r="D131" s="20" t="s">
        <v>37</v>
      </c>
      <c r="E131" s="22">
        <v>1</v>
      </c>
      <c r="F131" s="22"/>
      <c r="G131" s="39">
        <f t="shared" si="4"/>
        <v>0</v>
      </c>
    </row>
    <row r="132" spans="2:7" ht="43.5" x14ac:dyDescent="0.35">
      <c r="B132" s="38">
        <v>5.0999999999999996</v>
      </c>
      <c r="C132" s="21" t="s">
        <v>103</v>
      </c>
      <c r="D132" s="20" t="s">
        <v>32</v>
      </c>
      <c r="E132" s="22">
        <f>32*2*1.5</f>
        <v>96</v>
      </c>
      <c r="F132" s="22"/>
      <c r="G132" s="39">
        <f t="shared" si="4"/>
        <v>0</v>
      </c>
    </row>
    <row r="133" spans="2:7" ht="43.5" x14ac:dyDescent="0.35">
      <c r="B133" s="38">
        <v>5.0999999999999996</v>
      </c>
      <c r="C133" s="21" t="s">
        <v>105</v>
      </c>
      <c r="D133" s="20" t="s">
        <v>32</v>
      </c>
      <c r="E133" s="22">
        <f>4*12*2</f>
        <v>96</v>
      </c>
      <c r="F133" s="22"/>
      <c r="G133" s="39">
        <f t="shared" si="4"/>
        <v>0</v>
      </c>
    </row>
    <row r="134" spans="2:7" ht="43.5" x14ac:dyDescent="0.35">
      <c r="B134" s="38">
        <v>5.0999999999999996</v>
      </c>
      <c r="C134" s="21" t="s">
        <v>107</v>
      </c>
      <c r="D134" s="20" t="s">
        <v>32</v>
      </c>
      <c r="E134" s="22">
        <f>3*4*15</f>
        <v>180</v>
      </c>
      <c r="F134" s="22"/>
      <c r="G134" s="39">
        <f t="shared" si="4"/>
        <v>0</v>
      </c>
    </row>
    <row r="135" spans="2:7" ht="43.5" x14ac:dyDescent="0.35">
      <c r="B135" s="38">
        <v>5.0999999999999996</v>
      </c>
      <c r="C135" s="21" t="s">
        <v>109</v>
      </c>
      <c r="D135" s="20" t="s">
        <v>32</v>
      </c>
      <c r="E135" s="22">
        <f>32*4</f>
        <v>128</v>
      </c>
      <c r="F135" s="22"/>
      <c r="G135" s="39">
        <f t="shared" si="4"/>
        <v>0</v>
      </c>
    </row>
    <row r="136" spans="2:7" ht="58" x14ac:dyDescent="0.35">
      <c r="B136" s="38">
        <v>5.0999999999999996</v>
      </c>
      <c r="C136" s="21" t="s">
        <v>113</v>
      </c>
      <c r="D136" s="20" t="s">
        <v>32</v>
      </c>
      <c r="E136" s="22">
        <v>31</v>
      </c>
      <c r="F136" s="22"/>
      <c r="G136" s="39">
        <f t="shared" si="4"/>
        <v>0</v>
      </c>
    </row>
    <row r="137" spans="2:7" ht="58" x14ac:dyDescent="0.35">
      <c r="B137" s="38">
        <v>5.0999999999999996</v>
      </c>
      <c r="C137" s="21" t="s">
        <v>115</v>
      </c>
      <c r="D137" s="20" t="s">
        <v>32</v>
      </c>
      <c r="E137" s="22">
        <v>34</v>
      </c>
      <c r="F137" s="22"/>
      <c r="G137" s="39">
        <f t="shared" si="4"/>
        <v>0</v>
      </c>
    </row>
    <row r="138" spans="2:7" ht="58" x14ac:dyDescent="0.35">
      <c r="B138" s="38">
        <v>5.0999999999999996</v>
      </c>
      <c r="C138" s="21" t="s">
        <v>117</v>
      </c>
      <c r="D138" s="20" t="s">
        <v>32</v>
      </c>
      <c r="E138" s="22">
        <v>2</v>
      </c>
      <c r="F138" s="22"/>
      <c r="G138" s="39">
        <f t="shared" si="4"/>
        <v>0</v>
      </c>
    </row>
    <row r="139" spans="2:7" ht="58" x14ac:dyDescent="0.35">
      <c r="B139" s="38">
        <v>5.0999999999999996</v>
      </c>
      <c r="C139" s="21" t="s">
        <v>119</v>
      </c>
      <c r="D139" s="20" t="s">
        <v>32</v>
      </c>
      <c r="E139" s="22">
        <v>12</v>
      </c>
      <c r="F139" s="22"/>
      <c r="G139" s="39">
        <f t="shared" si="4"/>
        <v>0</v>
      </c>
    </row>
    <row r="140" spans="2:7" ht="58" x14ac:dyDescent="0.35">
      <c r="B140" s="38">
        <v>5.0999999999999996</v>
      </c>
      <c r="C140" s="21" t="s">
        <v>121</v>
      </c>
      <c r="D140" s="20" t="s">
        <v>32</v>
      </c>
      <c r="E140" s="22">
        <v>3</v>
      </c>
      <c r="F140" s="22"/>
      <c r="G140" s="39">
        <f t="shared" si="4"/>
        <v>0</v>
      </c>
    </row>
    <row r="141" spans="2:7" ht="58" x14ac:dyDescent="0.35">
      <c r="B141" s="38">
        <v>5.0999999999999996</v>
      </c>
      <c r="C141" s="21" t="s">
        <v>123</v>
      </c>
      <c r="D141" s="20" t="s">
        <v>32</v>
      </c>
      <c r="E141" s="22">
        <v>12</v>
      </c>
      <c r="F141" s="22"/>
      <c r="G141" s="39">
        <f t="shared" si="4"/>
        <v>0</v>
      </c>
    </row>
    <row r="142" spans="2:7" ht="58" x14ac:dyDescent="0.35">
      <c r="B142" s="38">
        <v>5.0999999999999996</v>
      </c>
      <c r="C142" s="21" t="s">
        <v>125</v>
      </c>
      <c r="D142" s="20" t="s">
        <v>32</v>
      </c>
      <c r="E142" s="22">
        <v>3</v>
      </c>
      <c r="F142" s="22"/>
      <c r="G142" s="39">
        <f t="shared" si="4"/>
        <v>0</v>
      </c>
    </row>
    <row r="143" spans="2:7" ht="58" x14ac:dyDescent="0.35">
      <c r="B143" s="38">
        <v>5.0999999999999996</v>
      </c>
      <c r="C143" s="21" t="s">
        <v>127</v>
      </c>
      <c r="D143" s="20" t="s">
        <v>32</v>
      </c>
      <c r="E143" s="22">
        <v>3</v>
      </c>
      <c r="F143" s="22"/>
      <c r="G143" s="39">
        <f t="shared" si="4"/>
        <v>0</v>
      </c>
    </row>
    <row r="144" spans="2:7" x14ac:dyDescent="0.35">
      <c r="B144" s="14">
        <v>6</v>
      </c>
      <c r="C144" s="15" t="s">
        <v>141</v>
      </c>
      <c r="D144" s="14"/>
      <c r="E144" s="31"/>
      <c r="F144" s="41"/>
      <c r="G144" s="42">
        <f>SUM(G145)</f>
        <v>0</v>
      </c>
    </row>
    <row r="145" spans="2:7" ht="58" x14ac:dyDescent="0.35">
      <c r="B145" s="38">
        <v>6.1</v>
      </c>
      <c r="C145" s="21" t="s">
        <v>195</v>
      </c>
      <c r="D145" s="20" t="s">
        <v>196</v>
      </c>
      <c r="E145" s="22">
        <v>1</v>
      </c>
      <c r="F145" s="27"/>
      <c r="G145" s="39">
        <f t="shared" si="4"/>
        <v>0</v>
      </c>
    </row>
    <row r="146" spans="2:7" x14ac:dyDescent="0.35">
      <c r="B146" s="14">
        <v>7</v>
      </c>
      <c r="C146" s="15" t="s">
        <v>164</v>
      </c>
      <c r="D146" s="14"/>
      <c r="E146" s="31"/>
      <c r="F146" s="41"/>
      <c r="G146" s="42">
        <f>SUM(G147:G150)</f>
        <v>0</v>
      </c>
    </row>
    <row r="147" spans="2:7" x14ac:dyDescent="0.35">
      <c r="B147" s="29">
        <v>7.2</v>
      </c>
      <c r="C147" s="21" t="s">
        <v>166</v>
      </c>
      <c r="D147" s="20" t="s">
        <v>15</v>
      </c>
      <c r="E147" s="22">
        <v>4</v>
      </c>
      <c r="F147" s="27"/>
      <c r="G147" s="39">
        <f t="shared" si="4"/>
        <v>0</v>
      </c>
    </row>
    <row r="148" spans="2:7" x14ac:dyDescent="0.35">
      <c r="B148" s="29">
        <v>7.5</v>
      </c>
      <c r="C148" s="26" t="s">
        <v>170</v>
      </c>
      <c r="D148" s="20" t="s">
        <v>32</v>
      </c>
      <c r="E148" s="22">
        <v>11</v>
      </c>
      <c r="F148" s="27"/>
      <c r="G148" s="39">
        <f t="shared" si="4"/>
        <v>0</v>
      </c>
    </row>
    <row r="149" spans="2:7" x14ac:dyDescent="0.35">
      <c r="B149" s="29">
        <v>7.6</v>
      </c>
      <c r="C149" s="26" t="s">
        <v>172</v>
      </c>
      <c r="D149" s="20" t="s">
        <v>68</v>
      </c>
      <c r="E149" s="22">
        <v>11</v>
      </c>
      <c r="F149" s="27"/>
      <c r="G149" s="39">
        <f t="shared" si="4"/>
        <v>0</v>
      </c>
    </row>
    <row r="150" spans="2:7" ht="43.5" x14ac:dyDescent="0.35">
      <c r="B150" s="29">
        <v>7.7</v>
      </c>
      <c r="C150" s="21" t="s">
        <v>174</v>
      </c>
      <c r="D150" s="20" t="s">
        <v>71</v>
      </c>
      <c r="E150" s="22">
        <v>8</v>
      </c>
      <c r="F150" s="27"/>
      <c r="G150" s="39">
        <f t="shared" si="4"/>
        <v>0</v>
      </c>
    </row>
    <row r="151" spans="2:7" x14ac:dyDescent="0.35">
      <c r="B151" s="14"/>
      <c r="C151" s="15" t="s">
        <v>175</v>
      </c>
      <c r="D151" s="14"/>
      <c r="E151" s="31"/>
      <c r="F151" s="41"/>
      <c r="G151" s="48">
        <f>G9</f>
        <v>0</v>
      </c>
    </row>
    <row r="152" spans="2:7" x14ac:dyDescent="0.35">
      <c r="B152" s="22"/>
      <c r="C152" s="21" t="s">
        <v>176</v>
      </c>
      <c r="D152" s="20"/>
      <c r="E152" s="32">
        <v>0.27</v>
      </c>
      <c r="F152" s="27"/>
      <c r="G152" s="49">
        <f>G151*E152</f>
        <v>0</v>
      </c>
    </row>
    <row r="153" spans="2:7" x14ac:dyDescent="0.35">
      <c r="B153" s="22"/>
      <c r="C153" s="21" t="s">
        <v>177</v>
      </c>
      <c r="D153" s="20"/>
      <c r="E153" s="32">
        <v>0.05</v>
      </c>
      <c r="F153" s="27"/>
      <c r="G153" s="49">
        <f>G151*E153</f>
        <v>0</v>
      </c>
    </row>
    <row r="154" spans="2:7" x14ac:dyDescent="0.35">
      <c r="B154" s="22"/>
      <c r="C154" s="21" t="s">
        <v>178</v>
      </c>
      <c r="D154" s="20"/>
      <c r="E154" s="32">
        <v>0.19</v>
      </c>
      <c r="F154" s="27"/>
      <c r="G154" s="49">
        <f>G153*E154</f>
        <v>0</v>
      </c>
    </row>
    <row r="155" spans="2:7" x14ac:dyDescent="0.35">
      <c r="B155" s="14"/>
      <c r="C155" s="15" t="s">
        <v>179</v>
      </c>
      <c r="D155" s="14"/>
      <c r="E155" s="31"/>
      <c r="F155" s="41"/>
      <c r="G155" s="56">
        <f>+G152+G153+G154+G151</f>
        <v>0</v>
      </c>
    </row>
  </sheetData>
  <mergeCells count="5">
    <mergeCell ref="B2:G2"/>
    <mergeCell ref="B3:G3"/>
    <mergeCell ref="B4:G4"/>
    <mergeCell ref="B5:G5"/>
    <mergeCell ref="B6:G7"/>
  </mergeCells>
  <pageMargins left="0.70866141732283472" right="0.70866141732283472" top="0.55118110236220474" bottom="0.55118110236220474" header="0.31496062992125984" footer="0.31496062992125984"/>
  <pageSetup scale="57" orientation="portrait" horizontalDpi="4294967293" r:id="rId1"/>
  <rowBreaks count="1" manualBreakCount="1">
    <brk id="7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anexo 5 Cast y SJ </vt:lpstr>
      <vt:lpstr>'anexo 5 Cast y SJ '!Área_de_impresión</vt:lpstr>
      <vt:lpstr>'anexo 5 Cast y SJ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Hernandez</dc:creator>
  <cp:lastModifiedBy>Sergio Hernandez</cp:lastModifiedBy>
  <dcterms:created xsi:type="dcterms:W3CDTF">2025-07-15T18:15:28Z</dcterms:created>
  <dcterms:modified xsi:type="dcterms:W3CDTF">2025-07-22T20:47:25Z</dcterms:modified>
</cp:coreProperties>
</file>