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Angel.Vega\OneDrive\2026 - GD METROSALUD\PINAR\"/>
    </mc:Choice>
  </mc:AlternateContent>
  <bookViews>
    <workbookView xWindow="0" yWindow="0" windowWidth="28800" windowHeight="12330"/>
  </bookViews>
  <sheets>
    <sheet name="Seguimiento PINAR 2026 -" sheetId="1" r:id="rId1"/>
    <sheet name="Anexo. Def. Aspectos Críticos" sheetId="2" r:id="rId2"/>
    <sheet name="Anexo. Criterios de evaluación" sheetId="3" r:id="rId3"/>
    <sheet name="Anexo. Priorización de AC" sheetId="4" r:id="rId4"/>
    <sheet name="Mapa de Ruta" sheetId="5" r:id="rId5"/>
  </sheets>
  <definedNames>
    <definedName name="_xlnm.Print_Area" localSheetId="0">'Seguimiento PINAR 2026 -'!$A$1:$AD$47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 i="1" l="1"/>
  <c r="H9" i="4" l="1"/>
  <c r="H8" i="4"/>
  <c r="H7" i="4"/>
  <c r="G9" i="4"/>
  <c r="G8" i="4"/>
  <c r="G7" i="4"/>
  <c r="F9" i="4"/>
  <c r="F8" i="4"/>
  <c r="F7" i="4"/>
  <c r="E9" i="4"/>
  <c r="E8" i="4"/>
  <c r="E7" i="4"/>
  <c r="D9" i="4"/>
  <c r="D8" i="4"/>
  <c r="D7" i="4"/>
  <c r="H6" i="4"/>
  <c r="G6" i="4"/>
  <c r="F6" i="4"/>
  <c r="E6" i="4"/>
  <c r="D6" i="4"/>
  <c r="F10" i="4" l="1"/>
  <c r="I7" i="4"/>
  <c r="I6" i="4"/>
  <c r="H10" i="4"/>
  <c r="I9" i="4"/>
  <c r="E10" i="4"/>
  <c r="I8" i="4"/>
  <c r="G10" i="4"/>
  <c r="D10" i="4"/>
  <c r="AC46" i="1" l="1"/>
  <c r="AD46" i="1" s="1"/>
  <c r="AE46" i="1" s="1"/>
  <c r="AA46" i="1"/>
  <c r="X46" i="1"/>
  <c r="W46" i="1"/>
  <c r="T46" i="1"/>
  <c r="S46" i="1"/>
  <c r="P46" i="1"/>
  <c r="O46" i="1"/>
  <c r="L46" i="1"/>
  <c r="AC45" i="1"/>
  <c r="AD45" i="1" s="1"/>
  <c r="AE45" i="1" s="1"/>
  <c r="AA45" i="1"/>
  <c r="X45" i="1"/>
  <c r="W45" i="1"/>
  <c r="T45" i="1"/>
  <c r="S45" i="1"/>
  <c r="P45" i="1"/>
  <c r="O45" i="1"/>
  <c r="L45" i="1"/>
  <c r="AC44" i="1"/>
  <c r="AD44" i="1" s="1"/>
  <c r="AE44" i="1" s="1"/>
  <c r="AA44" i="1"/>
  <c r="X44" i="1"/>
  <c r="W44" i="1"/>
  <c r="T44" i="1"/>
  <c r="S44" i="1"/>
  <c r="P44" i="1"/>
  <c r="O44" i="1"/>
  <c r="L44" i="1"/>
  <c r="AC43" i="1"/>
  <c r="AD43" i="1" s="1"/>
  <c r="AE43" i="1" s="1"/>
  <c r="AA43" i="1"/>
  <c r="X43" i="1"/>
  <c r="W43" i="1"/>
  <c r="T43" i="1"/>
  <c r="S43" i="1"/>
  <c r="P43" i="1"/>
  <c r="O43" i="1"/>
  <c r="L43" i="1"/>
  <c r="AC42" i="1"/>
  <c r="AD42" i="1" s="1"/>
  <c r="AE42" i="1" s="1"/>
  <c r="AA42" i="1"/>
  <c r="X42" i="1"/>
  <c r="W42" i="1"/>
  <c r="T42" i="1"/>
  <c r="S42" i="1"/>
  <c r="P42" i="1"/>
  <c r="O42" i="1"/>
  <c r="L42" i="1"/>
  <c r="AC41" i="1"/>
  <c r="AD41" i="1" s="1"/>
  <c r="AE41" i="1" s="1"/>
  <c r="AA41" i="1"/>
  <c r="X41" i="1"/>
  <c r="W41" i="1"/>
  <c r="T41" i="1"/>
  <c r="S41" i="1"/>
  <c r="P41" i="1"/>
  <c r="O41" i="1"/>
  <c r="L41" i="1"/>
  <c r="AC40" i="1"/>
  <c r="AD40" i="1" s="1"/>
  <c r="AE40" i="1" s="1"/>
  <c r="AA40" i="1"/>
  <c r="X40" i="1"/>
  <c r="W40" i="1"/>
  <c r="T40" i="1"/>
  <c r="S40" i="1"/>
  <c r="P40" i="1"/>
  <c r="O40" i="1"/>
  <c r="L40" i="1"/>
  <c r="AC39" i="1"/>
  <c r="AD39" i="1" s="1"/>
  <c r="AE39" i="1" s="1"/>
  <c r="AA39" i="1"/>
  <c r="X39" i="1"/>
  <c r="W39" i="1"/>
  <c r="T39" i="1"/>
  <c r="S39" i="1"/>
  <c r="P39" i="1"/>
  <c r="O39" i="1"/>
  <c r="L39" i="1"/>
  <c r="AC38" i="1"/>
  <c r="AD38" i="1" s="1"/>
  <c r="AE38" i="1" s="1"/>
  <c r="AA38" i="1"/>
  <c r="X38" i="1"/>
  <c r="W38" i="1"/>
  <c r="T38" i="1"/>
  <c r="S38" i="1"/>
  <c r="P38" i="1"/>
  <c r="O38" i="1"/>
  <c r="L38" i="1"/>
  <c r="AC35" i="1"/>
  <c r="AD35" i="1" s="1"/>
  <c r="AE35" i="1" s="1"/>
  <c r="AA35" i="1"/>
  <c r="X35" i="1"/>
  <c r="W35" i="1"/>
  <c r="T35" i="1"/>
  <c r="S35" i="1"/>
  <c r="P35" i="1"/>
  <c r="O35" i="1"/>
  <c r="L35" i="1"/>
  <c r="AC34" i="1"/>
  <c r="AD34" i="1" s="1"/>
  <c r="AE34" i="1" s="1"/>
  <c r="AA34" i="1"/>
  <c r="X34" i="1"/>
  <c r="W34" i="1"/>
  <c r="T34" i="1"/>
  <c r="S34" i="1"/>
  <c r="P34" i="1"/>
  <c r="O34" i="1"/>
  <c r="L34" i="1"/>
  <c r="AC33" i="1"/>
  <c r="AD33" i="1" s="1"/>
  <c r="AE33" i="1" s="1"/>
  <c r="AA33" i="1"/>
  <c r="X33" i="1"/>
  <c r="W33" i="1"/>
  <c r="T33" i="1"/>
  <c r="S33" i="1"/>
  <c r="P33" i="1"/>
  <c r="O33" i="1"/>
  <c r="L33" i="1"/>
  <c r="AC32" i="1"/>
  <c r="AD32" i="1" s="1"/>
  <c r="AE32" i="1" s="1"/>
  <c r="AA32" i="1"/>
  <c r="X32" i="1"/>
  <c r="W32" i="1"/>
  <c r="T32" i="1"/>
  <c r="S32" i="1"/>
  <c r="P32" i="1"/>
  <c r="O32" i="1"/>
  <c r="L32" i="1"/>
  <c r="AC31" i="1"/>
  <c r="AD31" i="1" s="1"/>
  <c r="AE31" i="1" s="1"/>
  <c r="AA31" i="1"/>
  <c r="X31" i="1"/>
  <c r="W31" i="1"/>
  <c r="T31" i="1"/>
  <c r="S31" i="1"/>
  <c r="P31" i="1"/>
  <c r="O31" i="1"/>
  <c r="L31" i="1"/>
  <c r="AC30" i="1"/>
  <c r="AD30" i="1" s="1"/>
  <c r="AE30" i="1" s="1"/>
  <c r="AA30" i="1"/>
  <c r="X30" i="1"/>
  <c r="W30" i="1"/>
  <c r="T30" i="1"/>
  <c r="S30" i="1"/>
  <c r="P30" i="1"/>
  <c r="O30" i="1"/>
  <c r="L30" i="1"/>
  <c r="AC29" i="1"/>
  <c r="AD29" i="1" s="1"/>
  <c r="AE29" i="1" s="1"/>
  <c r="AA29" i="1"/>
  <c r="X29" i="1"/>
  <c r="W29" i="1"/>
  <c r="T29" i="1"/>
  <c r="S29" i="1"/>
  <c r="P29" i="1"/>
  <c r="O29" i="1"/>
  <c r="L29" i="1"/>
  <c r="AC28" i="1"/>
  <c r="AD28" i="1" s="1"/>
  <c r="AE28" i="1" s="1"/>
  <c r="AA28" i="1"/>
  <c r="X28" i="1"/>
  <c r="W28" i="1"/>
  <c r="T28" i="1"/>
  <c r="S28" i="1"/>
  <c r="P28" i="1"/>
  <c r="O28" i="1"/>
  <c r="L28" i="1"/>
  <c r="AC27" i="1"/>
  <c r="AD27" i="1" s="1"/>
  <c r="AE27" i="1" s="1"/>
  <c r="AA27" i="1"/>
  <c r="X27" i="1"/>
  <c r="W27" i="1"/>
  <c r="T27" i="1"/>
  <c r="S27" i="1"/>
  <c r="P27" i="1"/>
  <c r="O27" i="1"/>
  <c r="L27" i="1"/>
  <c r="AC20" i="1"/>
  <c r="AD20" i="1" s="1"/>
  <c r="AE20" i="1" s="1"/>
  <c r="AA20" i="1"/>
  <c r="X20" i="1"/>
  <c r="W20" i="1"/>
  <c r="T20" i="1"/>
  <c r="S20" i="1"/>
  <c r="P20" i="1"/>
  <c r="O20" i="1"/>
  <c r="L20" i="1"/>
  <c r="AC14" i="1"/>
  <c r="AD14" i="1" s="1"/>
  <c r="AE14" i="1" s="1"/>
  <c r="AA14" i="1"/>
  <c r="X14" i="1"/>
  <c r="W14" i="1"/>
  <c r="T14" i="1"/>
  <c r="S14" i="1"/>
  <c r="P14" i="1"/>
  <c r="O14" i="1"/>
  <c r="L14" i="1"/>
  <c r="AC13" i="1"/>
  <c r="AD13" i="1" s="1"/>
  <c r="AE13" i="1" s="1"/>
  <c r="AA13" i="1"/>
  <c r="X13" i="1"/>
  <c r="W13" i="1"/>
  <c r="T13" i="1"/>
  <c r="S13" i="1"/>
  <c r="P13" i="1"/>
  <c r="O13" i="1"/>
  <c r="L13" i="1"/>
  <c r="AC12" i="1"/>
  <c r="AD12" i="1" s="1"/>
  <c r="AE12" i="1" s="1"/>
  <c r="AA12" i="1"/>
  <c r="X12" i="1"/>
  <c r="W12" i="1"/>
  <c r="T12" i="1"/>
  <c r="S12" i="1"/>
  <c r="P12" i="1"/>
  <c r="O12" i="1"/>
  <c r="L12" i="1"/>
  <c r="AC10" i="1"/>
  <c r="AD10" i="1" s="1"/>
  <c r="AE10" i="1" s="1"/>
  <c r="AA10" i="1"/>
  <c r="X10" i="1"/>
  <c r="W10" i="1"/>
  <c r="T10" i="1"/>
  <c r="S10" i="1"/>
  <c r="P10" i="1"/>
  <c r="O10" i="1"/>
  <c r="L10" i="1"/>
  <c r="AC9" i="1"/>
  <c r="AD9" i="1" s="1"/>
  <c r="AE9" i="1" s="1"/>
  <c r="AA9" i="1"/>
  <c r="X9" i="1"/>
  <c r="W9" i="1"/>
  <c r="T9" i="1"/>
  <c r="S9" i="1"/>
  <c r="P9" i="1"/>
  <c r="O9" i="1"/>
  <c r="L9" i="1"/>
  <c r="AD47" i="1" l="1"/>
</calcChain>
</file>

<file path=xl/comments1.xml><?xml version="1.0" encoding="utf-8"?>
<comments xmlns="http://schemas.openxmlformats.org/spreadsheetml/2006/main">
  <authors>
    <author>metrosaluddosi</author>
  </authors>
  <commentList>
    <comment ref="C7" authorId="0" shapeId="0">
      <text>
        <r>
          <rPr>
            <b/>
            <sz val="9"/>
            <color indexed="81"/>
            <rFont val="Tahoma"/>
            <family val="2"/>
          </rPr>
          <t>metrosaluddosi:</t>
        </r>
        <r>
          <rPr>
            <sz val="9"/>
            <color indexed="81"/>
            <rFont val="Tahoma"/>
            <family val="2"/>
          </rPr>
          <t xml:space="preserve">
Describa la acciones a desarrollar - Comiénce la acción con un verbo en Infinitivo.</t>
        </r>
      </text>
    </comment>
    <comment ref="D7" authorId="0" shapeId="0">
      <text>
        <r>
          <rPr>
            <b/>
            <sz val="9"/>
            <color indexed="81"/>
            <rFont val="Tahoma"/>
            <family val="2"/>
          </rPr>
          <t>metrosaluddosi:</t>
        </r>
        <r>
          <rPr>
            <sz val="9"/>
            <color indexed="81"/>
            <rFont val="Tahoma"/>
            <family val="2"/>
          </rPr>
          <t xml:space="preserve">
Describa el indicador o producto a lograr con el desarrollo de las acciones.</t>
        </r>
      </text>
    </comment>
    <comment ref="E7" authorId="0" shapeId="0">
      <text>
        <r>
          <rPr>
            <b/>
            <sz val="9"/>
            <color indexed="81"/>
            <rFont val="Tahoma"/>
            <family val="2"/>
          </rPr>
          <t>metrosaluddosi:</t>
        </r>
        <r>
          <rPr>
            <sz val="9"/>
            <color indexed="81"/>
            <rFont val="Tahoma"/>
            <family val="2"/>
          </rPr>
          <t xml:space="preserve">
Defina el valor a lograr con el indicador o la cantidad de productos a alcanzar </t>
        </r>
        <r>
          <rPr>
            <b/>
            <sz val="9"/>
            <color indexed="81"/>
            <rFont val="Tahoma"/>
            <family val="2"/>
          </rPr>
          <t>para el AÑO</t>
        </r>
      </text>
    </comment>
    <comment ref="M7" authorId="0" shapeId="0">
      <text>
        <r>
          <rPr>
            <b/>
            <sz val="9"/>
            <color indexed="81"/>
            <rFont val="Tahoma"/>
            <family val="2"/>
          </rPr>
          <t>metrosaluddosi:</t>
        </r>
        <r>
          <rPr>
            <sz val="9"/>
            <color indexed="81"/>
            <rFont val="Tahoma"/>
            <family val="2"/>
          </rPr>
          <t xml:space="preserve">
Describa el cargo del responsable de ejecutar la actividad</t>
        </r>
      </text>
    </comment>
    <comment ref="H8" authorId="0" shapeId="0">
      <text>
        <r>
          <rPr>
            <b/>
            <sz val="9"/>
            <color indexed="81"/>
            <rFont val="Tahoma"/>
            <family val="2"/>
          </rPr>
          <t>metrosaluddosi:</t>
        </r>
        <r>
          <rPr>
            <sz val="9"/>
            <color indexed="81"/>
            <rFont val="Tahoma"/>
            <family val="2"/>
          </rPr>
          <t xml:space="preserve">
Describa la cantidad a lograr en el 1er trimestre de la ejecuciòn del plan</t>
        </r>
      </text>
    </comment>
    <comment ref="I8" authorId="0" shapeId="0">
      <text>
        <r>
          <rPr>
            <b/>
            <sz val="9"/>
            <color indexed="81"/>
            <rFont val="Tahoma"/>
            <family val="2"/>
          </rPr>
          <t>metrosaluddosi:</t>
        </r>
        <r>
          <rPr>
            <sz val="9"/>
            <color indexed="81"/>
            <rFont val="Tahoma"/>
            <family val="2"/>
          </rPr>
          <t xml:space="preserve">
Describa la cantidad a lograr en el 2do trimestre de la ejecuciòn del plan</t>
        </r>
      </text>
    </comment>
    <comment ref="J8" authorId="0" shapeId="0">
      <text>
        <r>
          <rPr>
            <b/>
            <sz val="9"/>
            <color indexed="81"/>
            <rFont val="Tahoma"/>
            <family val="2"/>
          </rPr>
          <t>metrosaluddosi:</t>
        </r>
        <r>
          <rPr>
            <sz val="9"/>
            <color indexed="81"/>
            <rFont val="Tahoma"/>
            <family val="2"/>
          </rPr>
          <t xml:space="preserve">
Describa la cantidad a lograr en el 3er trimestre de la ejecuciòn del plan</t>
        </r>
      </text>
    </comment>
    <comment ref="K8" authorId="0" shapeId="0">
      <text>
        <r>
          <rPr>
            <b/>
            <sz val="9"/>
            <color indexed="81"/>
            <rFont val="Tahoma"/>
            <family val="2"/>
          </rPr>
          <t>metrosaluddosi:</t>
        </r>
        <r>
          <rPr>
            <sz val="9"/>
            <color indexed="81"/>
            <rFont val="Tahoma"/>
            <family val="2"/>
          </rPr>
          <t xml:space="preserve">
Describa la cantidad a lograr en el 4to trimestre de la ejecuciòn del plan</t>
        </r>
      </text>
    </comment>
    <comment ref="L8" authorId="0" shapeId="0">
      <text>
        <r>
          <rPr>
            <b/>
            <sz val="9"/>
            <color indexed="81"/>
            <rFont val="Tahoma"/>
            <family val="2"/>
          </rPr>
          <t>metrosaluddosi:</t>
        </r>
        <r>
          <rPr>
            <sz val="9"/>
            <color indexed="81"/>
            <rFont val="Tahoma"/>
            <family val="2"/>
          </rPr>
          <t xml:space="preserve">
SUMATORIA TOTAL DEL AÑO</t>
        </r>
      </text>
    </comment>
    <comment ref="N8" authorId="0" shapeId="0">
      <text>
        <r>
          <rPr>
            <b/>
            <sz val="9"/>
            <color indexed="81"/>
            <rFont val="Tahoma"/>
            <family val="2"/>
          </rPr>
          <t>metrosaluddosi:</t>
        </r>
        <r>
          <rPr>
            <sz val="9"/>
            <color indexed="81"/>
            <rFont val="Tahoma"/>
            <family val="2"/>
          </rPr>
          <t xml:space="preserve">
Describa la cantidad a lograda 1er trimestre</t>
        </r>
      </text>
    </comment>
    <comment ref="R8" authorId="0" shapeId="0">
      <text>
        <r>
          <rPr>
            <b/>
            <sz val="9"/>
            <color indexed="81"/>
            <rFont val="Tahoma"/>
            <family val="2"/>
          </rPr>
          <t>metrosaluddosi:</t>
        </r>
        <r>
          <rPr>
            <sz val="9"/>
            <color indexed="81"/>
            <rFont val="Tahoma"/>
            <family val="2"/>
          </rPr>
          <t xml:space="preserve">
Describa la cantidad lograda el 2do trimestre</t>
        </r>
      </text>
    </comment>
    <comment ref="V8" authorId="0" shapeId="0">
      <text>
        <r>
          <rPr>
            <b/>
            <sz val="9"/>
            <color indexed="81"/>
            <rFont val="Tahoma"/>
            <family val="2"/>
          </rPr>
          <t>metrosaluddosi:</t>
        </r>
        <r>
          <rPr>
            <sz val="9"/>
            <color indexed="81"/>
            <rFont val="Tahoma"/>
            <family val="2"/>
          </rPr>
          <t xml:space="preserve">
Describa la cantidad lograda 3er trimestre</t>
        </r>
      </text>
    </comment>
    <comment ref="Z8" authorId="0" shapeId="0">
      <text>
        <r>
          <rPr>
            <b/>
            <sz val="9"/>
            <color indexed="81"/>
            <rFont val="Tahoma"/>
            <family val="2"/>
          </rPr>
          <t>metrosaluddosi:</t>
        </r>
        <r>
          <rPr>
            <sz val="9"/>
            <color indexed="81"/>
            <rFont val="Tahoma"/>
            <family val="2"/>
          </rPr>
          <t xml:space="preserve">
Describa la cantidad lograda 4to trimestre</t>
        </r>
      </text>
    </comment>
    <comment ref="AC8" authorId="0" shapeId="0">
      <text>
        <r>
          <rPr>
            <b/>
            <sz val="9"/>
            <color indexed="81"/>
            <rFont val="Tahoma"/>
            <family val="2"/>
          </rPr>
          <t>metrosaluddosi:</t>
        </r>
        <r>
          <rPr>
            <sz val="9"/>
            <color indexed="81"/>
            <rFont val="Tahoma"/>
            <family val="2"/>
          </rPr>
          <t xml:space="preserve">
SUMATORIA TOTAL LOGRADA DEL AÑO</t>
        </r>
      </text>
    </comment>
  </commentList>
</comments>
</file>

<file path=xl/comments2.xml><?xml version="1.0" encoding="utf-8"?>
<comments xmlns="http://schemas.openxmlformats.org/spreadsheetml/2006/main">
  <authors>
    <author>ANGEL DAVID VEGA ALVARAN</author>
  </authors>
  <commentList>
    <comment ref="C4" authorId="0" shapeId="0">
      <text>
        <r>
          <rPr>
            <b/>
            <sz val="9"/>
            <color indexed="81"/>
            <rFont val="Tahoma"/>
            <charset val="1"/>
          </rPr>
          <t>Falta de descripción documental de las historias clínicas electrónicas.</t>
        </r>
      </text>
    </comment>
    <comment ref="D4" authorId="0" shapeId="0">
      <text>
        <r>
          <rPr>
            <b/>
            <sz val="9"/>
            <color indexed="81"/>
            <rFont val="Tahoma"/>
            <charset val="1"/>
          </rPr>
          <t xml:space="preserve">Falta de automatización de la producción documental (SGDEA) </t>
        </r>
      </text>
    </comment>
    <comment ref="E4" authorId="0" shapeId="0">
      <text>
        <r>
          <rPr>
            <b/>
            <sz val="9"/>
            <color indexed="81"/>
            <rFont val="Tahoma"/>
            <charset val="1"/>
          </rPr>
          <t xml:space="preserve">Las Tablas de Retención Documental - TRD se encuentran desactualizadas. </t>
        </r>
      </text>
    </comment>
    <comment ref="F4" authorId="0" shapeId="0">
      <text>
        <r>
          <rPr>
            <b/>
            <sz val="9"/>
            <color indexed="81"/>
            <rFont val="Tahoma"/>
            <charset val="1"/>
          </rPr>
          <t>Carencia del Sistema Intecrado de Conservación - SIC: plan de conservación documental y plan de preservación digital a largo plazo.</t>
        </r>
      </text>
    </comment>
    <comment ref="H4" authorId="0" shapeId="0">
      <text>
        <r>
          <rPr>
            <b/>
            <sz val="9"/>
            <color indexed="81"/>
            <rFont val="Tahoma"/>
            <charset val="1"/>
          </rPr>
          <t>Falta de descripción documental de las historias clínicas electrónicas.</t>
        </r>
      </text>
    </comment>
    <comment ref="I4" authorId="0" shapeId="0">
      <text>
        <r>
          <rPr>
            <b/>
            <sz val="9"/>
            <color indexed="81"/>
            <rFont val="Tahoma"/>
            <charset val="1"/>
          </rPr>
          <t xml:space="preserve">Falta de automatización de la producción documental (SGDEA) </t>
        </r>
      </text>
    </comment>
    <comment ref="J4" authorId="0" shapeId="0">
      <text>
        <r>
          <rPr>
            <b/>
            <sz val="9"/>
            <color indexed="81"/>
            <rFont val="Tahoma"/>
            <charset val="1"/>
          </rPr>
          <t xml:space="preserve">Las Tablas de Retención Documental - TRD se encuentran desactualizadas. </t>
        </r>
      </text>
    </comment>
    <comment ref="K4" authorId="0" shapeId="0">
      <text>
        <r>
          <rPr>
            <b/>
            <sz val="9"/>
            <color indexed="81"/>
            <rFont val="Tahoma"/>
            <charset val="1"/>
          </rPr>
          <t>Carencia del Sistema Intecrado de Conservación - SIC: plan de conservación documental y plan de preservación digital a largo plazo.</t>
        </r>
      </text>
    </comment>
    <comment ref="M4" authorId="0" shapeId="0">
      <text>
        <r>
          <rPr>
            <b/>
            <sz val="9"/>
            <color indexed="81"/>
            <rFont val="Tahoma"/>
            <charset val="1"/>
          </rPr>
          <t>Falta de descripción documental de las historias clínicas electrónicas.</t>
        </r>
      </text>
    </comment>
    <comment ref="N4" authorId="0" shapeId="0">
      <text>
        <r>
          <rPr>
            <b/>
            <sz val="9"/>
            <color indexed="81"/>
            <rFont val="Tahoma"/>
            <charset val="1"/>
          </rPr>
          <t xml:space="preserve">Falta de automatización de la producción documental (SGDEA) </t>
        </r>
      </text>
    </comment>
    <comment ref="O4" authorId="0" shapeId="0">
      <text>
        <r>
          <rPr>
            <b/>
            <sz val="9"/>
            <color indexed="81"/>
            <rFont val="Tahoma"/>
            <charset val="1"/>
          </rPr>
          <t xml:space="preserve">Las Tablas de Retención Documental - TRD se encuentran desactualizadas. </t>
        </r>
      </text>
    </comment>
    <comment ref="P4" authorId="0" shapeId="0">
      <text>
        <r>
          <rPr>
            <b/>
            <sz val="9"/>
            <color indexed="81"/>
            <rFont val="Tahoma"/>
            <charset val="1"/>
          </rPr>
          <t>Carencia del Sistema Intecrado de Conservación - SIC: plan de conservación documental y plan de preservación digital a largo plazo.</t>
        </r>
      </text>
    </comment>
    <comment ref="R4" authorId="0" shapeId="0">
      <text>
        <r>
          <rPr>
            <b/>
            <sz val="9"/>
            <color indexed="81"/>
            <rFont val="Tahoma"/>
            <charset val="1"/>
          </rPr>
          <t>Falta de descripción documental de las historias clínicas electrónicas.</t>
        </r>
      </text>
    </comment>
    <comment ref="S4" authorId="0" shapeId="0">
      <text>
        <r>
          <rPr>
            <b/>
            <sz val="9"/>
            <color indexed="81"/>
            <rFont val="Tahoma"/>
            <charset val="1"/>
          </rPr>
          <t xml:space="preserve">Falta de automatización de la producción documental (SGDEA) </t>
        </r>
      </text>
    </comment>
    <comment ref="T4" authorId="0" shapeId="0">
      <text>
        <r>
          <rPr>
            <b/>
            <sz val="9"/>
            <color indexed="81"/>
            <rFont val="Tahoma"/>
            <charset val="1"/>
          </rPr>
          <t xml:space="preserve">Las Tablas de Retención Documental - TRD se encuentran desactualizadas. </t>
        </r>
      </text>
    </comment>
    <comment ref="U4" authorId="0" shapeId="0">
      <text>
        <r>
          <rPr>
            <b/>
            <sz val="9"/>
            <color indexed="81"/>
            <rFont val="Tahoma"/>
            <charset val="1"/>
          </rPr>
          <t>Carencia del Sistema Intecrado de Conservación - SIC: plan de conservación documental y plan de preservación digital a largo plazo.</t>
        </r>
      </text>
    </comment>
    <comment ref="W4" authorId="0" shapeId="0">
      <text>
        <r>
          <rPr>
            <b/>
            <sz val="9"/>
            <color indexed="81"/>
            <rFont val="Tahoma"/>
            <charset val="1"/>
          </rPr>
          <t>Falta de descripción documental de las historias clínicas electrónicas.</t>
        </r>
      </text>
    </comment>
    <comment ref="X4" authorId="0" shapeId="0">
      <text>
        <r>
          <rPr>
            <b/>
            <sz val="9"/>
            <color indexed="81"/>
            <rFont val="Tahoma"/>
            <charset val="1"/>
          </rPr>
          <t xml:space="preserve">Falta de automatización de la producción documental (SGDEA) </t>
        </r>
      </text>
    </comment>
    <comment ref="Y4" authorId="0" shapeId="0">
      <text>
        <r>
          <rPr>
            <b/>
            <sz val="9"/>
            <color indexed="81"/>
            <rFont val="Tahoma"/>
            <charset val="1"/>
          </rPr>
          <t xml:space="preserve">Las Tablas de Retención Documental - TRD se encuentran desactualizadas. </t>
        </r>
      </text>
    </comment>
    <comment ref="Z4" authorId="0" shapeId="0">
      <text>
        <r>
          <rPr>
            <b/>
            <sz val="9"/>
            <color indexed="81"/>
            <rFont val="Tahoma"/>
            <charset val="1"/>
          </rPr>
          <t>Carencia del Sistema Intecrado de Conservación - SIC: plan de conservación documental y plan de preservación digital a largo plazo.</t>
        </r>
      </text>
    </comment>
    <comment ref="X11" authorId="0" shapeId="0">
      <text>
        <r>
          <rPr>
            <sz val="9"/>
            <color indexed="81"/>
            <rFont val="Tahoma"/>
            <family val="2"/>
          </rPr>
          <t>Se debe documentar el proceso de implementación de un SGDEA, estableciendo entre otras cosas, las acciones de mejora continua del SGDEA. Deebe ser una guía o manual.</t>
        </r>
      </text>
    </comment>
  </commentList>
</comments>
</file>

<file path=xl/sharedStrings.xml><?xml version="1.0" encoding="utf-8"?>
<sst xmlns="http://schemas.openxmlformats.org/spreadsheetml/2006/main" count="325" uniqueCount="207">
  <si>
    <t>Código:</t>
  </si>
  <si>
    <t>PE02 FR 104</t>
  </si>
  <si>
    <t>Versión:</t>
  </si>
  <si>
    <t>Vigente a partir de:</t>
  </si>
  <si>
    <t>MATRIZ FORMULACIÓN Y SEGUIMIENTO DE ACTIVIDADES</t>
  </si>
  <si>
    <t>Página:</t>
  </si>
  <si>
    <t>1 de __</t>
  </si>
  <si>
    <t>FORMULACIÓN</t>
  </si>
  <si>
    <t>MONITOREO Y EVALUACIÓN</t>
  </si>
  <si>
    <t>N°</t>
  </si>
  <si>
    <t>Nombre de la Actividad</t>
  </si>
  <si>
    <t>Tareas o Acciones principales</t>
  </si>
  <si>
    <t>Indicador o Producto</t>
  </si>
  <si>
    <t>Meta</t>
  </si>
  <si>
    <t>Fecha inicio</t>
  </si>
  <si>
    <t>Fecha final</t>
  </si>
  <si>
    <t>PROGRAMADO</t>
  </si>
  <si>
    <t>Responsable de la Actividad</t>
  </si>
  <si>
    <t>EJECUCIÓN</t>
  </si>
  <si>
    <t>% Cump</t>
  </si>
  <si>
    <t>TRIM 1</t>
  </si>
  <si>
    <t>TRIM 2</t>
  </si>
  <si>
    <t>TRIM 3</t>
  </si>
  <si>
    <t>TRIM 4</t>
  </si>
  <si>
    <t>Total Año</t>
  </si>
  <si>
    <t>% Cump Trim 1</t>
  </si>
  <si>
    <t>Acum Trim1</t>
  </si>
  <si>
    <t>Análisis Cualitativo de la Actividad</t>
  </si>
  <si>
    <t>% Cump Trim 2</t>
  </si>
  <si>
    <t>Acum Trim 2</t>
  </si>
  <si>
    <t>% Cump Trim 3</t>
  </si>
  <si>
    <t>Acum Trim 3</t>
  </si>
  <si>
    <t>% Cump Trim 4</t>
  </si>
  <si>
    <t>Total Acum</t>
  </si>
  <si>
    <t>dd/mm/aaaa</t>
  </si>
  <si>
    <t>DESPLIEGUE DEL PLAN</t>
  </si>
  <si>
    <t>SEGUIMIENTO AL DESPLIEGUE</t>
  </si>
  <si>
    <t>DEFINIR ESTRATEGIA DE DESPLIEGUE</t>
  </si>
  <si>
    <t>EJES ARTICULADORES</t>
  </si>
  <si>
    <t>ITEM</t>
  </si>
  <si>
    <t>ASPECTO CRÍTICO</t>
  </si>
  <si>
    <t>Administración de archivos</t>
  </si>
  <si>
    <t>Acceso a la Información</t>
  </si>
  <si>
    <t>Preservación de la Información</t>
  </si>
  <si>
    <t>Aspectos Tecnológicos y de seguridad</t>
  </si>
  <si>
    <t>Fortalecimiento y articulación</t>
  </si>
  <si>
    <t>Total</t>
  </si>
  <si>
    <t>Administración de Archivos</t>
  </si>
  <si>
    <t>Aspectos tecnológicos y de seguridad</t>
  </si>
  <si>
    <t>Se cuenta con todos los instrumentos archivísticos socializados e implementados.</t>
  </si>
  <si>
    <t>Se considera el ciclo vital de los documentos integrando aspectos administrativos, legales, funcionales y técnicos.</t>
  </si>
  <si>
    <t>Se cuenta con procesos de seguimiento, evaluación y mejora para la gestión de documentos.</t>
  </si>
  <si>
    <t>Se tiene establecida la Política de Gestión Documental.</t>
  </si>
  <si>
    <t>CRITERIOS DE EVALUACIÓN DE LOS ASPECTOS CRÍTICOS</t>
  </si>
  <si>
    <t>Los instrumentos archivísticos involucran la documentación electrónica.</t>
  </si>
  <si>
    <t>Se cuenta con procesos y flujos documentales normalizados y medibles.</t>
  </si>
  <si>
    <t>Se documentan procesos o actividades de gestión de documentos.</t>
  </si>
  <si>
    <t>Se cuenta con la infraestructura adecuada para resolver las necesidades documentales y de archivo.</t>
  </si>
  <si>
    <t>El personal de la entidad conoce la importancia de los documentos e interioriza las políticas y directrices concernientes a la gestión de los documentos.</t>
  </si>
  <si>
    <t>Se cuenta con el presupuesto adecuado para atender las necesidades documentales y de archivo.</t>
  </si>
  <si>
    <t>Se cuenta con políticas que garanticen la disponibilidad y accesibilidad de la información.</t>
  </si>
  <si>
    <t>Se cuenta con personal idóneo y suficiente para atender las necesidades documentales y de archivo de los ciudadanos.</t>
  </si>
  <si>
    <t>Se cuenta con esquemas de comunicación en la entidad para difundir la importancia de la gestión de documentos.</t>
  </si>
  <si>
    <t>Se cuenta con esquemas de capacitación y formación internos para la gestión de documentos, articulados con el plan institucional de capacitación.</t>
  </si>
  <si>
    <t>Se cuenta con instrumentos archivísticos de descripción y clasificación para sus archivos.</t>
  </si>
  <si>
    <t>El personal hace buen uso de las herramientas tecnológicas destinadas a la administración de la información de la entidad.</t>
  </si>
  <si>
    <t>Se ha establecido la caracterización de usuarios de acuerdo a sus necesidades de información.</t>
  </si>
  <si>
    <t>Se cuenta con iniciativas para fomentar el uso de nuevas tecnologías para optimizar el uso de papel.</t>
  </si>
  <si>
    <t>Se tiene implementada la estrategía de Gobierno en Línea - GEL.</t>
  </si>
  <si>
    <t>Se cuenta con canales (locales y en línea) de servicio, atención y orientación al ciudadano.</t>
  </si>
  <si>
    <t>Se cuenta con procesos y herramientas normalizados para la preservación y conservación a largo plazo de los documentos.</t>
  </si>
  <si>
    <t>Se cuenta con un esquema de metadatos integrado a otros sistemas de gestión.</t>
  </si>
  <si>
    <t>Se cuenta con archivos centrales e históricos.</t>
  </si>
  <si>
    <t>La conservación y preservación se basa en la normativa, requisitos legales, administrativos y técnicos que le aplican a la entidad.</t>
  </si>
  <si>
    <t xml:space="preserve">Se cuenta con un Sistema Integrado de Conservación - SIC. </t>
  </si>
  <si>
    <t>Se cuenta con una infraestructura adecuada para el almacenamiento, conservación y preservación de la documentación física y electrónica.</t>
  </si>
  <si>
    <t>Se cuenta con procesos documentados de valoración y disposición final.</t>
  </si>
  <si>
    <t>Se tienen implementados estándares que garanticen la preservación y conservación de los documentos.</t>
  </si>
  <si>
    <t xml:space="preserve">Se cuenta con esquemas de migración y conservación normalizados. </t>
  </si>
  <si>
    <t>Se cuenta con modelos o esquemas de continuidad del negocio.</t>
  </si>
  <si>
    <t>Se cuenta con políticas asociadas a las herramientas tecnológicas que respaldan la seguridad, usabilidad, accesibilidad, integridad y autenticidad de la información.</t>
  </si>
  <si>
    <t>Se cuenta con herramientas tecnológicas acorde con las necesidades de la entidad, las cuales permiten hacer buen uso de los documentos.</t>
  </si>
  <si>
    <t>Se cuenta con acuerdos de confidencialidad y políticas de protección de datos a nivel interno y con terceros.</t>
  </si>
  <si>
    <t>Se cuenta con políticas que permiten adoptar tecnologías que contemplen servicios y contenidos orientados a la gestión de los documentos.</t>
  </si>
  <si>
    <t>Se cuenta con tecnología asociada al servicio al ciudadano, que le permita la participación e interacción.</t>
  </si>
  <si>
    <t>Se cuenta con modelos para la identificación, evaluación y análisis de riesgos.</t>
  </si>
  <si>
    <t>Se cuenta con directrices de seguridad de información con relación al recurso humano, al entorno físico y electrónico, el acceso y los sistemas de información.</t>
  </si>
  <si>
    <t>La gestión documental se encuentra implementada acorde con el modelo integrado de planeación y gestión.</t>
  </si>
  <si>
    <t xml:space="preserve">Se tiene articulada la política de gestión documental con los sistemas y modelos de gestión de la entidad. </t>
  </si>
  <si>
    <t xml:space="preserve">Se cuenta con alianzas estratégicas que permitan mejorar e innovar la función archivística de la entidad. </t>
  </si>
  <si>
    <t xml:space="preserve">Se aplica el marco legal y normativo concerniente a la función archivística. </t>
  </si>
  <si>
    <t xml:space="preserve">Se cuenta con un Sistema de Gestión Documental basado en estándares nacinales e internacionales. </t>
  </si>
  <si>
    <t>Se tienen implemantadas acciones para la gestión del cambio.</t>
  </si>
  <si>
    <t>Se cuenta con procesos de mejora continua.</t>
  </si>
  <si>
    <t xml:space="preserve">Se cuenta con instancias asesoras que formulen lineamientos para la aplicación de la función archivística de la entidad. </t>
  </si>
  <si>
    <t xml:space="preserve">Se tienen identificados los roles y responsabilidades del personal y las áreas frente a los documentos. </t>
  </si>
  <si>
    <t>La alta dirección está comprometida con el desarrollo de la función archivística de la entidad.</t>
  </si>
  <si>
    <t xml:space="preserve">Criterio </t>
  </si>
  <si>
    <t>AC1</t>
  </si>
  <si>
    <t>AC2</t>
  </si>
  <si>
    <t xml:space="preserve">PLAN INSTITUCIONAL DE ARCHIVOS PINAR 2026 - </t>
  </si>
  <si>
    <t>Falta de espacio de almacenamiento en el Archivo Central</t>
  </si>
  <si>
    <t>Falta de espacio de almacenamiento en los archivos de gestión de las Unidades Hospitalarias y Centros de Salud.</t>
  </si>
  <si>
    <t xml:space="preserve">Falta de eliminación documental </t>
  </si>
  <si>
    <t xml:space="preserve">Las Tablas de Retención Documental - TRD se encuentran desactualizadas. </t>
  </si>
  <si>
    <t>Falta de organización de los archivos clínicos de las unidades hospitalarias y centros de salud. (referencia cruzada, identificación de HC relativas a DDHH y DIH, ).</t>
  </si>
  <si>
    <t>NO</t>
  </si>
  <si>
    <t>SI</t>
  </si>
  <si>
    <t>RIESGOS</t>
  </si>
  <si>
    <t>¿Se articula con el Plan de Desarrollo?</t>
  </si>
  <si>
    <t>Falta de descripción documental de las historias clínicas electrónicas.</t>
  </si>
  <si>
    <t>Talento Humano insuficiente en el área de Gestión Documental (Archivo Central y de Gestión)</t>
  </si>
  <si>
    <t>OBSERVACIÓN</t>
  </si>
  <si>
    <t>Incluir en la planeación para el próximo plan de desarrollo, no se contempla en el PINAR porque no se articula con la linea estratégica del plan de desarrollo actual, lo que se traduce en desfinanciación.</t>
  </si>
  <si>
    <t>Demoras y retrasos en la ejecución de procesos, procedimiento, indicadores, funciones y/o actividades en las diferentes fases de archivo, lo cual afectar la disponibilidad y acceso a la información y documentos de archivo.</t>
  </si>
  <si>
    <t>• Demoras en la recuperación de la información y en la consulta de documentos.
• Pérdida de documentos.
• Deterioro físico y químico en el soporte de los documentos debido a condiciones inadecuadas de conservación.</t>
  </si>
  <si>
    <t>Dificultad para dar uso racional a espacios de almacenamiento y mobiliario destinado para la custodia de archivo.</t>
  </si>
  <si>
    <t>• Demoras en la recuperación de la información y en la consulta de documentos.
• Pérdida de documentos.
• Falta de seguridad de las historias clínicas físicas.
• Acceso no autorizado a las historias clínicas físicas.
• Dificultad para dar respuesta a las solicitudes de copias de historias clínicas.</t>
  </si>
  <si>
    <t xml:space="preserve">• Demoras en la recuperación de la información y en la consulta de documentos.
• Dificultad para dar respuesta a las solicitudes de copias de historias clínicas.
• Posibles sanciones por incumplimiento normativo. </t>
  </si>
  <si>
    <t>• Demoras en la ejecución de los trámites administrativos.
• Pérdida de información y documentos de archivo digitalizados.
• Demora en la respuesta de derechos de petición y requerimientos.
• Manualidad con margen de error en la elaboración de informes y la medición de actividades, procedimientos y procesos de la gestión documental.</t>
  </si>
  <si>
    <t>• Desorganización de los archivos y pérdida de documentos e información.</t>
  </si>
  <si>
    <t xml:space="preserve">• Pérdida de información y documentos de archivo físicos y electrónicos.
• Deterioro físico y químico en el soporte de los documentos debido a condiciones inadecuadas de conservación.
• Posibles sanciones por incumplimiento normativo. </t>
  </si>
  <si>
    <t>AC3</t>
  </si>
  <si>
    <t>AC4</t>
  </si>
  <si>
    <t>PRIORIZACIÓN DE ASPECTOS CRÍTICOS Y EJES ARTICULADORES</t>
  </si>
  <si>
    <t>DEFINICIÓN DE ASPECTOS CRÍTICOS IDENTIFICADOS A PARTIR DE LOS AUTODIAGNÓSTICOS Y DIAGNÓSTICOS DE LA GESTIÓN DOCUMENTAL</t>
  </si>
  <si>
    <t xml:space="preserve">Se encuentra estandarizada la administración y gestión de la información, y los datos en herramientas tecnológicas articuladas con el Sistema de Gestión de Seguridad de la Información y los procesos archivísticos. </t>
  </si>
  <si>
    <t>Se cuenta con mecanismos técnicos que permitan mejorar la adquisición, uso y mantenimiento de las herramientas tecnológicas.</t>
  </si>
  <si>
    <t xml:space="preserve">Las aplicaciones son capaces de generar y gestionar documentos de valor archivístico cumpliendo con los procesos establecidos. </t>
  </si>
  <si>
    <t>OBJETIVOS ESPECÍFICOS</t>
  </si>
  <si>
    <t>Elaborar inventario unico documental de las historias clínicas electrónicas producidas y preservadas en el sistema Safix.</t>
  </si>
  <si>
    <t>Implementar Software de Gestion Documental - SGDEA que permita automatizar la producción, gestión, organización y preservación de los documentos y expedientes de archivo.</t>
  </si>
  <si>
    <t>Actualizar las Tablas de Retención Documental - TRD de la ESE Metrosalud.</t>
  </si>
  <si>
    <t>Elaborar el Sistema Integrado de Conservación - SIC: plan de conservación documental y plan de preservación digital a largo plazo de la ESE Metrosalud.</t>
  </si>
  <si>
    <t>Alto volumen de producción de papel y falta de automatización de los procesos y trámites (SGDEA). (Esquema de metadatos, almacenamiento en la nube con lineamiento de GD, seguridad y privacidad, interoperabilidad, difusion)</t>
  </si>
  <si>
    <t>Carencia del Sistema Integrado de Conservación - SIC: plan de conservación documental y plan de preservación digital a largo plazo.</t>
  </si>
  <si>
    <t>Alto volumen de producción de papel y falta de automatización de los procesos y trámites (SGDEA).</t>
  </si>
  <si>
    <t>FECHA</t>
  </si>
  <si>
    <t>2026 - 2030</t>
  </si>
  <si>
    <t>2027 - 2028</t>
  </si>
  <si>
    <t>Corto Plazo
(1 año)</t>
  </si>
  <si>
    <t>Mediano Plazo 
(1 a 4 años)</t>
  </si>
  <si>
    <t>Largo Plazo
(4 años en adelante)</t>
  </si>
  <si>
    <t>Planes y proyectos asociados</t>
  </si>
  <si>
    <t>Objetivos</t>
  </si>
  <si>
    <t>Elaborar inventario único documental de las historias clínicas electrónicas producidas y preservadas en el sistema Safix.</t>
  </si>
  <si>
    <t>Implementar Software de Gestión Documental - SGDEA que permita automatizar o digitalizar la producción, gestión, organización y preservación de los documentos y expedientes de archivo.</t>
  </si>
  <si>
    <t>Inventario de historias clínicas electrónicas</t>
  </si>
  <si>
    <t>Tabla de Retención Documental - TRD</t>
  </si>
  <si>
    <t>Sistema Integrado de Conservación - SIC: plan de conservación documental y plan de preservación digital a largo plazo</t>
  </si>
  <si>
    <t>Implementación Software de Gestion Documental (Mercurio)</t>
  </si>
  <si>
    <t>Compilar información institucional</t>
  </si>
  <si>
    <t>Agendar encuestas de producción documental a las unidades administrativas productoras.</t>
  </si>
  <si>
    <t>Ajustar y estandarizar el formato de Tabla de Retención Documental - TRD.</t>
  </si>
  <si>
    <t>Elaborar el Cuadro de Clasificación Documental - CCD.</t>
  </si>
  <si>
    <t>Elaborar las Tablas de Retención Documental - TRD.</t>
  </si>
  <si>
    <t>Elaborar la memoria institucional</t>
  </si>
  <si>
    <t>Convalidar las TRD en el Consejo Territorial de Archivo.</t>
  </si>
  <si>
    <t>Realizar encuestas a las dependencias.</t>
  </si>
  <si>
    <t>Encuestas documentales</t>
  </si>
  <si>
    <t>Cronograma
Memorandos y/o correos</t>
  </si>
  <si>
    <t>Formato de TRD</t>
  </si>
  <si>
    <t>Cuadro de Clasificación Documental - CCD</t>
  </si>
  <si>
    <t>Tablas de Retención Documental - TRD</t>
  </si>
  <si>
    <t>Aprobar las TRD en el Comité Interno de Archivo y en el Comité Institucional de Gestión y Desempeño</t>
  </si>
  <si>
    <t>Memoria Institucional</t>
  </si>
  <si>
    <t>Acta de Comité de Archivo.
Acta de Comité Institucional de Gestión y Desempeño.</t>
  </si>
  <si>
    <t>Certificado de convalidación de las TRD</t>
  </si>
  <si>
    <t>Adoptar las TRD mediante acto administrativo expedido por el gerente.</t>
  </si>
  <si>
    <t xml:space="preserve">Resolución </t>
  </si>
  <si>
    <t>Elaborar diagnóstico integral de archivo en todos los archivos de gestión de Metrosalud.</t>
  </si>
  <si>
    <t>Identificar aspectos críticos u oportunidades de mejora en materia de preservación y conservación documental.</t>
  </si>
  <si>
    <t>Aprobar el SIC en el Comité Interno de Archivo y en el Comité Institucional de Gestión y Desempeño</t>
  </si>
  <si>
    <t>Adoptar el SIC mediante acto administrativo expedido por el gerente.</t>
  </si>
  <si>
    <t>Publicar y desplegar el SIC en Almera.</t>
  </si>
  <si>
    <t>Evidencia de despliegue</t>
  </si>
  <si>
    <t>Diagnóstico integral de archivo.</t>
  </si>
  <si>
    <t>Priorización de aspectos críticos en materia de preservación digital y conservación documental.</t>
  </si>
  <si>
    <t>Formular el SIC: Plan de Conservación Documental</t>
  </si>
  <si>
    <t>Formular el SIC: Plan de Preservación Digital a largo plazo</t>
  </si>
  <si>
    <t>Plan de Conservación.</t>
  </si>
  <si>
    <t>Plan de Preservación Digital a largo plazo.</t>
  </si>
  <si>
    <t>Realizar la formulación del proyecto Implementación Software de Gestion Documental (Mercurio) y definir cronograma de actividades</t>
  </si>
  <si>
    <t>Realizar plan de trabajo de implementación del software de gestión documental</t>
  </si>
  <si>
    <t>Diseñar los flujos de trabajo Gestión Documental</t>
  </si>
  <si>
    <t>Diseñar los flujos de trabajo Gestión Contractual, realizar pruebas y validaciones</t>
  </si>
  <si>
    <t>Diseñar los flujos de trabajo Gestión Jurídica</t>
  </si>
  <si>
    <t>Realizar interoperación de la facturación con Savia Salud EPS</t>
  </si>
  <si>
    <t>Realizar socialización y capacitación en los flujos implementados en Mercurio</t>
  </si>
  <si>
    <t>Realizar seguimiento a la ejecución del proyecto Implementación Software de Gestion Documental (Mercurio)</t>
  </si>
  <si>
    <t>Realizar informe final del proyecto Implementación Software de Gestion Documental (Mercurio)</t>
  </si>
  <si>
    <t>Documento técnico del Proyecto Implementación Software de Gestion Documental (Mercurio) y cronograma de actividades</t>
  </si>
  <si>
    <t>Plan trabajo de implementacion del software de gestión documental</t>
  </si>
  <si>
    <t>Flujo automatizado prototipos</t>
  </si>
  <si>
    <t>Informe de interoperacion de facturación con Savia Salud EPS</t>
  </si>
  <si>
    <t>Informe de capacitación</t>
  </si>
  <si>
    <t>Informe técnico de seguimiento del proyecto Implementación Software de Gestion Documental (Mercurio)</t>
  </si>
  <si>
    <t>Documento técnico con informe final del proyecto Implementación Software de Gestion Documental (Mercurio)</t>
  </si>
  <si>
    <t>Resoluciones de conformación de comités
Organigrama
Manual de funciones
Plataforma estratégica
Análisis de funciones</t>
  </si>
  <si>
    <t>30/02/2026</t>
  </si>
  <si>
    <t>Desplegar desde Almera las TRD.</t>
  </si>
  <si>
    <t>Profesional Universitario Gestión Documental</t>
  </si>
  <si>
    <t>N/A</t>
  </si>
  <si>
    <t>PLAN INSTITUCIONAL DE ARCHIVOS PINAR 2026 - 2030</t>
  </si>
  <si>
    <t>Director de Contratación,
Profesional Universitario Gestión Documental</t>
  </si>
  <si>
    <t>Jefe de Oficina Jurídica,
Profesional Universitario Gestión Documental</t>
  </si>
  <si>
    <t>Jefe de Facturación, 
Director de Sistemas de Información,
Profesional Universitario Gestión Documental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</si>
</sst>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x14ac:knownFonts="1">
    <font>
      <sz val="11"/>
      <color theme="1"/>
      <name val="Calibri"/>
      <family val="2"/>
      <scheme val="minor"/>
    </font>
    <font>
      <sz val="11"/>
      <color theme="1"/>
      <name val="Calibri"/>
      <family val="2"/>
      <scheme val="minor"/>
    </font>
    <font>
      <sz val="11"/>
      <color theme="1"/>
      <name val="Century Gothic"/>
      <family val="2"/>
    </font>
    <font>
      <b/>
      <sz val="11"/>
      <color theme="0"/>
      <name val="Century Gothic"/>
      <family val="2"/>
    </font>
    <font>
      <b/>
      <sz val="9"/>
      <color indexed="81"/>
      <name val="Tahoma"/>
      <family val="2"/>
    </font>
    <font>
      <sz val="9"/>
      <color indexed="81"/>
      <name val="Tahoma"/>
      <family val="2"/>
    </font>
    <font>
      <sz val="10"/>
      <color rgb="FF000000"/>
      <name val="Century Gothic"/>
      <family val="2"/>
    </font>
    <font>
      <b/>
      <sz val="10"/>
      <color rgb="FF000000"/>
      <name val="Century Gothic"/>
      <family val="2"/>
    </font>
    <font>
      <sz val="8"/>
      <color rgb="FF000000"/>
      <name val="Century Gothic"/>
      <family val="2"/>
    </font>
    <font>
      <b/>
      <sz val="11"/>
      <color theme="1"/>
      <name val="Century Gothic"/>
      <family val="2"/>
    </font>
    <font>
      <sz val="8"/>
      <color theme="1"/>
      <name val="Century Gothic"/>
      <family val="2"/>
    </font>
    <font>
      <b/>
      <sz val="12"/>
      <color theme="0"/>
      <name val="Century Gothic"/>
      <family val="2"/>
    </font>
    <font>
      <sz val="10"/>
      <color theme="1"/>
      <name val="Century Gothic"/>
      <family val="2"/>
    </font>
    <font>
      <b/>
      <sz val="10"/>
      <color theme="1"/>
      <name val="Century Gothic"/>
      <family val="2"/>
    </font>
    <font>
      <b/>
      <sz val="8"/>
      <color theme="1"/>
      <name val="Century Gothic"/>
      <family val="2"/>
    </font>
    <font>
      <b/>
      <sz val="9"/>
      <color indexed="81"/>
      <name val="Tahoma"/>
      <charset val="1"/>
    </font>
    <font>
      <b/>
      <sz val="14"/>
      <color rgb="FF006600"/>
      <name val="Century Gothic"/>
      <family val="2"/>
    </font>
    <font>
      <sz val="11"/>
      <name val="Century Gothic"/>
      <family val="2"/>
    </font>
    <font>
      <sz val="11"/>
      <color theme="0" tint="-0.249977111117893"/>
      <name val="Century Gothic"/>
      <family val="2"/>
    </font>
  </fonts>
  <fills count="11">
    <fill>
      <patternFill patternType="none"/>
    </fill>
    <fill>
      <patternFill patternType="gray125"/>
    </fill>
    <fill>
      <patternFill patternType="solid">
        <fgColor rgb="FF006600"/>
        <bgColor indexed="64"/>
      </patternFill>
    </fill>
    <fill>
      <patternFill patternType="solid">
        <fgColor theme="9" tint="0.59999389629810485"/>
        <bgColor indexed="64"/>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71">
    <xf numFmtId="0" fontId="0" fillId="0" borderId="0" xfId="0"/>
    <xf numFmtId="0" fontId="2" fillId="0" borderId="1" xfId="0" applyFont="1" applyFill="1" applyBorder="1" applyAlignment="1" applyProtection="1">
      <alignment horizontal="center" vertical="center"/>
    </xf>
    <xf numFmtId="14" fontId="2" fillId="0" borderId="1" xfId="0" applyNumberFormat="1" applyFont="1" applyFill="1" applyBorder="1" applyAlignment="1" applyProtection="1">
      <alignment horizontal="center" vertical="center"/>
    </xf>
    <xf numFmtId="0" fontId="6" fillId="4" borderId="0" xfId="0" applyFont="1" applyFill="1" applyAlignment="1">
      <alignment horizontal="justify" vertical="center"/>
    </xf>
    <xf numFmtId="0" fontId="8" fillId="4" borderId="0" xfId="0" applyFont="1" applyFill="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0" fillId="0" borderId="18" xfId="0" applyFont="1" applyBorder="1" applyAlignment="1">
      <alignment horizontal="justify" vertical="center" wrapText="1"/>
    </xf>
    <xf numFmtId="0" fontId="10" fillId="0" borderId="20" xfId="0" applyFont="1" applyBorder="1" applyAlignment="1">
      <alignment horizontal="justify" vertical="center" wrapText="1"/>
    </xf>
    <xf numFmtId="0" fontId="10" fillId="0" borderId="31" xfId="0" applyFont="1" applyBorder="1" applyAlignment="1">
      <alignment horizontal="justify"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5" borderId="1" xfId="0" applyFont="1" applyFill="1" applyBorder="1" applyAlignment="1">
      <alignment horizontal="center" vertical="center"/>
    </xf>
    <xf numFmtId="0" fontId="8" fillId="0" borderId="1" xfId="0" applyFont="1" applyBorder="1" applyAlignment="1">
      <alignment horizontal="justify" vertical="center" wrapText="1"/>
    </xf>
    <xf numFmtId="0" fontId="7" fillId="6" borderId="1" xfId="0" applyFont="1" applyFill="1" applyBorder="1" applyAlignment="1">
      <alignment horizontal="justify" vertical="center"/>
    </xf>
    <xf numFmtId="0" fontId="2" fillId="0" borderId="0" xfId="0" applyFont="1"/>
    <xf numFmtId="0" fontId="2" fillId="4" borderId="0" xfId="0" applyFont="1" applyFill="1" applyAlignment="1">
      <alignment vertical="center"/>
    </xf>
    <xf numFmtId="0" fontId="2" fillId="0" borderId="0" xfId="0" applyFont="1" applyAlignment="1">
      <alignment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34" xfId="0" applyFont="1" applyBorder="1" applyAlignment="1">
      <alignment horizontal="justify" vertical="center" wrapText="1"/>
    </xf>
    <xf numFmtId="0" fontId="10" fillId="0" borderId="34" xfId="0" applyFont="1" applyBorder="1" applyAlignment="1">
      <alignment wrapText="1"/>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12" fillId="4" borderId="0" xfId="0" applyFont="1" applyFill="1" applyAlignment="1">
      <alignment vertical="center"/>
    </xf>
    <xf numFmtId="0" fontId="10" fillId="0" borderId="0" xfId="0" applyFont="1" applyAlignment="1">
      <alignment vertical="center"/>
    </xf>
    <xf numFmtId="0" fontId="14" fillId="6" borderId="2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2"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13" fillId="6" borderId="1" xfId="0" applyFont="1" applyFill="1" applyBorder="1" applyAlignment="1">
      <alignment horizontal="center" vertical="center"/>
    </xf>
    <xf numFmtId="0" fontId="10" fillId="8" borderId="31" xfId="0" applyFont="1" applyFill="1" applyBorder="1" applyAlignment="1">
      <alignment horizontal="justify" vertical="center" wrapText="1"/>
    </xf>
    <xf numFmtId="0" fontId="10" fillId="8" borderId="12"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18" xfId="0" applyFont="1" applyFill="1" applyBorder="1" applyAlignment="1">
      <alignment horizontal="justify" vertical="center" wrapText="1"/>
    </xf>
    <xf numFmtId="0" fontId="10" fillId="8" borderId="1"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0" fillId="8" borderId="20" xfId="0" applyFont="1" applyFill="1" applyBorder="1" applyAlignment="1">
      <alignment horizontal="justify" vertical="center" wrapText="1"/>
    </xf>
    <xf numFmtId="0" fontId="10" fillId="8" borderId="21"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0" fillId="8" borderId="22" xfId="0" applyFont="1" applyFill="1" applyBorder="1" applyAlignment="1">
      <alignment horizontal="center" vertical="center" wrapText="1"/>
    </xf>
    <xf numFmtId="0" fontId="10" fillId="8" borderId="32"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22" xfId="0" applyFont="1" applyFill="1" applyBorder="1" applyAlignment="1">
      <alignment horizontal="center" vertical="center"/>
    </xf>
    <xf numFmtId="0" fontId="2" fillId="0" borderId="1" xfId="0" applyFont="1" applyBorder="1"/>
    <xf numFmtId="0" fontId="12" fillId="0" borderId="1" xfId="0" applyFont="1" applyBorder="1"/>
    <xf numFmtId="0" fontId="10" fillId="0" borderId="1" xfId="0" applyFont="1" applyBorder="1" applyAlignment="1">
      <alignment horizontal="justify" wrapText="1"/>
    </xf>
    <xf numFmtId="0" fontId="12" fillId="0" borderId="0" xfId="0" applyFont="1"/>
    <xf numFmtId="0" fontId="7" fillId="0" borderId="1" xfId="0" applyFont="1" applyBorder="1" applyAlignment="1">
      <alignment horizontal="center" vertical="center" wrapText="1"/>
    </xf>
    <xf numFmtId="0" fontId="12" fillId="0" borderId="0" xfId="0" applyFont="1" applyAlignment="1">
      <alignment wrapText="1"/>
    </xf>
    <xf numFmtId="0" fontId="6" fillId="0" borderId="1" xfId="0" applyFont="1" applyBorder="1" applyAlignment="1">
      <alignment horizontal="justify" vertical="center"/>
    </xf>
    <xf numFmtId="0" fontId="12" fillId="9" borderId="1" xfId="0" applyFont="1" applyFill="1" applyBorder="1"/>
    <xf numFmtId="0" fontId="12" fillId="10" borderId="1" xfId="0" applyFont="1" applyFill="1" applyBorder="1" applyAlignment="1">
      <alignment horizontal="left" vertical="center" wrapText="1"/>
    </xf>
    <xf numFmtId="14" fontId="2" fillId="10" borderId="1" xfId="0" applyNumberFormat="1" applyFont="1" applyFill="1" applyBorder="1" applyAlignment="1">
      <alignment horizontal="center" vertical="center" wrapText="1"/>
    </xf>
    <xf numFmtId="0" fontId="2" fillId="0" borderId="0" xfId="0" applyFont="1" applyProtection="1">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center" vertical="center"/>
      <protection locked="0"/>
    </xf>
    <xf numFmtId="164" fontId="17" fillId="0" borderId="1" xfId="0" applyNumberFormat="1" applyFont="1" applyFill="1" applyBorder="1" applyAlignment="1" applyProtection="1">
      <alignment vertical="center"/>
      <protection locked="0"/>
    </xf>
    <xf numFmtId="0" fontId="2" fillId="3"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center" wrapText="1"/>
      <protection locked="0"/>
    </xf>
    <xf numFmtId="0" fontId="2" fillId="0" borderId="1" xfId="0" applyFont="1" applyBorder="1" applyProtection="1">
      <protection locked="0"/>
    </xf>
    <xf numFmtId="9" fontId="2" fillId="3" borderId="1" xfId="1" applyFont="1" applyFill="1" applyBorder="1" applyAlignment="1" applyProtection="1">
      <alignment horizontal="center" vertical="center"/>
      <protection locked="0"/>
    </xf>
    <xf numFmtId="0" fontId="2" fillId="0" borderId="1" xfId="0" applyFont="1" applyFill="1" applyBorder="1" applyProtection="1">
      <protection locked="0"/>
    </xf>
    <xf numFmtId="1" fontId="2" fillId="3" borderId="1" xfId="1" applyNumberFormat="1" applyFont="1" applyFill="1" applyBorder="1" applyAlignment="1" applyProtection="1">
      <alignment horizontal="center" vertical="center"/>
      <protection locked="0"/>
    </xf>
    <xf numFmtId="9" fontId="2" fillId="3" borderId="1" xfId="1" applyFont="1" applyFill="1" applyBorder="1" applyProtection="1">
      <protection locked="0"/>
    </xf>
    <xf numFmtId="9" fontId="2" fillId="0" borderId="0" xfId="1" applyFont="1" applyProtection="1">
      <protection locked="0"/>
    </xf>
    <xf numFmtId="0" fontId="2" fillId="0" borderId="1" xfId="0" applyFont="1" applyFill="1" applyBorder="1" applyAlignment="1" applyProtection="1">
      <alignment wrapText="1"/>
      <protection locked="0"/>
    </xf>
    <xf numFmtId="0" fontId="2" fillId="0" borderId="1" xfId="0" applyFont="1" applyFill="1" applyBorder="1" applyAlignment="1" applyProtection="1">
      <alignment vertical="top"/>
      <protection locked="0"/>
    </xf>
    <xf numFmtId="0" fontId="2" fillId="0" borderId="1" xfId="0" applyFont="1" applyFill="1" applyBorder="1" applyAlignment="1" applyProtection="1">
      <alignment vertical="center"/>
      <protection locked="0"/>
    </xf>
    <xf numFmtId="164" fontId="18" fillId="0" borderId="1" xfId="0" applyNumberFormat="1" applyFont="1" applyFill="1" applyBorder="1" applyProtection="1">
      <protection locked="0"/>
    </xf>
    <xf numFmtId="1" fontId="2" fillId="0" borderId="0" xfId="0" applyNumberFormat="1" applyFont="1" applyProtection="1">
      <protection locked="0"/>
    </xf>
    <xf numFmtId="9" fontId="2" fillId="3" borderId="0" xfId="1" applyFont="1" applyFill="1" applyProtection="1">
      <protection locked="0"/>
    </xf>
    <xf numFmtId="0" fontId="2" fillId="0" borderId="5"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9"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2" fillId="2" borderId="5" xfId="0" applyFont="1" applyFill="1" applyBorder="1" applyAlignment="1" applyProtection="1">
      <alignment horizontal="center"/>
    </xf>
    <xf numFmtId="0" fontId="2" fillId="2" borderId="12" xfId="0" applyFont="1" applyFill="1" applyBorder="1" applyAlignment="1" applyProtection="1">
      <alignment horizontal="center"/>
    </xf>
    <xf numFmtId="0" fontId="2" fillId="0" borderId="1" xfId="0" applyFont="1" applyBorder="1" applyAlignment="1" applyProtection="1">
      <alignment horizontal="left"/>
    </xf>
    <xf numFmtId="0" fontId="16" fillId="0" borderId="2"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2" fillId="0" borderId="5" xfId="0" applyFont="1" applyBorder="1" applyAlignment="1" applyProtection="1">
      <alignment horizontal="center"/>
    </xf>
    <xf numFmtId="0" fontId="2" fillId="0" borderId="9" xfId="0" applyFont="1" applyBorder="1" applyAlignment="1" applyProtection="1">
      <alignment horizontal="center"/>
    </xf>
    <xf numFmtId="0" fontId="2" fillId="0" borderId="12" xfId="0" applyFont="1" applyBorder="1" applyAlignment="1" applyProtection="1">
      <alignment horizontal="center"/>
    </xf>
    <xf numFmtId="0" fontId="16" fillId="0" borderId="2"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10"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1" xfId="0" applyFont="1" applyBorder="1" applyAlignment="1" applyProtection="1">
      <alignment horizontal="center" vertical="center"/>
    </xf>
    <xf numFmtId="0" fontId="2" fillId="0" borderId="2" xfId="0" applyFont="1" applyBorder="1" applyAlignment="1" applyProtection="1">
      <alignment horizontal="center"/>
    </xf>
    <xf numFmtId="0" fontId="2" fillId="0" borderId="4" xfId="0" applyFont="1" applyBorder="1" applyAlignment="1" applyProtection="1">
      <alignment horizontal="center"/>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2" fillId="0" borderId="6" xfId="0" applyFont="1" applyBorder="1" applyAlignment="1" applyProtection="1">
      <alignment horizontal="center"/>
    </xf>
    <xf numFmtId="0" fontId="2" fillId="0" borderId="8" xfId="0" applyFont="1" applyBorder="1" applyAlignment="1" applyProtection="1">
      <alignment horizontal="center"/>
    </xf>
    <xf numFmtId="0" fontId="16" fillId="0" borderId="6"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9" fillId="7" borderId="7" xfId="0" applyFont="1" applyFill="1" applyBorder="1" applyAlignment="1">
      <alignment horizontal="center" vertical="center"/>
    </xf>
    <xf numFmtId="0" fontId="10" fillId="0" borderId="1" xfId="0" applyFont="1" applyBorder="1" applyAlignment="1">
      <alignment horizontal="justify" vertical="center" wrapText="1"/>
    </xf>
    <xf numFmtId="0" fontId="13" fillId="6" borderId="1" xfId="0" applyFont="1" applyFill="1" applyBorder="1" applyAlignment="1">
      <alignment horizontal="center" vertical="center"/>
    </xf>
    <xf numFmtId="0" fontId="10" fillId="0" borderId="34"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34" xfId="0" applyFont="1" applyBorder="1" applyAlignment="1">
      <alignment horizontal="justify" vertical="center"/>
    </xf>
    <xf numFmtId="0" fontId="10" fillId="0" borderId="13" xfId="0" applyFont="1" applyBorder="1" applyAlignment="1">
      <alignment horizontal="justify" vertical="center"/>
    </xf>
    <xf numFmtId="0" fontId="10" fillId="0" borderId="14" xfId="0" applyFont="1" applyBorder="1" applyAlignment="1">
      <alignment horizontal="justify" vertical="center"/>
    </xf>
    <xf numFmtId="0" fontId="9" fillId="6" borderId="15"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7" fillId="5" borderId="1" xfId="0" applyFont="1" applyFill="1" applyBorder="1" applyAlignment="1">
      <alignment horizontal="center" vertical="center"/>
    </xf>
    <xf numFmtId="0" fontId="9" fillId="7" borderId="0" xfId="0" applyFont="1" applyFill="1" applyAlignment="1">
      <alignment horizontal="center" vertical="center"/>
    </xf>
    <xf numFmtId="0" fontId="7" fillId="0" borderId="3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85725</xdr:colOff>
      <xdr:row>0</xdr:row>
      <xdr:rowOff>47625</xdr:rowOff>
    </xdr:from>
    <xdr:to>
      <xdr:col>12</xdr:col>
      <xdr:colOff>1459230</xdr:colOff>
      <xdr:row>3</xdr:row>
      <xdr:rowOff>156408</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67825" y="47625"/>
          <a:ext cx="1373505" cy="746958"/>
        </a:xfrm>
        <a:prstGeom prst="rect">
          <a:avLst/>
        </a:prstGeom>
      </xdr:spPr>
    </xdr:pic>
    <xdr:clientData/>
  </xdr:twoCellAnchor>
  <xdr:twoCellAnchor editAs="oneCell">
    <xdr:from>
      <xdr:col>28</xdr:col>
      <xdr:colOff>76200</xdr:colOff>
      <xdr:row>0</xdr:row>
      <xdr:rowOff>57150</xdr:rowOff>
    </xdr:from>
    <xdr:to>
      <xdr:col>29</xdr:col>
      <xdr:colOff>840104</xdr:colOff>
      <xdr:row>3</xdr:row>
      <xdr:rowOff>165933</xdr:rowOff>
    </xdr:to>
    <xdr:pic>
      <xdr:nvPicPr>
        <xdr:cNvPr id="3" name="Imagen 2">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12750" y="57150"/>
          <a:ext cx="1373504" cy="7469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47"/>
  <sheetViews>
    <sheetView tabSelected="1" zoomScale="70" zoomScaleNormal="70" workbookViewId="0">
      <pane ySplit="8" topLeftCell="A27" activePane="bottomLeft" state="frozen"/>
      <selection pane="bottomLeft" activeCell="A27" sqref="A27:A35"/>
    </sheetView>
  </sheetViews>
  <sheetFormatPr baseColWidth="10" defaultColWidth="11.42578125" defaultRowHeight="16.5" x14ac:dyDescent="0.3"/>
  <cols>
    <col min="1" max="1" width="4.7109375" style="76" customWidth="1"/>
    <col min="2" max="2" width="20" style="76" customWidth="1"/>
    <col min="3" max="3" width="37.5703125" style="76" customWidth="1"/>
    <col min="4" max="4" width="49.28515625" style="76" customWidth="1"/>
    <col min="5" max="5" width="7.28515625" style="76" customWidth="1"/>
    <col min="6" max="6" width="13.42578125" style="76" customWidth="1"/>
    <col min="7" max="7" width="12.7109375" style="76" customWidth="1"/>
    <col min="8" max="11" width="7.5703125" style="76" customWidth="1"/>
    <col min="12" max="12" width="9.28515625" style="76" customWidth="1"/>
    <col min="13" max="13" width="22.5703125" style="76" customWidth="1"/>
    <col min="14" max="14" width="7.42578125" style="76" customWidth="1"/>
    <col min="15" max="16" width="9.140625" style="76" customWidth="1"/>
    <col min="17" max="17" width="33.42578125" style="76" customWidth="1"/>
    <col min="18" max="18" width="7.42578125" style="76" customWidth="1"/>
    <col min="19" max="20" width="9.140625" style="76" customWidth="1"/>
    <col min="21" max="21" width="33.42578125" style="76" customWidth="1"/>
    <col min="22" max="22" width="7.42578125" style="76" customWidth="1"/>
    <col min="23" max="24" width="9.140625" style="76" customWidth="1"/>
    <col min="25" max="25" width="33.42578125" style="76" customWidth="1"/>
    <col min="26" max="27" width="7.42578125" style="76" customWidth="1"/>
    <col min="28" max="28" width="33.42578125" style="76" customWidth="1"/>
    <col min="29" max="29" width="9.140625" style="76" customWidth="1"/>
    <col min="30" max="30" width="13.5703125" style="76" customWidth="1"/>
    <col min="31" max="31" width="6.28515625" style="76" customWidth="1"/>
    <col min="32" max="16384" width="11.42578125" style="76"/>
  </cols>
  <sheetData>
    <row r="1" spans="1:32" ht="18.75" customHeight="1" x14ac:dyDescent="0.3">
      <c r="A1" s="120" t="s">
        <v>0</v>
      </c>
      <c r="B1" s="120"/>
      <c r="C1" s="1" t="s">
        <v>1</v>
      </c>
      <c r="D1" s="121" t="s">
        <v>203</v>
      </c>
      <c r="E1" s="122"/>
      <c r="F1" s="122"/>
      <c r="G1" s="122"/>
      <c r="H1" s="122"/>
      <c r="I1" s="122"/>
      <c r="J1" s="122"/>
      <c r="K1" s="122"/>
      <c r="L1" s="123"/>
      <c r="M1" s="127"/>
      <c r="N1" s="130" t="s">
        <v>100</v>
      </c>
      <c r="O1" s="131"/>
      <c r="P1" s="131"/>
      <c r="Q1" s="131"/>
      <c r="R1" s="131"/>
      <c r="S1" s="131"/>
      <c r="T1" s="131"/>
      <c r="U1" s="131"/>
      <c r="V1" s="131"/>
      <c r="W1" s="131"/>
      <c r="X1" s="131"/>
      <c r="Y1" s="131"/>
      <c r="Z1" s="131"/>
      <c r="AA1" s="131"/>
      <c r="AB1" s="132"/>
      <c r="AC1" s="136"/>
      <c r="AD1" s="137"/>
    </row>
    <row r="2" spans="1:32" ht="18.75" customHeight="1" x14ac:dyDescent="0.3">
      <c r="A2" s="120" t="s">
        <v>2</v>
      </c>
      <c r="B2" s="120"/>
      <c r="C2" s="1">
        <v>3</v>
      </c>
      <c r="D2" s="124"/>
      <c r="E2" s="125"/>
      <c r="F2" s="125"/>
      <c r="G2" s="125"/>
      <c r="H2" s="125"/>
      <c r="I2" s="125"/>
      <c r="J2" s="125"/>
      <c r="K2" s="125"/>
      <c r="L2" s="126"/>
      <c r="M2" s="128"/>
      <c r="N2" s="133"/>
      <c r="O2" s="134"/>
      <c r="P2" s="134"/>
      <c r="Q2" s="134"/>
      <c r="R2" s="134"/>
      <c r="S2" s="134"/>
      <c r="T2" s="134"/>
      <c r="U2" s="134"/>
      <c r="V2" s="134"/>
      <c r="W2" s="134"/>
      <c r="X2" s="134"/>
      <c r="Y2" s="134"/>
      <c r="Z2" s="134"/>
      <c r="AA2" s="134"/>
      <c r="AB2" s="135"/>
      <c r="AC2" s="138"/>
      <c r="AD2" s="139"/>
    </row>
    <row r="3" spans="1:32" ht="16.5" customHeight="1" x14ac:dyDescent="0.3">
      <c r="A3" s="120" t="s">
        <v>3</v>
      </c>
      <c r="B3" s="120"/>
      <c r="C3" s="2">
        <v>44519</v>
      </c>
      <c r="D3" s="121" t="s">
        <v>4</v>
      </c>
      <c r="E3" s="122"/>
      <c r="F3" s="122"/>
      <c r="G3" s="122"/>
      <c r="H3" s="122"/>
      <c r="I3" s="122"/>
      <c r="J3" s="122"/>
      <c r="K3" s="122"/>
      <c r="L3" s="123"/>
      <c r="M3" s="128"/>
      <c r="N3" s="133" t="s">
        <v>4</v>
      </c>
      <c r="O3" s="134"/>
      <c r="P3" s="134"/>
      <c r="Q3" s="134"/>
      <c r="R3" s="134"/>
      <c r="S3" s="134"/>
      <c r="T3" s="134"/>
      <c r="U3" s="134"/>
      <c r="V3" s="134"/>
      <c r="W3" s="134"/>
      <c r="X3" s="134"/>
      <c r="Y3" s="134"/>
      <c r="Z3" s="134"/>
      <c r="AA3" s="134"/>
      <c r="AB3" s="135"/>
      <c r="AC3" s="138"/>
      <c r="AD3" s="139"/>
    </row>
    <row r="4" spans="1:32" ht="16.5" customHeight="1" x14ac:dyDescent="0.3">
      <c r="A4" s="120" t="s">
        <v>5</v>
      </c>
      <c r="B4" s="120"/>
      <c r="C4" s="1" t="s">
        <v>6</v>
      </c>
      <c r="D4" s="124"/>
      <c r="E4" s="125"/>
      <c r="F4" s="125"/>
      <c r="G4" s="125"/>
      <c r="H4" s="125"/>
      <c r="I4" s="125"/>
      <c r="J4" s="125"/>
      <c r="K4" s="125"/>
      <c r="L4" s="126"/>
      <c r="M4" s="129"/>
      <c r="N4" s="142"/>
      <c r="O4" s="143"/>
      <c r="P4" s="143"/>
      <c r="Q4" s="143"/>
      <c r="R4" s="143"/>
      <c r="S4" s="143"/>
      <c r="T4" s="143"/>
      <c r="U4" s="143"/>
      <c r="V4" s="143"/>
      <c r="W4" s="143"/>
      <c r="X4" s="143"/>
      <c r="Y4" s="143"/>
      <c r="Z4" s="143"/>
      <c r="AA4" s="143"/>
      <c r="AB4" s="144"/>
      <c r="AC4" s="140"/>
      <c r="AD4" s="141"/>
    </row>
    <row r="5" spans="1:32" ht="18.75" customHeight="1" x14ac:dyDescent="0.3">
      <c r="A5" s="112" t="s">
        <v>7</v>
      </c>
      <c r="B5" s="113"/>
      <c r="C5" s="113"/>
      <c r="D5" s="113"/>
      <c r="E5" s="113"/>
      <c r="F5" s="113"/>
      <c r="G5" s="113"/>
      <c r="H5" s="113"/>
      <c r="I5" s="113"/>
      <c r="J5" s="113"/>
      <c r="K5" s="113"/>
      <c r="L5" s="113"/>
      <c r="M5" s="114"/>
      <c r="N5" s="112" t="s">
        <v>8</v>
      </c>
      <c r="O5" s="113"/>
      <c r="P5" s="113"/>
      <c r="Q5" s="113"/>
      <c r="R5" s="113"/>
      <c r="S5" s="113"/>
      <c r="T5" s="113"/>
      <c r="U5" s="113"/>
      <c r="V5" s="113"/>
      <c r="W5" s="113"/>
      <c r="X5" s="113"/>
      <c r="Y5" s="113"/>
      <c r="Z5" s="113"/>
      <c r="AA5" s="113"/>
      <c r="AB5" s="113"/>
      <c r="AC5" s="113"/>
      <c r="AD5" s="118"/>
    </row>
    <row r="6" spans="1:32" ht="18.75" customHeight="1" x14ac:dyDescent="0.3">
      <c r="A6" s="115"/>
      <c r="B6" s="116"/>
      <c r="C6" s="116"/>
      <c r="D6" s="116"/>
      <c r="E6" s="116"/>
      <c r="F6" s="116"/>
      <c r="G6" s="116"/>
      <c r="H6" s="116"/>
      <c r="I6" s="116"/>
      <c r="J6" s="116"/>
      <c r="K6" s="116"/>
      <c r="L6" s="116"/>
      <c r="M6" s="117"/>
      <c r="N6" s="115"/>
      <c r="O6" s="116"/>
      <c r="P6" s="116"/>
      <c r="Q6" s="116"/>
      <c r="R6" s="116"/>
      <c r="S6" s="116"/>
      <c r="T6" s="116"/>
      <c r="U6" s="116"/>
      <c r="V6" s="116"/>
      <c r="W6" s="116"/>
      <c r="X6" s="116"/>
      <c r="Y6" s="116"/>
      <c r="Z6" s="116"/>
      <c r="AA6" s="116"/>
      <c r="AB6" s="116"/>
      <c r="AC6" s="116"/>
      <c r="AD6" s="119"/>
    </row>
    <row r="7" spans="1:32" ht="33.75" customHeight="1" x14ac:dyDescent="0.3">
      <c r="A7" s="104" t="s">
        <v>9</v>
      </c>
      <c r="B7" s="104" t="s">
        <v>10</v>
      </c>
      <c r="C7" s="104" t="s">
        <v>11</v>
      </c>
      <c r="D7" s="104" t="s">
        <v>12</v>
      </c>
      <c r="E7" s="104" t="s">
        <v>13</v>
      </c>
      <c r="F7" s="104" t="s">
        <v>14</v>
      </c>
      <c r="G7" s="104" t="s">
        <v>15</v>
      </c>
      <c r="H7" s="103" t="s">
        <v>16</v>
      </c>
      <c r="I7" s="103"/>
      <c r="J7" s="103"/>
      <c r="K7" s="103"/>
      <c r="L7" s="103"/>
      <c r="M7" s="104" t="s">
        <v>17</v>
      </c>
      <c r="N7" s="103" t="s">
        <v>18</v>
      </c>
      <c r="O7" s="103"/>
      <c r="P7" s="103"/>
      <c r="Q7" s="103"/>
      <c r="R7" s="103"/>
      <c r="S7" s="103"/>
      <c r="T7" s="103"/>
      <c r="U7" s="103"/>
      <c r="V7" s="103"/>
      <c r="W7" s="103"/>
      <c r="X7" s="103"/>
      <c r="Y7" s="103"/>
      <c r="Z7" s="103"/>
      <c r="AA7" s="103"/>
      <c r="AB7" s="103"/>
      <c r="AC7" s="103"/>
      <c r="AD7" s="104" t="s">
        <v>19</v>
      </c>
    </row>
    <row r="8" spans="1:32" ht="40.5" customHeight="1" x14ac:dyDescent="0.3">
      <c r="A8" s="104"/>
      <c r="B8" s="104"/>
      <c r="C8" s="104"/>
      <c r="D8" s="104"/>
      <c r="E8" s="104"/>
      <c r="F8" s="104"/>
      <c r="G8" s="104"/>
      <c r="H8" s="48" t="s">
        <v>20</v>
      </c>
      <c r="I8" s="48" t="s">
        <v>21</v>
      </c>
      <c r="J8" s="48" t="s">
        <v>22</v>
      </c>
      <c r="K8" s="48" t="s">
        <v>23</v>
      </c>
      <c r="L8" s="49" t="s">
        <v>24</v>
      </c>
      <c r="M8" s="104"/>
      <c r="N8" s="48" t="s">
        <v>20</v>
      </c>
      <c r="O8" s="49" t="s">
        <v>25</v>
      </c>
      <c r="P8" s="49" t="s">
        <v>26</v>
      </c>
      <c r="Q8" s="49" t="s">
        <v>27</v>
      </c>
      <c r="R8" s="48" t="s">
        <v>21</v>
      </c>
      <c r="S8" s="49" t="s">
        <v>28</v>
      </c>
      <c r="T8" s="49" t="s">
        <v>29</v>
      </c>
      <c r="U8" s="49" t="s">
        <v>27</v>
      </c>
      <c r="V8" s="48" t="s">
        <v>22</v>
      </c>
      <c r="W8" s="49" t="s">
        <v>30</v>
      </c>
      <c r="X8" s="49" t="s">
        <v>31</v>
      </c>
      <c r="Y8" s="49" t="s">
        <v>27</v>
      </c>
      <c r="Z8" s="48" t="s">
        <v>23</v>
      </c>
      <c r="AA8" s="49" t="s">
        <v>32</v>
      </c>
      <c r="AB8" s="49" t="s">
        <v>27</v>
      </c>
      <c r="AC8" s="49" t="s">
        <v>33</v>
      </c>
      <c r="AD8" s="104"/>
    </row>
    <row r="9" spans="1:32" ht="82.5" x14ac:dyDescent="0.3">
      <c r="A9" s="100">
        <v>1</v>
      </c>
      <c r="B9" s="96" t="s">
        <v>132</v>
      </c>
      <c r="C9" s="77" t="s">
        <v>151</v>
      </c>
      <c r="D9" s="77" t="s">
        <v>198</v>
      </c>
      <c r="E9" s="78">
        <v>100</v>
      </c>
      <c r="F9" s="79">
        <v>46023</v>
      </c>
      <c r="G9" s="79" t="s">
        <v>199</v>
      </c>
      <c r="H9" s="78">
        <v>100</v>
      </c>
      <c r="I9" s="78"/>
      <c r="J9" s="78"/>
      <c r="K9" s="78"/>
      <c r="L9" s="80">
        <f>IF(SUM(H9:K9)&gt;0,SUM(H9:K9),"--")</f>
        <v>100</v>
      </c>
      <c r="M9" s="81" t="s">
        <v>201</v>
      </c>
      <c r="N9" s="82"/>
      <c r="O9" s="83" t="str">
        <f>IF(H9&gt;0,(IF((N9)&gt;0,(N9/H9),"--"))," ")</f>
        <v>--</v>
      </c>
      <c r="P9" s="80" t="str">
        <f>IF(SUM(N9)&gt;0,SUM(N9)," ")</f>
        <v xml:space="preserve"> </v>
      </c>
      <c r="Q9" s="82"/>
      <c r="R9" s="82"/>
      <c r="S9" s="83" t="str">
        <f>IF(I9&gt;0,(IF((R9)&gt;0,(R9/I9),"--"))," ")</f>
        <v xml:space="preserve"> </v>
      </c>
      <c r="T9" s="80" t="str">
        <f>IF(SUM(N9,R9)&gt;0,SUM(N9,R9)," ")</f>
        <v xml:space="preserve"> </v>
      </c>
      <c r="U9" s="84"/>
      <c r="V9" s="82"/>
      <c r="W9" s="83" t="str">
        <f>IF(J9&gt;0,(IF((V9)&gt;0,(V9/J9),"--"))," ")</f>
        <v xml:space="preserve"> </v>
      </c>
      <c r="X9" s="80" t="str">
        <f>IF(SUM(N9,R9,V9)&gt;0,SUM(N9,R9,V9)," ")</f>
        <v xml:space="preserve"> </v>
      </c>
      <c r="Y9" s="84"/>
      <c r="Z9" s="82"/>
      <c r="AA9" s="83" t="str">
        <f>IF(K9&gt;0,(IF((Z9)&gt;0,(Z9/K9),"--"))," ")</f>
        <v xml:space="preserve"> </v>
      </c>
      <c r="AB9" s="84"/>
      <c r="AC9" s="85">
        <f>IF(SUM(N9,R9,V9,Z9)&gt;0,SUM(N9,R9,V9,Z9),0)</f>
        <v>0</v>
      </c>
      <c r="AD9" s="86" t="str">
        <f>IF(AC9&gt;0,(IF((AC9/L9)&gt;0,(AC9/L9),0))," ")</f>
        <v xml:space="preserve"> </v>
      </c>
      <c r="AE9" s="87" t="str">
        <f>IF(AD9&lt;&gt;" ",(IF(AD9&gt;100%,100%,AD9))," ")</f>
        <v xml:space="preserve"> </v>
      </c>
      <c r="AF9" s="87"/>
    </row>
    <row r="10" spans="1:32" ht="66" x14ac:dyDescent="0.3">
      <c r="A10" s="101"/>
      <c r="B10" s="97"/>
      <c r="C10" s="88" t="s">
        <v>152</v>
      </c>
      <c r="D10" s="77" t="s">
        <v>160</v>
      </c>
      <c r="E10" s="78">
        <v>100</v>
      </c>
      <c r="F10" s="79">
        <v>46023</v>
      </c>
      <c r="G10" s="79" t="s">
        <v>199</v>
      </c>
      <c r="H10" s="78">
        <v>100</v>
      </c>
      <c r="I10" s="78"/>
      <c r="J10" s="78"/>
      <c r="K10" s="78"/>
      <c r="L10" s="80">
        <f t="shared" ref="L10:L35" si="0">IF(SUM(H10:K10)&gt;0,SUM(H10:K10),"--")</f>
        <v>100</v>
      </c>
      <c r="M10" s="81" t="s">
        <v>201</v>
      </c>
      <c r="N10" s="82"/>
      <c r="O10" s="83" t="str">
        <f t="shared" ref="O10:O35" si="1">IF(H10&gt;0,(IF((N10)&gt;0,(N10/H10),"--"))," ")</f>
        <v>--</v>
      </c>
      <c r="P10" s="80" t="str">
        <f t="shared" ref="P10:P35" si="2">IF(SUM(N10)&gt;0,SUM(N10)," ")</f>
        <v xml:space="preserve"> </v>
      </c>
      <c r="Q10" s="82"/>
      <c r="R10" s="82"/>
      <c r="S10" s="83" t="str">
        <f t="shared" ref="S10:S35" si="3">IF(I10&gt;0,(IF((R10)&gt;0,(R10/I10),"--"))," ")</f>
        <v xml:space="preserve"> </v>
      </c>
      <c r="T10" s="80" t="str">
        <f t="shared" ref="T10:T35" si="4">IF(SUM(N10,R10)&gt;0,SUM(N10,R10)," ")</f>
        <v xml:space="preserve"> </v>
      </c>
      <c r="U10" s="84"/>
      <c r="V10" s="82"/>
      <c r="W10" s="83" t="str">
        <f t="shared" ref="W10:W35" si="5">IF(J10&gt;0,(IF((V10)&gt;0,(V10/J10),"--"))," ")</f>
        <v xml:space="preserve"> </v>
      </c>
      <c r="X10" s="80" t="str">
        <f t="shared" ref="X10:X35" si="6">IF(SUM(N10,R10,V10)&gt;0,SUM(N10,R10,V10)," ")</f>
        <v xml:space="preserve"> </v>
      </c>
      <c r="Y10" s="84"/>
      <c r="Z10" s="82"/>
      <c r="AA10" s="83" t="str">
        <f t="shared" ref="AA10:AA35" si="7">IF(K10&gt;0,(IF((Z10)&gt;0,(Z10/K10),"--"))," ")</f>
        <v xml:space="preserve"> </v>
      </c>
      <c r="AB10" s="84"/>
      <c r="AC10" s="85">
        <f t="shared" ref="AC10:AC35" si="8">IF(SUM(N10,R10,V10,Z10)&gt;0,SUM(N10,R10,V10,Z10),0)</f>
        <v>0</v>
      </c>
      <c r="AD10" s="86" t="str">
        <f t="shared" ref="AD10:AD35" si="9">IF(AC10&gt;0,(IF((AC10/L10)&gt;0,(AC10/L10),0))," ")</f>
        <v xml:space="preserve"> </v>
      </c>
      <c r="AE10" s="87" t="str">
        <f>IF(AD10&lt;&gt;" ",(IF(AD10&gt;100%,100%,AD10))," ")</f>
        <v xml:space="preserve"> </v>
      </c>
      <c r="AF10" s="87"/>
    </row>
    <row r="11" spans="1:32" ht="66" x14ac:dyDescent="0.3">
      <c r="A11" s="101"/>
      <c r="B11" s="97"/>
      <c r="C11" s="88" t="s">
        <v>158</v>
      </c>
      <c r="D11" s="89" t="s">
        <v>159</v>
      </c>
      <c r="E11" s="78">
        <v>100</v>
      </c>
      <c r="F11" s="79">
        <v>46090</v>
      </c>
      <c r="G11" s="79">
        <v>46142</v>
      </c>
      <c r="H11" s="78"/>
      <c r="I11" s="78">
        <v>100</v>
      </c>
      <c r="J11" s="78"/>
      <c r="K11" s="78"/>
      <c r="L11" s="80"/>
      <c r="M11" s="81" t="s">
        <v>201</v>
      </c>
      <c r="N11" s="82"/>
      <c r="O11" s="83"/>
      <c r="P11" s="80"/>
      <c r="Q11" s="82"/>
      <c r="R11" s="82"/>
      <c r="S11" s="83"/>
      <c r="T11" s="80"/>
      <c r="U11" s="84"/>
      <c r="V11" s="82"/>
      <c r="W11" s="83"/>
      <c r="X11" s="80"/>
      <c r="Y11" s="84"/>
      <c r="Z11" s="82"/>
      <c r="AA11" s="83"/>
      <c r="AB11" s="84"/>
      <c r="AC11" s="85"/>
      <c r="AD11" s="86"/>
      <c r="AE11" s="87"/>
      <c r="AF11" s="87"/>
    </row>
    <row r="12" spans="1:32" ht="66" x14ac:dyDescent="0.3">
      <c r="A12" s="101"/>
      <c r="B12" s="97"/>
      <c r="C12" s="88" t="s">
        <v>153</v>
      </c>
      <c r="D12" s="89" t="s">
        <v>161</v>
      </c>
      <c r="E12" s="78">
        <v>100</v>
      </c>
      <c r="F12" s="79">
        <v>46023</v>
      </c>
      <c r="G12" s="79" t="s">
        <v>199</v>
      </c>
      <c r="H12" s="78">
        <v>100</v>
      </c>
      <c r="I12" s="78"/>
      <c r="J12" s="78"/>
      <c r="K12" s="78"/>
      <c r="L12" s="80">
        <f t="shared" si="0"/>
        <v>100</v>
      </c>
      <c r="M12" s="81" t="s">
        <v>201</v>
      </c>
      <c r="N12" s="82"/>
      <c r="O12" s="83" t="str">
        <f t="shared" si="1"/>
        <v>--</v>
      </c>
      <c r="P12" s="80" t="str">
        <f t="shared" si="2"/>
        <v xml:space="preserve"> </v>
      </c>
      <c r="Q12" s="82"/>
      <c r="R12" s="82"/>
      <c r="S12" s="83" t="str">
        <f t="shared" si="3"/>
        <v xml:space="preserve"> </v>
      </c>
      <c r="T12" s="80" t="str">
        <f t="shared" si="4"/>
        <v xml:space="preserve"> </v>
      </c>
      <c r="U12" s="84"/>
      <c r="V12" s="82"/>
      <c r="W12" s="83" t="str">
        <f t="shared" si="5"/>
        <v xml:space="preserve"> </v>
      </c>
      <c r="X12" s="80" t="str">
        <f t="shared" si="6"/>
        <v xml:space="preserve"> </v>
      </c>
      <c r="Y12" s="84"/>
      <c r="Z12" s="82"/>
      <c r="AA12" s="83" t="str">
        <f t="shared" si="7"/>
        <v xml:space="preserve"> </v>
      </c>
      <c r="AB12" s="84"/>
      <c r="AC12" s="85">
        <f t="shared" si="8"/>
        <v>0</v>
      </c>
      <c r="AD12" s="86" t="str">
        <f t="shared" si="9"/>
        <v xml:space="preserve"> </v>
      </c>
      <c r="AE12" s="87" t="str">
        <f>IF(AD12&lt;&gt;" ",(IF(AD12&gt;100%,100%,AD12))," ")</f>
        <v xml:space="preserve"> </v>
      </c>
    </row>
    <row r="13" spans="1:32" ht="66" x14ac:dyDescent="0.3">
      <c r="A13" s="101"/>
      <c r="B13" s="97"/>
      <c r="C13" s="88" t="s">
        <v>154</v>
      </c>
      <c r="D13" s="89" t="s">
        <v>162</v>
      </c>
      <c r="E13" s="78">
        <v>100</v>
      </c>
      <c r="F13" s="79">
        <v>46143</v>
      </c>
      <c r="G13" s="79">
        <v>46172</v>
      </c>
      <c r="H13" s="78"/>
      <c r="I13" s="78">
        <v>100</v>
      </c>
      <c r="J13" s="78"/>
      <c r="K13" s="78"/>
      <c r="L13" s="80">
        <f t="shared" si="0"/>
        <v>100</v>
      </c>
      <c r="M13" s="81" t="s">
        <v>201</v>
      </c>
      <c r="N13" s="82"/>
      <c r="O13" s="83" t="str">
        <f t="shared" si="1"/>
        <v xml:space="preserve"> </v>
      </c>
      <c r="P13" s="80" t="str">
        <f t="shared" si="2"/>
        <v xml:space="preserve"> </v>
      </c>
      <c r="Q13" s="82"/>
      <c r="R13" s="82"/>
      <c r="S13" s="83" t="str">
        <f t="shared" si="3"/>
        <v>--</v>
      </c>
      <c r="T13" s="80" t="str">
        <f t="shared" si="4"/>
        <v xml:space="preserve"> </v>
      </c>
      <c r="U13" s="84"/>
      <c r="V13" s="82"/>
      <c r="W13" s="83" t="str">
        <f t="shared" si="5"/>
        <v xml:space="preserve"> </v>
      </c>
      <c r="X13" s="80" t="str">
        <f t="shared" si="6"/>
        <v xml:space="preserve"> </v>
      </c>
      <c r="Y13" s="84"/>
      <c r="Z13" s="82"/>
      <c r="AA13" s="83" t="str">
        <f t="shared" si="7"/>
        <v xml:space="preserve"> </v>
      </c>
      <c r="AB13" s="84"/>
      <c r="AC13" s="85">
        <f t="shared" si="8"/>
        <v>0</v>
      </c>
      <c r="AD13" s="86" t="str">
        <f t="shared" si="9"/>
        <v xml:space="preserve"> </v>
      </c>
      <c r="AE13" s="87" t="str">
        <f t="shared" ref="AE13:AE35" si="10">IF(AD13&lt;&gt;" ",(IF(AD13&gt;100%,100%,AD13))," ")</f>
        <v xml:space="preserve"> </v>
      </c>
    </row>
    <row r="14" spans="1:32" ht="66" x14ac:dyDescent="0.3">
      <c r="A14" s="101"/>
      <c r="B14" s="97"/>
      <c r="C14" s="88" t="s">
        <v>155</v>
      </c>
      <c r="D14" s="89" t="s">
        <v>163</v>
      </c>
      <c r="E14" s="78">
        <v>100</v>
      </c>
      <c r="F14" s="79">
        <v>46172</v>
      </c>
      <c r="G14" s="79">
        <v>46233</v>
      </c>
      <c r="H14" s="78"/>
      <c r="I14" s="78">
        <v>50</v>
      </c>
      <c r="J14" s="78">
        <v>50</v>
      </c>
      <c r="K14" s="78"/>
      <c r="L14" s="80">
        <f t="shared" si="0"/>
        <v>100</v>
      </c>
      <c r="M14" s="81" t="s">
        <v>201</v>
      </c>
      <c r="N14" s="82"/>
      <c r="O14" s="83" t="str">
        <f t="shared" si="1"/>
        <v xml:space="preserve"> </v>
      </c>
      <c r="P14" s="80" t="str">
        <f t="shared" si="2"/>
        <v xml:space="preserve"> </v>
      </c>
      <c r="Q14" s="82"/>
      <c r="R14" s="82"/>
      <c r="S14" s="83" t="str">
        <f t="shared" si="3"/>
        <v>--</v>
      </c>
      <c r="T14" s="80" t="str">
        <f t="shared" si="4"/>
        <v xml:space="preserve"> </v>
      </c>
      <c r="U14" s="84"/>
      <c r="V14" s="82"/>
      <c r="W14" s="83" t="str">
        <f t="shared" si="5"/>
        <v>--</v>
      </c>
      <c r="X14" s="80" t="str">
        <f t="shared" si="6"/>
        <v xml:space="preserve"> </v>
      </c>
      <c r="Y14" s="84"/>
      <c r="Z14" s="82"/>
      <c r="AA14" s="83" t="str">
        <f t="shared" si="7"/>
        <v xml:space="preserve"> </v>
      </c>
      <c r="AB14" s="84"/>
      <c r="AC14" s="85">
        <f t="shared" si="8"/>
        <v>0</v>
      </c>
      <c r="AD14" s="86" t="str">
        <f t="shared" si="9"/>
        <v xml:space="preserve"> </v>
      </c>
      <c r="AE14" s="87" t="str">
        <f t="shared" si="10"/>
        <v xml:space="preserve"> </v>
      </c>
    </row>
    <row r="15" spans="1:32" ht="66" x14ac:dyDescent="0.3">
      <c r="A15" s="101"/>
      <c r="B15" s="97"/>
      <c r="C15" s="88" t="s">
        <v>156</v>
      </c>
      <c r="D15" s="89" t="s">
        <v>165</v>
      </c>
      <c r="E15" s="78">
        <v>100</v>
      </c>
      <c r="F15" s="79">
        <v>46172</v>
      </c>
      <c r="G15" s="79">
        <v>46233</v>
      </c>
      <c r="H15" s="78"/>
      <c r="I15" s="78">
        <v>50</v>
      </c>
      <c r="J15" s="78">
        <v>50</v>
      </c>
      <c r="K15" s="78"/>
      <c r="L15" s="80"/>
      <c r="M15" s="81" t="s">
        <v>201</v>
      </c>
      <c r="N15" s="82"/>
      <c r="O15" s="83"/>
      <c r="P15" s="80"/>
      <c r="Q15" s="82"/>
      <c r="R15" s="82"/>
      <c r="S15" s="83" t="str">
        <f t="shared" si="3"/>
        <v>--</v>
      </c>
      <c r="T15" s="80"/>
      <c r="U15" s="84"/>
      <c r="V15" s="82"/>
      <c r="W15" s="83"/>
      <c r="X15" s="80"/>
      <c r="Y15" s="84"/>
      <c r="Z15" s="82"/>
      <c r="AA15" s="83"/>
      <c r="AB15" s="84"/>
      <c r="AC15" s="85"/>
      <c r="AD15" s="86"/>
      <c r="AE15" s="87"/>
    </row>
    <row r="16" spans="1:32" ht="66" x14ac:dyDescent="0.3">
      <c r="A16" s="101"/>
      <c r="B16" s="97"/>
      <c r="C16" s="88" t="s">
        <v>164</v>
      </c>
      <c r="D16" s="77" t="s">
        <v>166</v>
      </c>
      <c r="E16" s="78">
        <v>100</v>
      </c>
      <c r="F16" s="79">
        <v>46235</v>
      </c>
      <c r="G16" s="79">
        <v>46265</v>
      </c>
      <c r="H16" s="78"/>
      <c r="I16" s="78"/>
      <c r="J16" s="78">
        <v>100</v>
      </c>
      <c r="K16" s="78"/>
      <c r="L16" s="80"/>
      <c r="M16" s="81" t="s">
        <v>201</v>
      </c>
      <c r="N16" s="82"/>
      <c r="O16" s="83"/>
      <c r="P16" s="80"/>
      <c r="Q16" s="82"/>
      <c r="R16" s="82"/>
      <c r="S16" s="83"/>
      <c r="T16" s="80"/>
      <c r="U16" s="84"/>
      <c r="V16" s="82"/>
      <c r="W16" s="83"/>
      <c r="X16" s="80"/>
      <c r="Y16" s="84"/>
      <c r="Z16" s="82"/>
      <c r="AA16" s="83"/>
      <c r="AB16" s="84"/>
      <c r="AC16" s="85"/>
      <c r="AD16" s="86"/>
      <c r="AE16" s="87"/>
    </row>
    <row r="17" spans="1:31" ht="66" x14ac:dyDescent="0.3">
      <c r="A17" s="101"/>
      <c r="B17" s="97"/>
      <c r="C17" s="88" t="s">
        <v>168</v>
      </c>
      <c r="D17" s="77" t="s">
        <v>169</v>
      </c>
      <c r="E17" s="78">
        <v>100</v>
      </c>
      <c r="F17" s="79">
        <v>46235</v>
      </c>
      <c r="G17" s="79">
        <v>46265</v>
      </c>
      <c r="H17" s="78"/>
      <c r="I17" s="78"/>
      <c r="J17" s="78">
        <v>100</v>
      </c>
      <c r="K17" s="78"/>
      <c r="L17" s="80"/>
      <c r="M17" s="81" t="s">
        <v>201</v>
      </c>
      <c r="N17" s="82"/>
      <c r="O17" s="83"/>
      <c r="P17" s="80"/>
      <c r="Q17" s="82"/>
      <c r="R17" s="82"/>
      <c r="S17" s="83"/>
      <c r="T17" s="80"/>
      <c r="U17" s="84"/>
      <c r="V17" s="82"/>
      <c r="W17" s="83"/>
      <c r="X17" s="80"/>
      <c r="Y17" s="84"/>
      <c r="Z17" s="82"/>
      <c r="AA17" s="83"/>
      <c r="AB17" s="84"/>
      <c r="AC17" s="85"/>
      <c r="AD17" s="86"/>
      <c r="AE17" s="87"/>
    </row>
    <row r="18" spans="1:31" ht="66" x14ac:dyDescent="0.3">
      <c r="A18" s="101"/>
      <c r="B18" s="97"/>
      <c r="C18" s="88" t="s">
        <v>157</v>
      </c>
      <c r="D18" s="89" t="s">
        <v>167</v>
      </c>
      <c r="E18" s="78">
        <v>100</v>
      </c>
      <c r="F18" s="79">
        <v>46266</v>
      </c>
      <c r="G18" s="79">
        <v>46387</v>
      </c>
      <c r="H18" s="78"/>
      <c r="I18" s="78"/>
      <c r="J18" s="78"/>
      <c r="K18" s="78">
        <v>100</v>
      </c>
      <c r="L18" s="80"/>
      <c r="M18" s="81" t="s">
        <v>201</v>
      </c>
      <c r="N18" s="82"/>
      <c r="O18" s="83"/>
      <c r="P18" s="80"/>
      <c r="Q18" s="82"/>
      <c r="R18" s="82"/>
      <c r="S18" s="83"/>
      <c r="T18" s="80"/>
      <c r="U18" s="84"/>
      <c r="V18" s="82"/>
      <c r="W18" s="83"/>
      <c r="X18" s="80"/>
      <c r="Y18" s="84"/>
      <c r="Z18" s="82"/>
      <c r="AA18" s="83"/>
      <c r="AB18" s="84"/>
      <c r="AC18" s="85"/>
      <c r="AD18" s="86"/>
      <c r="AE18" s="87"/>
    </row>
    <row r="19" spans="1:31" ht="66" x14ac:dyDescent="0.3">
      <c r="A19" s="102"/>
      <c r="B19" s="98"/>
      <c r="C19" s="88" t="s">
        <v>200</v>
      </c>
      <c r="D19" s="89" t="s">
        <v>175</v>
      </c>
      <c r="E19" s="78">
        <v>100</v>
      </c>
      <c r="F19" s="79">
        <v>46387</v>
      </c>
      <c r="G19" s="79">
        <v>46387</v>
      </c>
      <c r="H19" s="78"/>
      <c r="I19" s="78"/>
      <c r="J19" s="78"/>
      <c r="K19" s="78">
        <v>100</v>
      </c>
      <c r="L19" s="80"/>
      <c r="M19" s="81" t="s">
        <v>201</v>
      </c>
      <c r="N19" s="82"/>
      <c r="O19" s="83"/>
      <c r="P19" s="80"/>
      <c r="Q19" s="82"/>
      <c r="R19" s="82"/>
      <c r="S19" s="83"/>
      <c r="T19" s="80"/>
      <c r="U19" s="84"/>
      <c r="V19" s="82"/>
      <c r="W19" s="83"/>
      <c r="X19" s="80"/>
      <c r="Y19" s="84"/>
      <c r="Z19" s="82"/>
      <c r="AA19" s="83"/>
      <c r="AB19" s="84"/>
      <c r="AC19" s="85"/>
      <c r="AD19" s="86"/>
      <c r="AE19" s="87"/>
    </row>
    <row r="20" spans="1:31" ht="66" x14ac:dyDescent="0.3">
      <c r="A20" s="100">
        <v>2</v>
      </c>
      <c r="B20" s="96" t="s">
        <v>133</v>
      </c>
      <c r="C20" s="81" t="s">
        <v>170</v>
      </c>
      <c r="D20" s="90" t="s">
        <v>176</v>
      </c>
      <c r="E20" s="78">
        <v>100</v>
      </c>
      <c r="F20" s="79">
        <v>46054</v>
      </c>
      <c r="G20" s="79">
        <v>46172</v>
      </c>
      <c r="H20" s="78"/>
      <c r="I20" s="78">
        <v>50</v>
      </c>
      <c r="J20" s="78">
        <v>50</v>
      </c>
      <c r="K20" s="78"/>
      <c r="L20" s="80">
        <f t="shared" si="0"/>
        <v>100</v>
      </c>
      <c r="M20" s="81" t="s">
        <v>201</v>
      </c>
      <c r="N20" s="82"/>
      <c r="O20" s="83" t="str">
        <f t="shared" si="1"/>
        <v xml:space="preserve"> </v>
      </c>
      <c r="P20" s="80" t="str">
        <f t="shared" si="2"/>
        <v xml:space="preserve"> </v>
      </c>
      <c r="Q20" s="82"/>
      <c r="R20" s="82"/>
      <c r="S20" s="83" t="str">
        <f t="shared" si="3"/>
        <v>--</v>
      </c>
      <c r="T20" s="80" t="str">
        <f t="shared" si="4"/>
        <v xml:space="preserve"> </v>
      </c>
      <c r="U20" s="84"/>
      <c r="V20" s="82"/>
      <c r="W20" s="83" t="str">
        <f t="shared" si="5"/>
        <v>--</v>
      </c>
      <c r="X20" s="80" t="str">
        <f t="shared" si="6"/>
        <v xml:space="preserve"> </v>
      </c>
      <c r="Y20" s="84"/>
      <c r="Z20" s="82"/>
      <c r="AA20" s="83" t="str">
        <f t="shared" si="7"/>
        <v xml:space="preserve"> </v>
      </c>
      <c r="AB20" s="84"/>
      <c r="AC20" s="85">
        <f t="shared" si="8"/>
        <v>0</v>
      </c>
      <c r="AD20" s="86" t="str">
        <f t="shared" si="9"/>
        <v xml:space="preserve"> </v>
      </c>
      <c r="AE20" s="87" t="str">
        <f t="shared" si="10"/>
        <v xml:space="preserve"> </v>
      </c>
    </row>
    <row r="21" spans="1:31" ht="66" x14ac:dyDescent="0.3">
      <c r="A21" s="101"/>
      <c r="B21" s="97"/>
      <c r="C21" s="81" t="s">
        <v>171</v>
      </c>
      <c r="D21" s="81" t="s">
        <v>177</v>
      </c>
      <c r="E21" s="78">
        <v>100</v>
      </c>
      <c r="F21" s="79">
        <v>46174</v>
      </c>
      <c r="G21" s="79">
        <v>46183</v>
      </c>
      <c r="H21" s="78"/>
      <c r="I21" s="78">
        <v>100</v>
      </c>
      <c r="J21" s="78"/>
      <c r="K21" s="78"/>
      <c r="L21" s="80"/>
      <c r="M21" s="81" t="s">
        <v>201</v>
      </c>
      <c r="N21" s="82"/>
      <c r="O21" s="83"/>
      <c r="P21" s="80"/>
      <c r="Q21" s="82"/>
      <c r="R21" s="82"/>
      <c r="S21" s="83"/>
      <c r="T21" s="80"/>
      <c r="U21" s="84"/>
      <c r="V21" s="82"/>
      <c r="W21" s="83"/>
      <c r="X21" s="80"/>
      <c r="Y21" s="84"/>
      <c r="Z21" s="82"/>
      <c r="AA21" s="83"/>
      <c r="AB21" s="84"/>
      <c r="AC21" s="85"/>
      <c r="AD21" s="86"/>
      <c r="AE21" s="87"/>
    </row>
    <row r="22" spans="1:31" ht="66" x14ac:dyDescent="0.3">
      <c r="A22" s="101"/>
      <c r="B22" s="97"/>
      <c r="C22" s="81" t="s">
        <v>178</v>
      </c>
      <c r="D22" s="90" t="s">
        <v>180</v>
      </c>
      <c r="E22" s="78">
        <v>100</v>
      </c>
      <c r="F22" s="79">
        <v>46184</v>
      </c>
      <c r="G22" s="79">
        <v>46203</v>
      </c>
      <c r="H22" s="78"/>
      <c r="I22" s="78">
        <v>100</v>
      </c>
      <c r="J22" s="78"/>
      <c r="K22" s="78"/>
      <c r="L22" s="80"/>
      <c r="M22" s="81" t="s">
        <v>201</v>
      </c>
      <c r="N22" s="82"/>
      <c r="O22" s="83"/>
      <c r="P22" s="80"/>
      <c r="Q22" s="82"/>
      <c r="R22" s="82"/>
      <c r="S22" s="83"/>
      <c r="T22" s="80"/>
      <c r="U22" s="84"/>
      <c r="V22" s="82"/>
      <c r="W22" s="83"/>
      <c r="X22" s="80"/>
      <c r="Y22" s="84"/>
      <c r="Z22" s="82"/>
      <c r="AA22" s="83"/>
      <c r="AB22" s="84"/>
      <c r="AC22" s="85"/>
      <c r="AD22" s="86"/>
      <c r="AE22" s="87"/>
    </row>
    <row r="23" spans="1:31" ht="66" x14ac:dyDescent="0.3">
      <c r="A23" s="101"/>
      <c r="B23" s="97"/>
      <c r="C23" s="81" t="s">
        <v>179</v>
      </c>
      <c r="D23" s="90" t="s">
        <v>181</v>
      </c>
      <c r="E23" s="78">
        <v>100</v>
      </c>
      <c r="F23" s="79">
        <v>46204</v>
      </c>
      <c r="G23" s="79">
        <v>46233</v>
      </c>
      <c r="H23" s="78"/>
      <c r="I23" s="78"/>
      <c r="J23" s="78">
        <v>100</v>
      </c>
      <c r="K23" s="78"/>
      <c r="L23" s="80"/>
      <c r="M23" s="81" t="s">
        <v>201</v>
      </c>
      <c r="N23" s="82"/>
      <c r="O23" s="83"/>
      <c r="P23" s="80"/>
      <c r="Q23" s="82"/>
      <c r="R23" s="82"/>
      <c r="S23" s="83"/>
      <c r="T23" s="80"/>
      <c r="U23" s="84"/>
      <c r="V23" s="82"/>
      <c r="W23" s="83"/>
      <c r="X23" s="80"/>
      <c r="Y23" s="84"/>
      <c r="Z23" s="82"/>
      <c r="AA23" s="83"/>
      <c r="AB23" s="84"/>
      <c r="AC23" s="85"/>
      <c r="AD23" s="86"/>
      <c r="AE23" s="87"/>
    </row>
    <row r="24" spans="1:31" ht="66" x14ac:dyDescent="0.3">
      <c r="A24" s="101"/>
      <c r="B24" s="97"/>
      <c r="C24" s="81" t="s">
        <v>172</v>
      </c>
      <c r="D24" s="81" t="s">
        <v>166</v>
      </c>
      <c r="E24" s="78">
        <v>100</v>
      </c>
      <c r="F24" s="79">
        <v>46235</v>
      </c>
      <c r="G24" s="79">
        <v>46265</v>
      </c>
      <c r="H24" s="78"/>
      <c r="I24" s="78"/>
      <c r="J24" s="78">
        <v>100</v>
      </c>
      <c r="K24" s="78"/>
      <c r="L24" s="80"/>
      <c r="M24" s="81" t="s">
        <v>201</v>
      </c>
      <c r="N24" s="82"/>
      <c r="O24" s="83"/>
      <c r="P24" s="80"/>
      <c r="Q24" s="82"/>
      <c r="R24" s="82"/>
      <c r="S24" s="83"/>
      <c r="T24" s="80"/>
      <c r="U24" s="84"/>
      <c r="V24" s="82"/>
      <c r="W24" s="83"/>
      <c r="X24" s="80"/>
      <c r="Y24" s="84"/>
      <c r="Z24" s="82"/>
      <c r="AA24" s="83"/>
      <c r="AB24" s="84"/>
      <c r="AC24" s="85"/>
      <c r="AD24" s="86"/>
      <c r="AE24" s="87"/>
    </row>
    <row r="25" spans="1:31" ht="66" x14ac:dyDescent="0.3">
      <c r="A25" s="101"/>
      <c r="B25" s="97"/>
      <c r="C25" s="88" t="s">
        <v>173</v>
      </c>
      <c r="D25" s="90" t="s">
        <v>169</v>
      </c>
      <c r="E25" s="78">
        <v>100</v>
      </c>
      <c r="F25" s="79">
        <v>46235</v>
      </c>
      <c r="G25" s="79">
        <v>46265</v>
      </c>
      <c r="H25" s="78"/>
      <c r="I25" s="78"/>
      <c r="J25" s="78">
        <v>100</v>
      </c>
      <c r="K25" s="78"/>
      <c r="L25" s="80"/>
      <c r="M25" s="81" t="s">
        <v>201</v>
      </c>
      <c r="N25" s="82"/>
      <c r="O25" s="83"/>
      <c r="P25" s="80"/>
      <c r="Q25" s="82"/>
      <c r="R25" s="82"/>
      <c r="S25" s="83"/>
      <c r="T25" s="80"/>
      <c r="U25" s="84"/>
      <c r="V25" s="82"/>
      <c r="W25" s="83"/>
      <c r="X25" s="80"/>
      <c r="Y25" s="84"/>
      <c r="Z25" s="82"/>
      <c r="AA25" s="83"/>
      <c r="AB25" s="84"/>
      <c r="AC25" s="85"/>
      <c r="AD25" s="86"/>
      <c r="AE25" s="87"/>
    </row>
    <row r="26" spans="1:31" ht="66" x14ac:dyDescent="0.3">
      <c r="A26" s="102"/>
      <c r="B26" s="98"/>
      <c r="C26" s="88" t="s">
        <v>174</v>
      </c>
      <c r="D26" s="90" t="s">
        <v>175</v>
      </c>
      <c r="E26" s="78">
        <v>100</v>
      </c>
      <c r="F26" s="79">
        <v>46265</v>
      </c>
      <c r="G26" s="79">
        <v>46280</v>
      </c>
      <c r="H26" s="78"/>
      <c r="I26" s="78"/>
      <c r="J26" s="78">
        <v>100</v>
      </c>
      <c r="K26" s="78"/>
      <c r="L26" s="80"/>
      <c r="M26" s="81" t="s">
        <v>201</v>
      </c>
      <c r="N26" s="82"/>
      <c r="O26" s="83"/>
      <c r="P26" s="80"/>
      <c r="Q26" s="82"/>
      <c r="R26" s="82"/>
      <c r="S26" s="83"/>
      <c r="T26" s="80"/>
      <c r="U26" s="84"/>
      <c r="V26" s="82"/>
      <c r="W26" s="83"/>
      <c r="X26" s="80"/>
      <c r="Y26" s="84"/>
      <c r="Z26" s="82"/>
      <c r="AA26" s="83"/>
      <c r="AB26" s="84"/>
      <c r="AC26" s="85"/>
      <c r="AD26" s="86"/>
      <c r="AE26" s="87"/>
    </row>
    <row r="27" spans="1:31" ht="66" x14ac:dyDescent="0.3">
      <c r="A27" s="94">
        <v>3</v>
      </c>
      <c r="B27" s="96" t="s">
        <v>146</v>
      </c>
      <c r="C27" s="74" t="s">
        <v>182</v>
      </c>
      <c r="D27" s="74" t="s">
        <v>191</v>
      </c>
      <c r="E27" s="78">
        <v>100</v>
      </c>
      <c r="F27" s="75">
        <v>46023</v>
      </c>
      <c r="G27" s="75">
        <v>46068</v>
      </c>
      <c r="H27" s="78">
        <v>100</v>
      </c>
      <c r="I27" s="78"/>
      <c r="J27" s="78"/>
      <c r="K27" s="78"/>
      <c r="L27" s="80">
        <f t="shared" si="0"/>
        <v>100</v>
      </c>
      <c r="M27" s="81" t="s">
        <v>201</v>
      </c>
      <c r="N27" s="82"/>
      <c r="O27" s="83" t="str">
        <f t="shared" si="1"/>
        <v>--</v>
      </c>
      <c r="P27" s="80" t="str">
        <f t="shared" si="2"/>
        <v xml:space="preserve"> </v>
      </c>
      <c r="Q27" s="82"/>
      <c r="R27" s="82"/>
      <c r="S27" s="83" t="str">
        <f t="shared" si="3"/>
        <v xml:space="preserve"> </v>
      </c>
      <c r="T27" s="80" t="str">
        <f t="shared" si="4"/>
        <v xml:space="preserve"> </v>
      </c>
      <c r="U27" s="84"/>
      <c r="V27" s="82"/>
      <c r="W27" s="83" t="str">
        <f t="shared" si="5"/>
        <v xml:space="preserve"> </v>
      </c>
      <c r="X27" s="80" t="str">
        <f t="shared" si="6"/>
        <v xml:space="preserve"> </v>
      </c>
      <c r="Y27" s="84"/>
      <c r="Z27" s="82"/>
      <c r="AA27" s="83" t="str">
        <f t="shared" si="7"/>
        <v xml:space="preserve"> </v>
      </c>
      <c r="AB27" s="84"/>
      <c r="AC27" s="85">
        <f t="shared" si="8"/>
        <v>0</v>
      </c>
      <c r="AD27" s="86" t="str">
        <f t="shared" si="9"/>
        <v xml:space="preserve"> </v>
      </c>
      <c r="AE27" s="87" t="str">
        <f t="shared" si="10"/>
        <v xml:space="preserve"> </v>
      </c>
    </row>
    <row r="28" spans="1:31" ht="66" x14ac:dyDescent="0.3">
      <c r="A28" s="99"/>
      <c r="B28" s="97"/>
      <c r="C28" s="74" t="s">
        <v>183</v>
      </c>
      <c r="D28" s="74" t="s">
        <v>192</v>
      </c>
      <c r="E28" s="78">
        <v>100</v>
      </c>
      <c r="F28" s="75">
        <v>46023</v>
      </c>
      <c r="G28" s="75">
        <v>46112</v>
      </c>
      <c r="H28" s="78">
        <v>100</v>
      </c>
      <c r="I28" s="78"/>
      <c r="J28" s="78"/>
      <c r="K28" s="78"/>
      <c r="L28" s="80">
        <f t="shared" si="0"/>
        <v>100</v>
      </c>
      <c r="M28" s="81" t="s">
        <v>201</v>
      </c>
      <c r="N28" s="82"/>
      <c r="O28" s="83" t="str">
        <f t="shared" si="1"/>
        <v>--</v>
      </c>
      <c r="P28" s="80" t="str">
        <f t="shared" si="2"/>
        <v xml:space="preserve"> </v>
      </c>
      <c r="Q28" s="82"/>
      <c r="R28" s="82"/>
      <c r="S28" s="83" t="str">
        <f t="shared" si="3"/>
        <v xml:space="preserve"> </v>
      </c>
      <c r="T28" s="80" t="str">
        <f t="shared" si="4"/>
        <v xml:space="preserve"> </v>
      </c>
      <c r="U28" s="84"/>
      <c r="V28" s="82"/>
      <c r="W28" s="83" t="str">
        <f t="shared" si="5"/>
        <v xml:space="preserve"> </v>
      </c>
      <c r="X28" s="80" t="str">
        <f t="shared" si="6"/>
        <v xml:space="preserve"> </v>
      </c>
      <c r="Y28" s="84"/>
      <c r="Z28" s="82"/>
      <c r="AA28" s="83" t="str">
        <f t="shared" si="7"/>
        <v xml:space="preserve"> </v>
      </c>
      <c r="AB28" s="84"/>
      <c r="AC28" s="85">
        <f t="shared" si="8"/>
        <v>0</v>
      </c>
      <c r="AD28" s="86" t="str">
        <f t="shared" si="9"/>
        <v xml:space="preserve"> </v>
      </c>
      <c r="AE28" s="87" t="str">
        <f t="shared" si="10"/>
        <v xml:space="preserve"> </v>
      </c>
    </row>
    <row r="29" spans="1:31" ht="66" x14ac:dyDescent="0.3">
      <c r="A29" s="99"/>
      <c r="B29" s="97"/>
      <c r="C29" s="74" t="s">
        <v>184</v>
      </c>
      <c r="D29" s="74" t="s">
        <v>193</v>
      </c>
      <c r="E29" s="78">
        <v>100</v>
      </c>
      <c r="F29" s="75">
        <v>46023</v>
      </c>
      <c r="G29" s="75">
        <v>46203</v>
      </c>
      <c r="H29" s="78"/>
      <c r="I29" s="78">
        <v>100</v>
      </c>
      <c r="J29" s="78"/>
      <c r="K29" s="78"/>
      <c r="L29" s="80">
        <f t="shared" si="0"/>
        <v>100</v>
      </c>
      <c r="M29" s="81" t="s">
        <v>201</v>
      </c>
      <c r="N29" s="82"/>
      <c r="O29" s="83" t="str">
        <f t="shared" si="1"/>
        <v xml:space="preserve"> </v>
      </c>
      <c r="P29" s="80" t="str">
        <f t="shared" si="2"/>
        <v xml:space="preserve"> </v>
      </c>
      <c r="Q29" s="82"/>
      <c r="R29" s="82"/>
      <c r="S29" s="83" t="str">
        <f t="shared" si="3"/>
        <v>--</v>
      </c>
      <c r="T29" s="80" t="str">
        <f t="shared" si="4"/>
        <v xml:space="preserve"> </v>
      </c>
      <c r="U29" s="84"/>
      <c r="V29" s="82"/>
      <c r="W29" s="83" t="str">
        <f t="shared" si="5"/>
        <v xml:space="preserve"> </v>
      </c>
      <c r="X29" s="80" t="str">
        <f t="shared" si="6"/>
        <v xml:space="preserve"> </v>
      </c>
      <c r="Y29" s="84"/>
      <c r="Z29" s="82"/>
      <c r="AA29" s="83" t="str">
        <f t="shared" si="7"/>
        <v xml:space="preserve"> </v>
      </c>
      <c r="AB29" s="84"/>
      <c r="AC29" s="85">
        <f t="shared" si="8"/>
        <v>0</v>
      </c>
      <c r="AD29" s="86" t="str">
        <f t="shared" si="9"/>
        <v xml:space="preserve"> </v>
      </c>
      <c r="AE29" s="87" t="str">
        <f t="shared" si="10"/>
        <v xml:space="preserve"> </v>
      </c>
    </row>
    <row r="30" spans="1:31" ht="99" x14ac:dyDescent="0.3">
      <c r="A30" s="99"/>
      <c r="B30" s="97"/>
      <c r="C30" s="74" t="s">
        <v>185</v>
      </c>
      <c r="D30" s="74" t="s">
        <v>193</v>
      </c>
      <c r="E30" s="78">
        <v>100</v>
      </c>
      <c r="F30" s="75">
        <v>46023</v>
      </c>
      <c r="G30" s="75">
        <v>46295</v>
      </c>
      <c r="H30" s="78"/>
      <c r="I30" s="78"/>
      <c r="J30" s="78">
        <v>100</v>
      </c>
      <c r="K30" s="78"/>
      <c r="L30" s="80">
        <f t="shared" si="0"/>
        <v>100</v>
      </c>
      <c r="M30" s="81" t="s">
        <v>204</v>
      </c>
      <c r="N30" s="82"/>
      <c r="O30" s="83" t="str">
        <f t="shared" si="1"/>
        <v xml:space="preserve"> </v>
      </c>
      <c r="P30" s="80" t="str">
        <f t="shared" si="2"/>
        <v xml:space="preserve"> </v>
      </c>
      <c r="Q30" s="82"/>
      <c r="R30" s="82"/>
      <c r="S30" s="83" t="str">
        <f t="shared" si="3"/>
        <v xml:space="preserve"> </v>
      </c>
      <c r="T30" s="80" t="str">
        <f t="shared" si="4"/>
        <v xml:space="preserve"> </v>
      </c>
      <c r="U30" s="84"/>
      <c r="V30" s="82"/>
      <c r="W30" s="83" t="str">
        <f t="shared" si="5"/>
        <v>--</v>
      </c>
      <c r="X30" s="80" t="str">
        <f t="shared" si="6"/>
        <v xml:space="preserve"> </v>
      </c>
      <c r="Y30" s="84"/>
      <c r="Z30" s="82"/>
      <c r="AA30" s="83" t="str">
        <f t="shared" si="7"/>
        <v xml:space="preserve"> </v>
      </c>
      <c r="AB30" s="84"/>
      <c r="AC30" s="85">
        <f t="shared" si="8"/>
        <v>0</v>
      </c>
      <c r="AD30" s="86" t="str">
        <f t="shared" si="9"/>
        <v xml:space="preserve"> </v>
      </c>
      <c r="AE30" s="87" t="str">
        <f t="shared" si="10"/>
        <v xml:space="preserve"> </v>
      </c>
    </row>
    <row r="31" spans="1:31" ht="99" x14ac:dyDescent="0.3">
      <c r="A31" s="99"/>
      <c r="B31" s="97"/>
      <c r="C31" s="74" t="s">
        <v>186</v>
      </c>
      <c r="D31" s="74" t="s">
        <v>193</v>
      </c>
      <c r="E31" s="78">
        <v>100</v>
      </c>
      <c r="F31" s="75">
        <v>46023</v>
      </c>
      <c r="G31" s="75">
        <v>46387</v>
      </c>
      <c r="H31" s="78"/>
      <c r="I31" s="78"/>
      <c r="J31" s="78"/>
      <c r="K31" s="78">
        <v>100</v>
      </c>
      <c r="L31" s="80">
        <f t="shared" si="0"/>
        <v>100</v>
      </c>
      <c r="M31" s="81" t="s">
        <v>205</v>
      </c>
      <c r="N31" s="82"/>
      <c r="O31" s="83" t="str">
        <f t="shared" si="1"/>
        <v xml:space="preserve"> </v>
      </c>
      <c r="P31" s="80" t="str">
        <f t="shared" si="2"/>
        <v xml:space="preserve"> </v>
      </c>
      <c r="Q31" s="82"/>
      <c r="R31" s="82"/>
      <c r="S31" s="83" t="str">
        <f t="shared" si="3"/>
        <v xml:space="preserve"> </v>
      </c>
      <c r="T31" s="80" t="str">
        <f t="shared" si="4"/>
        <v xml:space="preserve"> </v>
      </c>
      <c r="U31" s="84"/>
      <c r="V31" s="82"/>
      <c r="W31" s="83" t="str">
        <f t="shared" si="5"/>
        <v xml:space="preserve"> </v>
      </c>
      <c r="X31" s="80" t="str">
        <f t="shared" si="6"/>
        <v xml:space="preserve"> </v>
      </c>
      <c r="Y31" s="84"/>
      <c r="Z31" s="82"/>
      <c r="AA31" s="83" t="str">
        <f t="shared" si="7"/>
        <v>--</v>
      </c>
      <c r="AB31" s="84"/>
      <c r="AC31" s="85">
        <f t="shared" si="8"/>
        <v>0</v>
      </c>
      <c r="AD31" s="86" t="str">
        <f t="shared" si="9"/>
        <v xml:space="preserve"> </v>
      </c>
      <c r="AE31" s="87" t="str">
        <f t="shared" si="10"/>
        <v xml:space="preserve"> </v>
      </c>
    </row>
    <row r="32" spans="1:31" ht="132" x14ac:dyDescent="0.3">
      <c r="A32" s="99"/>
      <c r="B32" s="97"/>
      <c r="C32" s="74" t="s">
        <v>187</v>
      </c>
      <c r="D32" s="74" t="s">
        <v>194</v>
      </c>
      <c r="E32" s="78">
        <v>100</v>
      </c>
      <c r="F32" s="75">
        <v>46023</v>
      </c>
      <c r="G32" s="75">
        <v>46387</v>
      </c>
      <c r="H32" s="78"/>
      <c r="I32" s="78"/>
      <c r="J32" s="78">
        <v>50</v>
      </c>
      <c r="K32" s="78">
        <v>50</v>
      </c>
      <c r="L32" s="80">
        <f t="shared" si="0"/>
        <v>100</v>
      </c>
      <c r="M32" s="81" t="s">
        <v>206</v>
      </c>
      <c r="N32" s="82"/>
      <c r="O32" s="83" t="str">
        <f t="shared" si="1"/>
        <v xml:space="preserve"> </v>
      </c>
      <c r="P32" s="80" t="str">
        <f t="shared" si="2"/>
        <v xml:space="preserve"> </v>
      </c>
      <c r="Q32" s="82"/>
      <c r="R32" s="82"/>
      <c r="S32" s="83" t="str">
        <f t="shared" si="3"/>
        <v xml:space="preserve"> </v>
      </c>
      <c r="T32" s="80" t="str">
        <f t="shared" si="4"/>
        <v xml:space="preserve"> </v>
      </c>
      <c r="U32" s="84"/>
      <c r="V32" s="82"/>
      <c r="W32" s="83" t="str">
        <f t="shared" si="5"/>
        <v>--</v>
      </c>
      <c r="X32" s="80" t="str">
        <f t="shared" si="6"/>
        <v xml:space="preserve"> </v>
      </c>
      <c r="Y32" s="84"/>
      <c r="Z32" s="82"/>
      <c r="AA32" s="83" t="str">
        <f t="shared" si="7"/>
        <v>--</v>
      </c>
      <c r="AB32" s="84"/>
      <c r="AC32" s="85">
        <f t="shared" si="8"/>
        <v>0</v>
      </c>
      <c r="AD32" s="86" t="str">
        <f t="shared" si="9"/>
        <v xml:space="preserve"> </v>
      </c>
      <c r="AE32" s="87" t="str">
        <f t="shared" si="10"/>
        <v xml:space="preserve"> </v>
      </c>
    </row>
    <row r="33" spans="1:31" ht="66" x14ac:dyDescent="0.3">
      <c r="A33" s="99"/>
      <c r="B33" s="97"/>
      <c r="C33" s="74" t="s">
        <v>188</v>
      </c>
      <c r="D33" s="74" t="s">
        <v>195</v>
      </c>
      <c r="E33" s="78">
        <v>100</v>
      </c>
      <c r="F33" s="75">
        <v>46204</v>
      </c>
      <c r="G33" s="75">
        <v>46387</v>
      </c>
      <c r="H33" s="78"/>
      <c r="I33" s="78"/>
      <c r="J33" s="78">
        <v>30</v>
      </c>
      <c r="K33" s="78">
        <v>70</v>
      </c>
      <c r="L33" s="80">
        <f t="shared" si="0"/>
        <v>100</v>
      </c>
      <c r="M33" s="81" t="s">
        <v>201</v>
      </c>
      <c r="N33" s="82"/>
      <c r="O33" s="83" t="str">
        <f t="shared" si="1"/>
        <v xml:space="preserve"> </v>
      </c>
      <c r="P33" s="80" t="str">
        <f t="shared" si="2"/>
        <v xml:space="preserve"> </v>
      </c>
      <c r="Q33" s="82"/>
      <c r="R33" s="82"/>
      <c r="S33" s="83" t="str">
        <f t="shared" si="3"/>
        <v xml:space="preserve"> </v>
      </c>
      <c r="T33" s="80" t="str">
        <f t="shared" si="4"/>
        <v xml:space="preserve"> </v>
      </c>
      <c r="U33" s="84"/>
      <c r="V33" s="82"/>
      <c r="W33" s="83" t="str">
        <f t="shared" si="5"/>
        <v>--</v>
      </c>
      <c r="X33" s="80" t="str">
        <f t="shared" si="6"/>
        <v xml:space="preserve"> </v>
      </c>
      <c r="Y33" s="84"/>
      <c r="Z33" s="82"/>
      <c r="AA33" s="83" t="str">
        <f t="shared" si="7"/>
        <v>--</v>
      </c>
      <c r="AB33" s="84"/>
      <c r="AC33" s="85">
        <f t="shared" si="8"/>
        <v>0</v>
      </c>
      <c r="AD33" s="86" t="str">
        <f t="shared" si="9"/>
        <v xml:space="preserve"> </v>
      </c>
      <c r="AE33" s="87" t="str">
        <f t="shared" si="10"/>
        <v xml:space="preserve"> </v>
      </c>
    </row>
    <row r="34" spans="1:31" ht="66" x14ac:dyDescent="0.3">
      <c r="A34" s="99"/>
      <c r="B34" s="97"/>
      <c r="C34" s="74" t="s">
        <v>189</v>
      </c>
      <c r="D34" s="74" t="s">
        <v>196</v>
      </c>
      <c r="E34" s="78">
        <v>100</v>
      </c>
      <c r="F34" s="75">
        <v>1012026</v>
      </c>
      <c r="G34" s="75">
        <v>46387</v>
      </c>
      <c r="H34" s="78"/>
      <c r="I34" s="78"/>
      <c r="J34" s="78"/>
      <c r="K34" s="78">
        <v>100</v>
      </c>
      <c r="L34" s="80">
        <f t="shared" si="0"/>
        <v>100</v>
      </c>
      <c r="M34" s="81" t="s">
        <v>201</v>
      </c>
      <c r="N34" s="82"/>
      <c r="O34" s="83" t="str">
        <f t="shared" si="1"/>
        <v xml:space="preserve"> </v>
      </c>
      <c r="P34" s="80" t="str">
        <f t="shared" si="2"/>
        <v xml:space="preserve"> </v>
      </c>
      <c r="Q34" s="82"/>
      <c r="R34" s="82"/>
      <c r="S34" s="83" t="str">
        <f t="shared" si="3"/>
        <v xml:space="preserve"> </v>
      </c>
      <c r="T34" s="80" t="str">
        <f t="shared" si="4"/>
        <v xml:space="preserve"> </v>
      </c>
      <c r="U34" s="84"/>
      <c r="V34" s="82"/>
      <c r="W34" s="83" t="str">
        <f t="shared" si="5"/>
        <v xml:space="preserve"> </v>
      </c>
      <c r="X34" s="80" t="str">
        <f t="shared" si="6"/>
        <v xml:space="preserve"> </v>
      </c>
      <c r="Y34" s="84"/>
      <c r="Z34" s="82"/>
      <c r="AA34" s="83" t="str">
        <f t="shared" si="7"/>
        <v>--</v>
      </c>
      <c r="AB34" s="84"/>
      <c r="AC34" s="85">
        <f t="shared" si="8"/>
        <v>0</v>
      </c>
      <c r="AD34" s="86" t="str">
        <f t="shared" si="9"/>
        <v xml:space="preserve"> </v>
      </c>
      <c r="AE34" s="87" t="str">
        <f t="shared" si="10"/>
        <v xml:space="preserve"> </v>
      </c>
    </row>
    <row r="35" spans="1:31" ht="66" x14ac:dyDescent="0.3">
      <c r="A35" s="95"/>
      <c r="B35" s="98"/>
      <c r="C35" s="74" t="s">
        <v>190</v>
      </c>
      <c r="D35" s="74" t="s">
        <v>197</v>
      </c>
      <c r="E35" s="78">
        <v>100</v>
      </c>
      <c r="F35" s="75">
        <v>46023</v>
      </c>
      <c r="G35" s="75">
        <v>46387</v>
      </c>
      <c r="H35" s="78"/>
      <c r="I35" s="78"/>
      <c r="J35" s="78"/>
      <c r="K35" s="78">
        <v>100</v>
      </c>
      <c r="L35" s="80">
        <f t="shared" si="0"/>
        <v>100</v>
      </c>
      <c r="M35" s="81" t="s">
        <v>201</v>
      </c>
      <c r="N35" s="82"/>
      <c r="O35" s="83" t="str">
        <f t="shared" si="1"/>
        <v xml:space="preserve"> </v>
      </c>
      <c r="P35" s="80" t="str">
        <f t="shared" si="2"/>
        <v xml:space="preserve"> </v>
      </c>
      <c r="Q35" s="82"/>
      <c r="R35" s="82"/>
      <c r="S35" s="83" t="str">
        <f t="shared" si="3"/>
        <v xml:space="preserve"> </v>
      </c>
      <c r="T35" s="80" t="str">
        <f t="shared" si="4"/>
        <v xml:space="preserve"> </v>
      </c>
      <c r="U35" s="84"/>
      <c r="V35" s="82"/>
      <c r="W35" s="83" t="str">
        <f t="shared" si="5"/>
        <v xml:space="preserve"> </v>
      </c>
      <c r="X35" s="80" t="str">
        <f t="shared" si="6"/>
        <v xml:space="preserve"> </v>
      </c>
      <c r="Y35" s="84"/>
      <c r="Z35" s="82"/>
      <c r="AA35" s="83" t="str">
        <f t="shared" si="7"/>
        <v>--</v>
      </c>
      <c r="AB35" s="84"/>
      <c r="AC35" s="85">
        <f t="shared" si="8"/>
        <v>0</v>
      </c>
      <c r="AD35" s="86" t="str">
        <f t="shared" si="9"/>
        <v xml:space="preserve"> </v>
      </c>
      <c r="AE35" s="87" t="str">
        <f t="shared" si="10"/>
        <v xml:space="preserve"> </v>
      </c>
    </row>
    <row r="36" spans="1:31" ht="10.5" customHeight="1" x14ac:dyDescent="0.3">
      <c r="A36" s="105" t="s">
        <v>35</v>
      </c>
      <c r="B36" s="106"/>
      <c r="C36" s="106"/>
      <c r="D36" s="106"/>
      <c r="E36" s="106"/>
      <c r="F36" s="106"/>
      <c r="G36" s="106"/>
      <c r="H36" s="106"/>
      <c r="I36" s="106"/>
      <c r="J36" s="106"/>
      <c r="K36" s="106"/>
      <c r="L36" s="106"/>
      <c r="M36" s="107"/>
      <c r="N36" s="105" t="s">
        <v>36</v>
      </c>
      <c r="O36" s="106"/>
      <c r="P36" s="106"/>
      <c r="Q36" s="106"/>
      <c r="R36" s="106"/>
      <c r="S36" s="106"/>
      <c r="T36" s="106"/>
      <c r="U36" s="106"/>
      <c r="V36" s="106"/>
      <c r="W36" s="106"/>
      <c r="X36" s="106"/>
      <c r="Y36" s="106"/>
      <c r="Z36" s="106"/>
      <c r="AA36" s="106"/>
      <c r="AB36" s="106"/>
      <c r="AC36" s="106"/>
      <c r="AD36" s="111" t="s">
        <v>19</v>
      </c>
    </row>
    <row r="37" spans="1:31" ht="7.5" customHeight="1" x14ac:dyDescent="0.3">
      <c r="A37" s="108"/>
      <c r="B37" s="109"/>
      <c r="C37" s="109"/>
      <c r="D37" s="109"/>
      <c r="E37" s="109"/>
      <c r="F37" s="109"/>
      <c r="G37" s="109"/>
      <c r="H37" s="109"/>
      <c r="I37" s="109"/>
      <c r="J37" s="109"/>
      <c r="K37" s="109"/>
      <c r="L37" s="109"/>
      <c r="M37" s="110"/>
      <c r="N37" s="108"/>
      <c r="O37" s="109"/>
      <c r="P37" s="109"/>
      <c r="Q37" s="109"/>
      <c r="R37" s="109"/>
      <c r="S37" s="109"/>
      <c r="T37" s="109"/>
      <c r="U37" s="109"/>
      <c r="V37" s="109"/>
      <c r="W37" s="109"/>
      <c r="X37" s="109"/>
      <c r="Y37" s="109"/>
      <c r="Z37" s="109"/>
      <c r="AA37" s="109"/>
      <c r="AB37" s="109"/>
      <c r="AC37" s="109"/>
      <c r="AD37" s="111"/>
    </row>
    <row r="38" spans="1:31" ht="17.25" customHeight="1" x14ac:dyDescent="0.3">
      <c r="A38" s="84"/>
      <c r="B38" s="100" t="s">
        <v>37</v>
      </c>
      <c r="C38" s="84"/>
      <c r="D38" s="84"/>
      <c r="E38" s="84"/>
      <c r="F38" s="91" t="s">
        <v>34</v>
      </c>
      <c r="G38" s="91" t="s">
        <v>34</v>
      </c>
      <c r="H38" s="84"/>
      <c r="I38" s="84"/>
      <c r="J38" s="84"/>
      <c r="K38" s="84"/>
      <c r="L38" s="80" t="str">
        <f t="shared" ref="L38:L46" si="11">IF(SUM(H38:K38)&gt;0,SUM(H38:K38),"--")</f>
        <v>--</v>
      </c>
      <c r="M38" s="84"/>
      <c r="N38" s="82"/>
      <c r="O38" s="83" t="str">
        <f t="shared" ref="O38:O46" si="12">IF(H38&gt;0,(IF((N38)&gt;0,(N38/H38),"--"))," ")</f>
        <v xml:space="preserve"> </v>
      </c>
      <c r="P38" s="80" t="str">
        <f t="shared" ref="P38:P46" si="13">IF(SUM(N38)&gt;0,SUM(N38)," ")</f>
        <v xml:space="preserve"> </v>
      </c>
      <c r="Q38" s="82"/>
      <c r="R38" s="82"/>
      <c r="S38" s="83" t="str">
        <f t="shared" ref="S38:S46" si="14">IF(I38&gt;0,(IF((R38)&gt;0,(R38/I38),"--"))," ")</f>
        <v xml:space="preserve"> </v>
      </c>
      <c r="T38" s="80" t="str">
        <f t="shared" ref="T38:T46" si="15">IF(SUM(N38,R38)&gt;0,SUM(N38,R38)," ")</f>
        <v xml:space="preserve"> </v>
      </c>
      <c r="U38" s="82"/>
      <c r="V38" s="82"/>
      <c r="W38" s="83" t="str">
        <f t="shared" ref="W38:W46" si="16">IF(J38&gt;0,(IF((V38)&gt;0,(V38/J38),"--"))," ")</f>
        <v xml:space="preserve"> </v>
      </c>
      <c r="X38" s="80" t="str">
        <f t="shared" ref="X38:X46" si="17">IF(SUM(N38,R38,V38)&gt;0,SUM(N38,R38,V38)," ")</f>
        <v xml:space="preserve"> </v>
      </c>
      <c r="Y38" s="82"/>
      <c r="Z38" s="82"/>
      <c r="AA38" s="83" t="str">
        <f t="shared" ref="AA38:AA46" si="18">IF(K38&gt;0,(IF((Z38)&gt;0,(Z38/K38),"--"))," ")</f>
        <v xml:space="preserve"> </v>
      </c>
      <c r="AB38" s="82"/>
      <c r="AC38" s="85">
        <f t="shared" ref="AC38:AC46" si="19">IF(SUM(N38,R38,V38,Z38)&gt;0,SUM(N38,R38,V38,Z38),0)</f>
        <v>0</v>
      </c>
      <c r="AD38" s="86" t="str">
        <f t="shared" ref="AD38:AD46" si="20">IF(AC38&gt;0,(IF((AC38/L38)&gt;0,(AC38/L38),0))," ")</f>
        <v xml:space="preserve"> </v>
      </c>
      <c r="AE38" s="87" t="str">
        <f t="shared" ref="AE38:AE46" si="21">IF(AD38&lt;&gt;" ",(IF(AD38&gt;100%,100%,AD38))," ")</f>
        <v xml:space="preserve"> </v>
      </c>
    </row>
    <row r="39" spans="1:31" ht="17.25" customHeight="1" x14ac:dyDescent="0.3">
      <c r="A39" s="84"/>
      <c r="B39" s="101"/>
      <c r="C39" s="84"/>
      <c r="D39" s="84"/>
      <c r="E39" s="84"/>
      <c r="F39" s="91" t="s">
        <v>34</v>
      </c>
      <c r="G39" s="91" t="s">
        <v>34</v>
      </c>
      <c r="H39" s="84"/>
      <c r="I39" s="84"/>
      <c r="J39" s="84"/>
      <c r="K39" s="84"/>
      <c r="L39" s="80" t="str">
        <f t="shared" si="11"/>
        <v>--</v>
      </c>
      <c r="M39" s="84"/>
      <c r="N39" s="82"/>
      <c r="O39" s="83" t="str">
        <f t="shared" si="12"/>
        <v xml:space="preserve"> </v>
      </c>
      <c r="P39" s="80" t="str">
        <f t="shared" si="13"/>
        <v xml:space="preserve"> </v>
      </c>
      <c r="Q39" s="82"/>
      <c r="R39" s="82"/>
      <c r="S39" s="83" t="str">
        <f t="shared" si="14"/>
        <v xml:space="preserve"> </v>
      </c>
      <c r="T39" s="80" t="str">
        <f t="shared" si="15"/>
        <v xml:space="preserve"> </v>
      </c>
      <c r="U39" s="82"/>
      <c r="V39" s="82"/>
      <c r="W39" s="83" t="str">
        <f t="shared" si="16"/>
        <v xml:space="preserve"> </v>
      </c>
      <c r="X39" s="80" t="str">
        <f t="shared" si="17"/>
        <v xml:space="preserve"> </v>
      </c>
      <c r="Y39" s="82"/>
      <c r="Z39" s="82"/>
      <c r="AA39" s="83" t="str">
        <f t="shared" si="18"/>
        <v xml:space="preserve"> </v>
      </c>
      <c r="AB39" s="82"/>
      <c r="AC39" s="85">
        <f t="shared" si="19"/>
        <v>0</v>
      </c>
      <c r="AD39" s="86" t="str">
        <f t="shared" si="20"/>
        <v xml:space="preserve"> </v>
      </c>
      <c r="AE39" s="87" t="str">
        <f t="shared" si="21"/>
        <v xml:space="preserve"> </v>
      </c>
    </row>
    <row r="40" spans="1:31" ht="17.25" customHeight="1" x14ac:dyDescent="0.3">
      <c r="A40" s="84"/>
      <c r="B40" s="101"/>
      <c r="C40" s="84"/>
      <c r="D40" s="84"/>
      <c r="E40" s="84"/>
      <c r="F40" s="91" t="s">
        <v>34</v>
      </c>
      <c r="G40" s="91" t="s">
        <v>34</v>
      </c>
      <c r="H40" s="84"/>
      <c r="I40" s="84"/>
      <c r="J40" s="84"/>
      <c r="K40" s="84"/>
      <c r="L40" s="80" t="str">
        <f t="shared" si="11"/>
        <v>--</v>
      </c>
      <c r="M40" s="84"/>
      <c r="N40" s="82"/>
      <c r="O40" s="83" t="str">
        <f t="shared" si="12"/>
        <v xml:space="preserve"> </v>
      </c>
      <c r="P40" s="80" t="str">
        <f t="shared" si="13"/>
        <v xml:space="preserve"> </v>
      </c>
      <c r="Q40" s="82"/>
      <c r="R40" s="82"/>
      <c r="S40" s="83" t="str">
        <f t="shared" si="14"/>
        <v xml:space="preserve"> </v>
      </c>
      <c r="T40" s="80" t="str">
        <f t="shared" si="15"/>
        <v xml:space="preserve"> </v>
      </c>
      <c r="U40" s="82"/>
      <c r="V40" s="82"/>
      <c r="W40" s="83" t="str">
        <f t="shared" si="16"/>
        <v xml:space="preserve"> </v>
      </c>
      <c r="X40" s="80" t="str">
        <f t="shared" si="17"/>
        <v xml:space="preserve"> </v>
      </c>
      <c r="Y40" s="82"/>
      <c r="Z40" s="82"/>
      <c r="AA40" s="83" t="str">
        <f t="shared" si="18"/>
        <v xml:space="preserve"> </v>
      </c>
      <c r="AB40" s="82"/>
      <c r="AC40" s="85">
        <f t="shared" si="19"/>
        <v>0</v>
      </c>
      <c r="AD40" s="86" t="str">
        <f t="shared" si="20"/>
        <v xml:space="preserve"> </v>
      </c>
      <c r="AE40" s="87" t="str">
        <f t="shared" si="21"/>
        <v xml:space="preserve"> </v>
      </c>
    </row>
    <row r="41" spans="1:31" ht="17.25" customHeight="1" x14ac:dyDescent="0.3">
      <c r="A41" s="84"/>
      <c r="B41" s="101"/>
      <c r="C41" s="84"/>
      <c r="D41" s="84"/>
      <c r="E41" s="84"/>
      <c r="F41" s="91" t="s">
        <v>34</v>
      </c>
      <c r="G41" s="91" t="s">
        <v>34</v>
      </c>
      <c r="H41" s="84"/>
      <c r="I41" s="84"/>
      <c r="J41" s="84"/>
      <c r="K41" s="84"/>
      <c r="L41" s="80" t="str">
        <f t="shared" si="11"/>
        <v>--</v>
      </c>
      <c r="M41" s="84"/>
      <c r="N41" s="82"/>
      <c r="O41" s="83" t="str">
        <f t="shared" si="12"/>
        <v xml:space="preserve"> </v>
      </c>
      <c r="P41" s="80" t="str">
        <f t="shared" si="13"/>
        <v xml:space="preserve"> </v>
      </c>
      <c r="Q41" s="82"/>
      <c r="R41" s="82"/>
      <c r="S41" s="83" t="str">
        <f t="shared" si="14"/>
        <v xml:space="preserve"> </v>
      </c>
      <c r="T41" s="80" t="str">
        <f t="shared" si="15"/>
        <v xml:space="preserve"> </v>
      </c>
      <c r="U41" s="82"/>
      <c r="V41" s="82"/>
      <c r="W41" s="83" t="str">
        <f t="shared" si="16"/>
        <v xml:space="preserve"> </v>
      </c>
      <c r="X41" s="80" t="str">
        <f t="shared" si="17"/>
        <v xml:space="preserve"> </v>
      </c>
      <c r="Y41" s="82"/>
      <c r="Z41" s="82"/>
      <c r="AA41" s="83" t="str">
        <f t="shared" si="18"/>
        <v xml:space="preserve"> </v>
      </c>
      <c r="AB41" s="82"/>
      <c r="AC41" s="85">
        <f t="shared" si="19"/>
        <v>0</v>
      </c>
      <c r="AD41" s="86" t="str">
        <f t="shared" si="20"/>
        <v xml:space="preserve"> </v>
      </c>
      <c r="AE41" s="87" t="str">
        <f t="shared" si="21"/>
        <v xml:space="preserve"> </v>
      </c>
    </row>
    <row r="42" spans="1:31" ht="17.25" customHeight="1" x14ac:dyDescent="0.3">
      <c r="A42" s="84"/>
      <c r="B42" s="101"/>
      <c r="C42" s="84"/>
      <c r="D42" s="84"/>
      <c r="E42" s="84"/>
      <c r="F42" s="91" t="s">
        <v>34</v>
      </c>
      <c r="G42" s="91" t="s">
        <v>34</v>
      </c>
      <c r="H42" s="84"/>
      <c r="I42" s="84"/>
      <c r="J42" s="84"/>
      <c r="K42" s="84"/>
      <c r="L42" s="80" t="str">
        <f t="shared" si="11"/>
        <v>--</v>
      </c>
      <c r="M42" s="84"/>
      <c r="N42" s="82"/>
      <c r="O42" s="83" t="str">
        <f t="shared" si="12"/>
        <v xml:space="preserve"> </v>
      </c>
      <c r="P42" s="80" t="str">
        <f t="shared" si="13"/>
        <v xml:space="preserve"> </v>
      </c>
      <c r="Q42" s="82"/>
      <c r="R42" s="82"/>
      <c r="S42" s="83" t="str">
        <f t="shared" si="14"/>
        <v xml:space="preserve"> </v>
      </c>
      <c r="T42" s="80" t="str">
        <f t="shared" si="15"/>
        <v xml:space="preserve"> </v>
      </c>
      <c r="U42" s="82"/>
      <c r="V42" s="82"/>
      <c r="W42" s="83" t="str">
        <f t="shared" si="16"/>
        <v xml:space="preserve"> </v>
      </c>
      <c r="X42" s="80" t="str">
        <f t="shared" si="17"/>
        <v xml:space="preserve"> </v>
      </c>
      <c r="Y42" s="82"/>
      <c r="Z42" s="82"/>
      <c r="AA42" s="83" t="str">
        <f t="shared" si="18"/>
        <v xml:space="preserve"> </v>
      </c>
      <c r="AB42" s="82"/>
      <c r="AC42" s="85">
        <f t="shared" si="19"/>
        <v>0</v>
      </c>
      <c r="AD42" s="86" t="str">
        <f t="shared" si="20"/>
        <v xml:space="preserve"> </v>
      </c>
      <c r="AE42" s="87" t="str">
        <f t="shared" si="21"/>
        <v xml:space="preserve"> </v>
      </c>
    </row>
    <row r="43" spans="1:31" ht="17.25" customHeight="1" x14ac:dyDescent="0.3">
      <c r="A43" s="84"/>
      <c r="B43" s="101"/>
      <c r="C43" s="84"/>
      <c r="D43" s="84"/>
      <c r="E43" s="84"/>
      <c r="F43" s="91" t="s">
        <v>34</v>
      </c>
      <c r="G43" s="91" t="s">
        <v>34</v>
      </c>
      <c r="H43" s="84"/>
      <c r="I43" s="84"/>
      <c r="J43" s="84"/>
      <c r="K43" s="84"/>
      <c r="L43" s="80" t="str">
        <f t="shared" si="11"/>
        <v>--</v>
      </c>
      <c r="M43" s="84"/>
      <c r="N43" s="82"/>
      <c r="O43" s="83" t="str">
        <f t="shared" si="12"/>
        <v xml:space="preserve"> </v>
      </c>
      <c r="P43" s="80" t="str">
        <f t="shared" si="13"/>
        <v xml:space="preserve"> </v>
      </c>
      <c r="Q43" s="82"/>
      <c r="R43" s="82"/>
      <c r="S43" s="83" t="str">
        <f t="shared" si="14"/>
        <v xml:space="preserve"> </v>
      </c>
      <c r="T43" s="80" t="str">
        <f t="shared" si="15"/>
        <v xml:space="preserve"> </v>
      </c>
      <c r="U43" s="82"/>
      <c r="V43" s="82"/>
      <c r="W43" s="83" t="str">
        <f t="shared" si="16"/>
        <v xml:space="preserve"> </v>
      </c>
      <c r="X43" s="80" t="str">
        <f t="shared" si="17"/>
        <v xml:space="preserve"> </v>
      </c>
      <c r="Y43" s="82"/>
      <c r="Z43" s="82"/>
      <c r="AA43" s="83" t="str">
        <f t="shared" si="18"/>
        <v xml:space="preserve"> </v>
      </c>
      <c r="AB43" s="82"/>
      <c r="AC43" s="85">
        <f t="shared" si="19"/>
        <v>0</v>
      </c>
      <c r="AD43" s="86" t="str">
        <f t="shared" si="20"/>
        <v xml:space="preserve"> </v>
      </c>
      <c r="AE43" s="87" t="str">
        <f t="shared" si="21"/>
        <v xml:space="preserve"> </v>
      </c>
    </row>
    <row r="44" spans="1:31" ht="17.25" customHeight="1" x14ac:dyDescent="0.3">
      <c r="A44" s="84"/>
      <c r="B44" s="101"/>
      <c r="C44" s="84"/>
      <c r="D44" s="84"/>
      <c r="E44" s="84"/>
      <c r="F44" s="91" t="s">
        <v>34</v>
      </c>
      <c r="G44" s="91" t="s">
        <v>34</v>
      </c>
      <c r="H44" s="84"/>
      <c r="I44" s="84"/>
      <c r="J44" s="84"/>
      <c r="K44" s="84"/>
      <c r="L44" s="80" t="str">
        <f t="shared" si="11"/>
        <v>--</v>
      </c>
      <c r="M44" s="84"/>
      <c r="N44" s="82"/>
      <c r="O44" s="83" t="str">
        <f t="shared" si="12"/>
        <v xml:space="preserve"> </v>
      </c>
      <c r="P44" s="80" t="str">
        <f t="shared" si="13"/>
        <v xml:space="preserve"> </v>
      </c>
      <c r="Q44" s="82"/>
      <c r="R44" s="82"/>
      <c r="S44" s="83" t="str">
        <f t="shared" si="14"/>
        <v xml:space="preserve"> </v>
      </c>
      <c r="T44" s="80" t="str">
        <f t="shared" si="15"/>
        <v xml:space="preserve"> </v>
      </c>
      <c r="U44" s="82"/>
      <c r="V44" s="82"/>
      <c r="W44" s="83" t="str">
        <f t="shared" si="16"/>
        <v xml:space="preserve"> </v>
      </c>
      <c r="X44" s="80" t="str">
        <f t="shared" si="17"/>
        <v xml:space="preserve"> </v>
      </c>
      <c r="Y44" s="82"/>
      <c r="Z44" s="82"/>
      <c r="AA44" s="83" t="str">
        <f t="shared" si="18"/>
        <v xml:space="preserve"> </v>
      </c>
      <c r="AB44" s="82"/>
      <c r="AC44" s="85">
        <f t="shared" si="19"/>
        <v>0</v>
      </c>
      <c r="AD44" s="86" t="str">
        <f t="shared" si="20"/>
        <v xml:space="preserve"> </v>
      </c>
      <c r="AE44" s="87" t="str">
        <f t="shared" si="21"/>
        <v xml:space="preserve"> </v>
      </c>
    </row>
    <row r="45" spans="1:31" ht="17.25" customHeight="1" x14ac:dyDescent="0.3">
      <c r="A45" s="84"/>
      <c r="B45" s="101"/>
      <c r="C45" s="84"/>
      <c r="D45" s="84"/>
      <c r="E45" s="84"/>
      <c r="F45" s="91" t="s">
        <v>34</v>
      </c>
      <c r="G45" s="91" t="s">
        <v>34</v>
      </c>
      <c r="H45" s="84"/>
      <c r="I45" s="84"/>
      <c r="J45" s="84"/>
      <c r="K45" s="84"/>
      <c r="L45" s="80" t="str">
        <f t="shared" si="11"/>
        <v>--</v>
      </c>
      <c r="M45" s="84"/>
      <c r="N45" s="82"/>
      <c r="O45" s="83" t="str">
        <f t="shared" si="12"/>
        <v xml:space="preserve"> </v>
      </c>
      <c r="P45" s="80" t="str">
        <f t="shared" si="13"/>
        <v xml:space="preserve"> </v>
      </c>
      <c r="Q45" s="82"/>
      <c r="R45" s="82"/>
      <c r="S45" s="83" t="str">
        <f t="shared" si="14"/>
        <v xml:space="preserve"> </v>
      </c>
      <c r="T45" s="80" t="str">
        <f t="shared" si="15"/>
        <v xml:space="preserve"> </v>
      </c>
      <c r="U45" s="82"/>
      <c r="V45" s="82"/>
      <c r="W45" s="83" t="str">
        <f t="shared" si="16"/>
        <v xml:space="preserve"> </v>
      </c>
      <c r="X45" s="80" t="str">
        <f t="shared" si="17"/>
        <v xml:space="preserve"> </v>
      </c>
      <c r="Y45" s="82"/>
      <c r="Z45" s="82"/>
      <c r="AA45" s="83" t="str">
        <f t="shared" si="18"/>
        <v xml:space="preserve"> </v>
      </c>
      <c r="AB45" s="82"/>
      <c r="AC45" s="85">
        <f t="shared" si="19"/>
        <v>0</v>
      </c>
      <c r="AD45" s="86" t="str">
        <f t="shared" si="20"/>
        <v xml:space="preserve"> </v>
      </c>
      <c r="AE45" s="87" t="str">
        <f t="shared" si="21"/>
        <v xml:space="preserve"> </v>
      </c>
    </row>
    <row r="46" spans="1:31" ht="17.25" customHeight="1" x14ac:dyDescent="0.3">
      <c r="A46" s="84"/>
      <c r="B46" s="102"/>
      <c r="C46" s="84"/>
      <c r="D46" s="84"/>
      <c r="E46" s="84"/>
      <c r="F46" s="91" t="s">
        <v>34</v>
      </c>
      <c r="G46" s="91" t="s">
        <v>34</v>
      </c>
      <c r="H46" s="84"/>
      <c r="I46" s="84"/>
      <c r="J46" s="84"/>
      <c r="K46" s="84"/>
      <c r="L46" s="80" t="str">
        <f t="shared" si="11"/>
        <v>--</v>
      </c>
      <c r="M46" s="84"/>
      <c r="N46" s="82"/>
      <c r="O46" s="83" t="str">
        <f t="shared" si="12"/>
        <v xml:space="preserve"> </v>
      </c>
      <c r="P46" s="80" t="str">
        <f t="shared" si="13"/>
        <v xml:space="preserve"> </v>
      </c>
      <c r="Q46" s="82"/>
      <c r="R46" s="82"/>
      <c r="S46" s="83" t="str">
        <f t="shared" si="14"/>
        <v xml:space="preserve"> </v>
      </c>
      <c r="T46" s="80" t="str">
        <f t="shared" si="15"/>
        <v xml:space="preserve"> </v>
      </c>
      <c r="U46" s="82"/>
      <c r="V46" s="82"/>
      <c r="W46" s="83" t="str">
        <f t="shared" si="16"/>
        <v xml:space="preserve"> </v>
      </c>
      <c r="X46" s="80" t="str">
        <f t="shared" si="17"/>
        <v xml:space="preserve"> </v>
      </c>
      <c r="Y46" s="82"/>
      <c r="Z46" s="82"/>
      <c r="AA46" s="83" t="str">
        <f t="shared" si="18"/>
        <v xml:space="preserve"> </v>
      </c>
      <c r="AB46" s="82"/>
      <c r="AC46" s="85">
        <f t="shared" si="19"/>
        <v>0</v>
      </c>
      <c r="AD46" s="86" t="str">
        <f t="shared" si="20"/>
        <v xml:space="preserve"> </v>
      </c>
      <c r="AE46" s="87" t="str">
        <f t="shared" si="21"/>
        <v xml:space="preserve"> </v>
      </c>
    </row>
    <row r="47" spans="1:31" x14ac:dyDescent="0.3">
      <c r="AC47" s="92"/>
      <c r="AD47" s="93" t="e">
        <f>AVERAGE(AE9:AE35,AE38:AE46)</f>
        <v>#DIV/0!</v>
      </c>
    </row>
  </sheetData>
  <mergeCells count="34">
    <mergeCell ref="A1:B1"/>
    <mergeCell ref="D1:L2"/>
    <mergeCell ref="M1:M4"/>
    <mergeCell ref="N1:AB2"/>
    <mergeCell ref="AC1:AD4"/>
    <mergeCell ref="A2:B2"/>
    <mergeCell ref="A3:B3"/>
    <mergeCell ref="D3:L4"/>
    <mergeCell ref="N3:AB4"/>
    <mergeCell ref="A4:B4"/>
    <mergeCell ref="A5:M6"/>
    <mergeCell ref="N5:AC6"/>
    <mergeCell ref="AD5:AD6"/>
    <mergeCell ref="A7:A8"/>
    <mergeCell ref="B7:B8"/>
    <mergeCell ref="C7:C8"/>
    <mergeCell ref="D7:D8"/>
    <mergeCell ref="E7:E8"/>
    <mergeCell ref="F7:F8"/>
    <mergeCell ref="G7:G8"/>
    <mergeCell ref="M7:M8"/>
    <mergeCell ref="N7:AC7"/>
    <mergeCell ref="AD7:AD8"/>
    <mergeCell ref="A36:M37"/>
    <mergeCell ref="N36:AC37"/>
    <mergeCell ref="AD36:AD37"/>
    <mergeCell ref="B20:B26"/>
    <mergeCell ref="B9:B19"/>
    <mergeCell ref="A9:A19"/>
    <mergeCell ref="A20:A26"/>
    <mergeCell ref="B27:B35"/>
    <mergeCell ref="A27:A35"/>
    <mergeCell ref="B38:B46"/>
    <mergeCell ref="H7:L7"/>
  </mergeCells>
  <pageMargins left="0.70866141732283472" right="0.70866141732283472" top="0.74803149606299213" bottom="0.74803149606299213" header="0.31496062992125984" footer="0.31496062992125984"/>
  <pageSetup scale="2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5"/>
  <sheetViews>
    <sheetView showGridLines="0" workbookViewId="0">
      <selection activeCell="G18" sqref="G18"/>
    </sheetView>
  </sheetViews>
  <sheetFormatPr baseColWidth="10" defaultRowHeight="16.5" x14ac:dyDescent="0.3"/>
  <cols>
    <col min="1" max="1" width="0.28515625" style="16" customWidth="1"/>
    <col min="2" max="2" width="5.5703125" style="16" bestFit="1" customWidth="1"/>
    <col min="3" max="3" width="59.140625" style="16" bestFit="1" customWidth="1"/>
    <col min="4" max="6" width="0.140625" style="16" customWidth="1"/>
    <col min="7" max="8" width="34.85546875" style="16" customWidth="1"/>
    <col min="9" max="12" width="22.5703125" style="16" customWidth="1"/>
    <col min="13" max="13" width="40.5703125" style="16" customWidth="1"/>
    <col min="14" max="14" width="13" style="16" customWidth="1"/>
    <col min="15" max="16384" width="11.42578125" style="16"/>
  </cols>
  <sheetData>
    <row r="1" spans="2:14" ht="4.5" customHeight="1" x14ac:dyDescent="0.3"/>
    <row r="2" spans="2:14" ht="29.25" customHeight="1" x14ac:dyDescent="0.3">
      <c r="C2" s="145" t="s">
        <v>125</v>
      </c>
      <c r="D2" s="145"/>
      <c r="E2" s="145"/>
      <c r="F2" s="145"/>
      <c r="G2" s="145"/>
      <c r="H2" s="145"/>
      <c r="I2" s="145"/>
      <c r="J2" s="145"/>
      <c r="K2" s="145"/>
      <c r="L2" s="145"/>
    </row>
    <row r="3" spans="2:14" ht="40.5" customHeight="1" x14ac:dyDescent="0.3">
      <c r="C3" s="24" t="s">
        <v>40</v>
      </c>
      <c r="D3" s="25" t="s">
        <v>109</v>
      </c>
      <c r="E3" s="147" t="s">
        <v>108</v>
      </c>
      <c r="F3" s="147"/>
      <c r="G3" s="147"/>
      <c r="H3" s="147"/>
      <c r="I3" s="147" t="s">
        <v>112</v>
      </c>
      <c r="J3" s="147"/>
      <c r="K3" s="147"/>
      <c r="L3" s="147"/>
      <c r="M3" s="50" t="s">
        <v>129</v>
      </c>
      <c r="N3" s="50" t="s">
        <v>137</v>
      </c>
    </row>
    <row r="4" spans="2:14" ht="27" x14ac:dyDescent="0.3">
      <c r="B4" s="21">
        <v>1</v>
      </c>
      <c r="C4" s="22" t="s">
        <v>111</v>
      </c>
      <c r="D4" s="21" t="s">
        <v>106</v>
      </c>
      <c r="E4" s="146" t="s">
        <v>114</v>
      </c>
      <c r="F4" s="146"/>
      <c r="G4" s="146"/>
      <c r="H4" s="146"/>
      <c r="I4" s="146" t="s">
        <v>113</v>
      </c>
      <c r="J4" s="146"/>
      <c r="K4" s="146"/>
      <c r="L4" s="146"/>
      <c r="M4" s="66" t="s">
        <v>202</v>
      </c>
      <c r="N4" s="66" t="s">
        <v>202</v>
      </c>
    </row>
    <row r="5" spans="2:14" x14ac:dyDescent="0.3">
      <c r="B5" s="21">
        <v>2</v>
      </c>
      <c r="C5" s="22" t="s">
        <v>101</v>
      </c>
      <c r="D5" s="21" t="s">
        <v>106</v>
      </c>
      <c r="E5" s="146" t="s">
        <v>115</v>
      </c>
      <c r="F5" s="146"/>
      <c r="G5" s="146"/>
      <c r="H5" s="146"/>
      <c r="I5" s="146" t="s">
        <v>113</v>
      </c>
      <c r="J5" s="146"/>
      <c r="K5" s="146"/>
      <c r="L5" s="146"/>
      <c r="M5" s="66" t="s">
        <v>202</v>
      </c>
      <c r="N5" s="66" t="s">
        <v>202</v>
      </c>
    </row>
    <row r="6" spans="2:14" ht="27" x14ac:dyDescent="0.3">
      <c r="B6" s="21">
        <v>3</v>
      </c>
      <c r="C6" s="22" t="s">
        <v>102</v>
      </c>
      <c r="D6" s="21" t="s">
        <v>106</v>
      </c>
      <c r="E6" s="146" t="s">
        <v>115</v>
      </c>
      <c r="F6" s="146"/>
      <c r="G6" s="146"/>
      <c r="H6" s="146"/>
      <c r="I6" s="146" t="s">
        <v>113</v>
      </c>
      <c r="J6" s="146"/>
      <c r="K6" s="146"/>
      <c r="L6" s="146"/>
      <c r="M6" s="66" t="s">
        <v>202</v>
      </c>
      <c r="N6" s="66" t="s">
        <v>202</v>
      </c>
    </row>
    <row r="7" spans="2:14" x14ac:dyDescent="0.3">
      <c r="B7" s="21">
        <v>4</v>
      </c>
      <c r="C7" s="22" t="s">
        <v>103</v>
      </c>
      <c r="D7" s="21" t="s">
        <v>106</v>
      </c>
      <c r="E7" s="146" t="s">
        <v>116</v>
      </c>
      <c r="F7" s="146"/>
      <c r="G7" s="146"/>
      <c r="H7" s="146"/>
      <c r="I7" s="146" t="s">
        <v>113</v>
      </c>
      <c r="J7" s="146"/>
      <c r="K7" s="146"/>
      <c r="L7" s="146"/>
      <c r="M7" s="66" t="s">
        <v>202</v>
      </c>
      <c r="N7" s="66" t="s">
        <v>202</v>
      </c>
    </row>
    <row r="8" spans="2:14" ht="40.5" x14ac:dyDescent="0.3">
      <c r="B8" s="21">
        <v>5</v>
      </c>
      <c r="C8" s="22" t="s">
        <v>105</v>
      </c>
      <c r="D8" s="21" t="s">
        <v>106</v>
      </c>
      <c r="E8" s="146" t="s">
        <v>117</v>
      </c>
      <c r="F8" s="146"/>
      <c r="G8" s="146"/>
      <c r="H8" s="146"/>
      <c r="I8" s="146" t="s">
        <v>113</v>
      </c>
      <c r="J8" s="146"/>
      <c r="K8" s="146"/>
      <c r="L8" s="146"/>
      <c r="M8" s="66" t="s">
        <v>202</v>
      </c>
      <c r="N8" s="66" t="s">
        <v>202</v>
      </c>
    </row>
    <row r="9" spans="2:14" ht="40.5" x14ac:dyDescent="0.3">
      <c r="B9" s="21">
        <v>6</v>
      </c>
      <c r="C9" s="22" t="s">
        <v>110</v>
      </c>
      <c r="D9" s="21" t="s">
        <v>107</v>
      </c>
      <c r="E9" s="148" t="s">
        <v>118</v>
      </c>
      <c r="F9" s="149"/>
      <c r="G9" s="149"/>
      <c r="H9" s="150"/>
      <c r="I9" s="151" t="s">
        <v>98</v>
      </c>
      <c r="J9" s="152"/>
      <c r="K9" s="152"/>
      <c r="L9" s="153"/>
      <c r="M9" s="68" t="s">
        <v>130</v>
      </c>
      <c r="N9" s="21" t="s">
        <v>139</v>
      </c>
    </row>
    <row r="10" spans="2:14" ht="71.25" customHeight="1" x14ac:dyDescent="0.3">
      <c r="B10" s="21">
        <v>7</v>
      </c>
      <c r="C10" s="22" t="s">
        <v>134</v>
      </c>
      <c r="D10" s="21" t="s">
        <v>107</v>
      </c>
      <c r="E10" s="146" t="s">
        <v>119</v>
      </c>
      <c r="F10" s="146"/>
      <c r="G10" s="146"/>
      <c r="H10" s="146"/>
      <c r="I10" s="151" t="s">
        <v>99</v>
      </c>
      <c r="J10" s="152"/>
      <c r="K10" s="152"/>
      <c r="L10" s="153"/>
      <c r="M10" s="68" t="s">
        <v>131</v>
      </c>
      <c r="N10" s="21" t="s">
        <v>138</v>
      </c>
    </row>
    <row r="11" spans="2:14" ht="27" x14ac:dyDescent="0.3">
      <c r="B11" s="21">
        <v>8</v>
      </c>
      <c r="C11" s="23" t="s">
        <v>104</v>
      </c>
      <c r="D11" s="21" t="s">
        <v>107</v>
      </c>
      <c r="E11" s="146" t="s">
        <v>120</v>
      </c>
      <c r="F11" s="146"/>
      <c r="G11" s="146"/>
      <c r="H11" s="146"/>
      <c r="I11" s="151" t="s">
        <v>122</v>
      </c>
      <c r="J11" s="152"/>
      <c r="K11" s="152"/>
      <c r="L11" s="153"/>
      <c r="M11" s="68" t="s">
        <v>132</v>
      </c>
      <c r="N11" s="21">
        <v>2026</v>
      </c>
    </row>
    <row r="12" spans="2:14" ht="54" customHeight="1" x14ac:dyDescent="0.3">
      <c r="B12" s="21">
        <v>9</v>
      </c>
      <c r="C12" s="23" t="s">
        <v>135</v>
      </c>
      <c r="D12" s="21" t="s">
        <v>107</v>
      </c>
      <c r="E12" s="146" t="s">
        <v>121</v>
      </c>
      <c r="F12" s="146"/>
      <c r="G12" s="146"/>
      <c r="H12" s="146"/>
      <c r="I12" s="151" t="s">
        <v>123</v>
      </c>
      <c r="J12" s="152"/>
      <c r="K12" s="152"/>
      <c r="L12" s="153"/>
      <c r="M12" s="68" t="s">
        <v>133</v>
      </c>
      <c r="N12" s="21">
        <v>2026</v>
      </c>
    </row>
    <row r="13" spans="2:14" ht="12" customHeight="1" x14ac:dyDescent="0.3"/>
    <row r="14" spans="2:14" ht="12" customHeight="1" x14ac:dyDescent="0.3"/>
    <row r="18" spans="3:3" x14ac:dyDescent="0.3">
      <c r="C18" s="18"/>
    </row>
    <row r="19" spans="3:3" x14ac:dyDescent="0.3">
      <c r="C19" s="18"/>
    </row>
    <row r="20" spans="3:3" x14ac:dyDescent="0.3">
      <c r="C20" s="18"/>
    </row>
    <row r="21" spans="3:3" x14ac:dyDescent="0.3">
      <c r="C21" s="18"/>
    </row>
    <row r="22" spans="3:3" x14ac:dyDescent="0.3">
      <c r="C22" s="18"/>
    </row>
    <row r="23" spans="3:3" x14ac:dyDescent="0.3">
      <c r="C23" s="18"/>
    </row>
    <row r="24" spans="3:3" x14ac:dyDescent="0.3">
      <c r="C24" s="18"/>
    </row>
    <row r="25" spans="3:3" x14ac:dyDescent="0.3">
      <c r="C25" s="18"/>
    </row>
  </sheetData>
  <mergeCells count="21">
    <mergeCell ref="I8:L8"/>
    <mergeCell ref="I9:L9"/>
    <mergeCell ref="I10:L10"/>
    <mergeCell ref="I11:L11"/>
    <mergeCell ref="I12:L12"/>
    <mergeCell ref="E8:H8"/>
    <mergeCell ref="E10:H10"/>
    <mergeCell ref="E11:H11"/>
    <mergeCell ref="E12:H12"/>
    <mergeCell ref="E3:H3"/>
    <mergeCell ref="E9:H9"/>
    <mergeCell ref="C2:L2"/>
    <mergeCell ref="E4:H4"/>
    <mergeCell ref="E5:H5"/>
    <mergeCell ref="E6:H6"/>
    <mergeCell ref="E7:H7"/>
    <mergeCell ref="I3:L3"/>
    <mergeCell ref="I4:L4"/>
    <mergeCell ref="I5:L5"/>
    <mergeCell ref="I6:L6"/>
    <mergeCell ref="I7:L7"/>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4"/>
  <sheetViews>
    <sheetView showGridLines="0" topLeftCell="E1" workbookViewId="0">
      <selection activeCell="O15" sqref="O15"/>
    </sheetView>
  </sheetViews>
  <sheetFormatPr baseColWidth="10" defaultRowHeight="16.5" x14ac:dyDescent="0.25"/>
  <cols>
    <col min="1" max="1" width="1.140625" style="5" customWidth="1"/>
    <col min="2" max="2" width="36.42578125" style="7" customWidth="1"/>
    <col min="3" max="6" width="4.140625" style="32" bestFit="1" customWidth="1"/>
    <col min="7" max="7" width="36.42578125" style="7" customWidth="1"/>
    <col min="8" max="11" width="4.140625" style="32" bestFit="1" customWidth="1"/>
    <col min="12" max="12" width="36.42578125" style="7" customWidth="1"/>
    <col min="13" max="16" width="4.140625" style="32" bestFit="1" customWidth="1"/>
    <col min="17" max="17" width="36.42578125" style="7" customWidth="1"/>
    <col min="18" max="21" width="4.140625" style="32" bestFit="1" customWidth="1"/>
    <col min="22" max="22" width="36.42578125" style="7" customWidth="1"/>
    <col min="23" max="25" width="4.140625" style="7" bestFit="1" customWidth="1"/>
    <col min="26" max="26" width="4.140625" style="5" bestFit="1" customWidth="1"/>
    <col min="27" max="16384" width="11.42578125" style="5"/>
  </cols>
  <sheetData>
    <row r="1" spans="1:26" ht="3" customHeight="1" thickBot="1" x14ac:dyDescent="0.3"/>
    <row r="2" spans="1:26" ht="17.25" thickBot="1" x14ac:dyDescent="0.3">
      <c r="B2" s="161" t="s">
        <v>53</v>
      </c>
      <c r="C2" s="162"/>
      <c r="D2" s="162"/>
      <c r="E2" s="162"/>
      <c r="F2" s="162"/>
      <c r="G2" s="162"/>
      <c r="H2" s="162"/>
      <c r="I2" s="162"/>
      <c r="J2" s="162"/>
      <c r="K2" s="162"/>
      <c r="L2" s="162"/>
      <c r="M2" s="162"/>
      <c r="N2" s="162"/>
      <c r="O2" s="162"/>
      <c r="P2" s="162"/>
      <c r="Q2" s="162"/>
      <c r="R2" s="162"/>
      <c r="S2" s="162"/>
      <c r="T2" s="162"/>
      <c r="U2" s="162"/>
      <c r="V2" s="162"/>
      <c r="W2" s="162"/>
      <c r="X2" s="162"/>
      <c r="Y2" s="162"/>
      <c r="Z2" s="163"/>
    </row>
    <row r="3" spans="1:26" x14ac:dyDescent="0.25">
      <c r="B3" s="154" t="s">
        <v>47</v>
      </c>
      <c r="C3" s="155"/>
      <c r="D3" s="155"/>
      <c r="E3" s="155"/>
      <c r="F3" s="156"/>
      <c r="G3" s="154" t="s">
        <v>42</v>
      </c>
      <c r="H3" s="155"/>
      <c r="I3" s="155"/>
      <c r="J3" s="155"/>
      <c r="K3" s="156"/>
      <c r="L3" s="154" t="s">
        <v>43</v>
      </c>
      <c r="M3" s="155"/>
      <c r="N3" s="155"/>
      <c r="O3" s="155"/>
      <c r="P3" s="156"/>
      <c r="Q3" s="154" t="s">
        <v>48</v>
      </c>
      <c r="R3" s="155"/>
      <c r="S3" s="155"/>
      <c r="T3" s="155"/>
      <c r="U3" s="156"/>
      <c r="V3" s="157" t="s">
        <v>45</v>
      </c>
      <c r="W3" s="158"/>
      <c r="X3" s="159"/>
      <c r="Y3" s="159"/>
      <c r="Z3" s="160"/>
    </row>
    <row r="4" spans="1:26" s="27" customFormat="1" ht="14.25" thickBot="1" x14ac:dyDescent="0.3">
      <c r="B4" s="28" t="s">
        <v>97</v>
      </c>
      <c r="C4" s="29" t="s">
        <v>98</v>
      </c>
      <c r="D4" s="30" t="s">
        <v>99</v>
      </c>
      <c r="E4" s="30" t="s">
        <v>122</v>
      </c>
      <c r="F4" s="31" t="s">
        <v>123</v>
      </c>
      <c r="G4" s="28" t="s">
        <v>97</v>
      </c>
      <c r="H4" s="29" t="s">
        <v>98</v>
      </c>
      <c r="I4" s="30" t="s">
        <v>99</v>
      </c>
      <c r="J4" s="30" t="s">
        <v>122</v>
      </c>
      <c r="K4" s="31" t="s">
        <v>123</v>
      </c>
      <c r="L4" s="28" t="s">
        <v>97</v>
      </c>
      <c r="M4" s="29" t="s">
        <v>98</v>
      </c>
      <c r="N4" s="30" t="s">
        <v>99</v>
      </c>
      <c r="O4" s="30" t="s">
        <v>122</v>
      </c>
      <c r="P4" s="31" t="s">
        <v>123</v>
      </c>
      <c r="Q4" s="28" t="s">
        <v>97</v>
      </c>
      <c r="R4" s="29" t="s">
        <v>98</v>
      </c>
      <c r="S4" s="30" t="s">
        <v>99</v>
      </c>
      <c r="T4" s="30" t="s">
        <v>122</v>
      </c>
      <c r="U4" s="31" t="s">
        <v>123</v>
      </c>
      <c r="V4" s="28" t="s">
        <v>97</v>
      </c>
      <c r="W4" s="29" t="s">
        <v>98</v>
      </c>
      <c r="X4" s="30" t="s">
        <v>99</v>
      </c>
      <c r="Y4" s="30" t="s">
        <v>122</v>
      </c>
      <c r="Z4" s="31" t="s">
        <v>123</v>
      </c>
    </row>
    <row r="5" spans="1:26" ht="54" x14ac:dyDescent="0.25">
      <c r="A5" s="6"/>
      <c r="B5" s="51" t="s">
        <v>50</v>
      </c>
      <c r="C5" s="52">
        <v>0</v>
      </c>
      <c r="D5" s="53">
        <v>0</v>
      </c>
      <c r="E5" s="53">
        <v>1</v>
      </c>
      <c r="F5" s="54">
        <v>0</v>
      </c>
      <c r="G5" s="10" t="s">
        <v>60</v>
      </c>
      <c r="H5" s="33">
        <v>1</v>
      </c>
      <c r="I5" s="34">
        <v>1</v>
      </c>
      <c r="J5" s="34">
        <v>1</v>
      </c>
      <c r="K5" s="35">
        <v>0</v>
      </c>
      <c r="L5" s="51" t="s">
        <v>70</v>
      </c>
      <c r="M5" s="52">
        <v>1</v>
      </c>
      <c r="N5" s="53">
        <v>0</v>
      </c>
      <c r="O5" s="53">
        <v>1</v>
      </c>
      <c r="P5" s="54">
        <v>0</v>
      </c>
      <c r="Q5" s="10" t="s">
        <v>80</v>
      </c>
      <c r="R5" s="42">
        <v>1</v>
      </c>
      <c r="S5" s="36">
        <v>1</v>
      </c>
      <c r="T5" s="36">
        <v>1</v>
      </c>
      <c r="U5" s="43">
        <v>0</v>
      </c>
      <c r="V5" s="51" t="s">
        <v>87</v>
      </c>
      <c r="W5" s="52">
        <v>1</v>
      </c>
      <c r="X5" s="53">
        <v>1</v>
      </c>
      <c r="Y5" s="53">
        <v>1</v>
      </c>
      <c r="Z5" s="63">
        <v>0</v>
      </c>
    </row>
    <row r="6" spans="1:26" ht="54" x14ac:dyDescent="0.25">
      <c r="A6" s="6"/>
      <c r="B6" s="55" t="s">
        <v>49</v>
      </c>
      <c r="C6" s="56">
        <v>0</v>
      </c>
      <c r="D6" s="57">
        <v>0</v>
      </c>
      <c r="E6" s="57">
        <v>1</v>
      </c>
      <c r="F6" s="58">
        <v>0</v>
      </c>
      <c r="G6" s="8" t="s">
        <v>61</v>
      </c>
      <c r="H6" s="36">
        <v>0</v>
      </c>
      <c r="I6" s="37">
        <v>0</v>
      </c>
      <c r="J6" s="37">
        <v>1</v>
      </c>
      <c r="K6" s="38">
        <v>0</v>
      </c>
      <c r="L6" s="55" t="s">
        <v>71</v>
      </c>
      <c r="M6" s="56">
        <v>0</v>
      </c>
      <c r="N6" s="57">
        <v>0</v>
      </c>
      <c r="O6" s="57">
        <v>1</v>
      </c>
      <c r="P6" s="58">
        <v>0</v>
      </c>
      <c r="Q6" s="8" t="s">
        <v>81</v>
      </c>
      <c r="R6" s="44">
        <v>1</v>
      </c>
      <c r="S6" s="36">
        <v>0</v>
      </c>
      <c r="T6" s="36">
        <v>1</v>
      </c>
      <c r="U6" s="45">
        <v>0</v>
      </c>
      <c r="V6" s="55" t="s">
        <v>88</v>
      </c>
      <c r="W6" s="56">
        <v>1</v>
      </c>
      <c r="X6" s="57">
        <v>0</v>
      </c>
      <c r="Y6" s="57">
        <v>1</v>
      </c>
      <c r="Z6" s="64">
        <v>0</v>
      </c>
    </row>
    <row r="7" spans="1:26" ht="40.5" x14ac:dyDescent="0.25">
      <c r="A7" s="6"/>
      <c r="B7" s="55" t="s">
        <v>51</v>
      </c>
      <c r="C7" s="56">
        <v>1</v>
      </c>
      <c r="D7" s="57">
        <v>1</v>
      </c>
      <c r="E7" s="57">
        <v>1</v>
      </c>
      <c r="F7" s="58">
        <v>1</v>
      </c>
      <c r="G7" s="8" t="s">
        <v>62</v>
      </c>
      <c r="H7" s="36">
        <v>1</v>
      </c>
      <c r="I7" s="37">
        <v>1</v>
      </c>
      <c r="J7" s="37">
        <v>1</v>
      </c>
      <c r="K7" s="38">
        <v>1</v>
      </c>
      <c r="L7" s="55" t="s">
        <v>72</v>
      </c>
      <c r="M7" s="56">
        <v>0</v>
      </c>
      <c r="N7" s="57">
        <v>0</v>
      </c>
      <c r="O7" s="57">
        <v>1</v>
      </c>
      <c r="P7" s="58">
        <v>1</v>
      </c>
      <c r="Q7" s="8" t="s">
        <v>82</v>
      </c>
      <c r="R7" s="44">
        <v>1</v>
      </c>
      <c r="S7" s="36">
        <v>1</v>
      </c>
      <c r="T7" s="36">
        <v>1</v>
      </c>
      <c r="U7" s="45">
        <v>1</v>
      </c>
      <c r="V7" s="55" t="s">
        <v>89</v>
      </c>
      <c r="W7" s="56">
        <v>0</v>
      </c>
      <c r="X7" s="57">
        <v>1</v>
      </c>
      <c r="Y7" s="57">
        <v>1</v>
      </c>
      <c r="Z7" s="64">
        <v>0</v>
      </c>
    </row>
    <row r="8" spans="1:26" ht="54" x14ac:dyDescent="0.25">
      <c r="A8" s="6"/>
      <c r="B8" s="55" t="s">
        <v>52</v>
      </c>
      <c r="C8" s="56">
        <v>1</v>
      </c>
      <c r="D8" s="57">
        <v>1</v>
      </c>
      <c r="E8" s="57">
        <v>1</v>
      </c>
      <c r="F8" s="58">
        <v>1</v>
      </c>
      <c r="G8" s="8" t="s">
        <v>63</v>
      </c>
      <c r="H8" s="36">
        <v>1</v>
      </c>
      <c r="I8" s="37">
        <v>0</v>
      </c>
      <c r="J8" s="37">
        <v>1</v>
      </c>
      <c r="K8" s="38">
        <v>0</v>
      </c>
      <c r="L8" s="55" t="s">
        <v>73</v>
      </c>
      <c r="M8" s="56">
        <v>0</v>
      </c>
      <c r="N8" s="57">
        <v>0</v>
      </c>
      <c r="O8" s="57">
        <v>1</v>
      </c>
      <c r="P8" s="58">
        <v>0</v>
      </c>
      <c r="Q8" s="8" t="s">
        <v>83</v>
      </c>
      <c r="R8" s="44">
        <v>1</v>
      </c>
      <c r="S8" s="36">
        <v>1</v>
      </c>
      <c r="T8" s="36">
        <v>1</v>
      </c>
      <c r="U8" s="45">
        <v>1</v>
      </c>
      <c r="V8" s="55" t="s">
        <v>90</v>
      </c>
      <c r="W8" s="56">
        <v>0</v>
      </c>
      <c r="X8" s="57">
        <v>0</v>
      </c>
      <c r="Y8" s="57">
        <v>1</v>
      </c>
      <c r="Z8" s="64">
        <v>0</v>
      </c>
    </row>
    <row r="9" spans="1:26" ht="40.5" x14ac:dyDescent="0.25">
      <c r="A9" s="6"/>
      <c r="B9" s="55" t="s">
        <v>54</v>
      </c>
      <c r="C9" s="56">
        <v>0</v>
      </c>
      <c r="D9" s="57">
        <v>0</v>
      </c>
      <c r="E9" s="57">
        <v>1</v>
      </c>
      <c r="F9" s="58">
        <v>0</v>
      </c>
      <c r="G9" s="8" t="s">
        <v>64</v>
      </c>
      <c r="H9" s="36">
        <v>0</v>
      </c>
      <c r="I9" s="37">
        <v>0</v>
      </c>
      <c r="J9" s="37">
        <v>1</v>
      </c>
      <c r="K9" s="38">
        <v>0</v>
      </c>
      <c r="L9" s="55" t="s">
        <v>74</v>
      </c>
      <c r="M9" s="56">
        <v>0</v>
      </c>
      <c r="N9" s="57">
        <v>0</v>
      </c>
      <c r="O9" s="57">
        <v>0</v>
      </c>
      <c r="P9" s="58">
        <v>0</v>
      </c>
      <c r="Q9" s="8" t="s">
        <v>128</v>
      </c>
      <c r="R9" s="44">
        <v>0</v>
      </c>
      <c r="S9" s="36">
        <v>0</v>
      </c>
      <c r="T9" s="36">
        <v>0</v>
      </c>
      <c r="U9" s="45">
        <v>0</v>
      </c>
      <c r="V9" s="55" t="s">
        <v>91</v>
      </c>
      <c r="W9" s="56">
        <v>0</v>
      </c>
      <c r="X9" s="57">
        <v>0</v>
      </c>
      <c r="Y9" s="57">
        <v>1</v>
      </c>
      <c r="Z9" s="64">
        <v>0</v>
      </c>
    </row>
    <row r="10" spans="1:26" ht="81" x14ac:dyDescent="0.25">
      <c r="A10" s="6"/>
      <c r="B10" s="55" t="s">
        <v>55</v>
      </c>
      <c r="C10" s="56">
        <v>1</v>
      </c>
      <c r="D10" s="57">
        <v>0</v>
      </c>
      <c r="E10" s="57">
        <v>0</v>
      </c>
      <c r="F10" s="58">
        <v>0</v>
      </c>
      <c r="G10" s="8" t="s">
        <v>65</v>
      </c>
      <c r="H10" s="36">
        <v>0</v>
      </c>
      <c r="I10" s="37">
        <v>1</v>
      </c>
      <c r="J10" s="37">
        <v>1</v>
      </c>
      <c r="K10" s="38">
        <v>0</v>
      </c>
      <c r="L10" s="55" t="s">
        <v>75</v>
      </c>
      <c r="M10" s="56">
        <v>0</v>
      </c>
      <c r="N10" s="57">
        <v>0</v>
      </c>
      <c r="O10" s="57">
        <v>0</v>
      </c>
      <c r="P10" s="58">
        <v>0</v>
      </c>
      <c r="Q10" s="8" t="s">
        <v>126</v>
      </c>
      <c r="R10" s="44">
        <v>0</v>
      </c>
      <c r="S10" s="36">
        <v>1</v>
      </c>
      <c r="T10" s="36">
        <v>0</v>
      </c>
      <c r="U10" s="45">
        <v>0</v>
      </c>
      <c r="V10" s="55" t="s">
        <v>92</v>
      </c>
      <c r="W10" s="56">
        <v>1</v>
      </c>
      <c r="X10" s="57">
        <v>1</v>
      </c>
      <c r="Y10" s="57">
        <v>1</v>
      </c>
      <c r="Z10" s="64">
        <v>1</v>
      </c>
    </row>
    <row r="11" spans="1:26" ht="54" x14ac:dyDescent="0.25">
      <c r="A11" s="6"/>
      <c r="B11" s="55" t="s">
        <v>56</v>
      </c>
      <c r="C11" s="56">
        <v>1</v>
      </c>
      <c r="D11" s="57">
        <v>0</v>
      </c>
      <c r="E11" s="57">
        <v>0</v>
      </c>
      <c r="F11" s="58">
        <v>1</v>
      </c>
      <c r="G11" s="8" t="s">
        <v>66</v>
      </c>
      <c r="H11" s="36">
        <v>0</v>
      </c>
      <c r="I11" s="37">
        <v>1</v>
      </c>
      <c r="J11" s="37">
        <v>1</v>
      </c>
      <c r="K11" s="38">
        <v>0</v>
      </c>
      <c r="L11" s="55" t="s">
        <v>76</v>
      </c>
      <c r="M11" s="56">
        <v>0</v>
      </c>
      <c r="N11" s="57">
        <v>0</v>
      </c>
      <c r="O11" s="57">
        <v>1</v>
      </c>
      <c r="P11" s="58">
        <v>0</v>
      </c>
      <c r="Q11" s="8" t="s">
        <v>127</v>
      </c>
      <c r="R11" s="44">
        <v>1</v>
      </c>
      <c r="S11" s="36">
        <v>1</v>
      </c>
      <c r="T11" s="36">
        <v>1</v>
      </c>
      <c r="U11" s="45">
        <v>1</v>
      </c>
      <c r="V11" s="55" t="s">
        <v>93</v>
      </c>
      <c r="W11" s="56">
        <v>1</v>
      </c>
      <c r="X11" s="57">
        <v>0</v>
      </c>
      <c r="Y11" s="57">
        <v>1</v>
      </c>
      <c r="Z11" s="64">
        <v>1</v>
      </c>
    </row>
    <row r="12" spans="1:26" ht="40.5" x14ac:dyDescent="0.25">
      <c r="A12" s="6"/>
      <c r="B12" s="55" t="s">
        <v>57</v>
      </c>
      <c r="C12" s="56">
        <v>1</v>
      </c>
      <c r="D12" s="57">
        <v>0</v>
      </c>
      <c r="E12" s="57">
        <v>1</v>
      </c>
      <c r="F12" s="58">
        <v>0</v>
      </c>
      <c r="G12" s="8" t="s">
        <v>67</v>
      </c>
      <c r="H12" s="36">
        <v>1</v>
      </c>
      <c r="I12" s="37">
        <v>1</v>
      </c>
      <c r="J12" s="37">
        <v>1</v>
      </c>
      <c r="K12" s="38">
        <v>0</v>
      </c>
      <c r="L12" s="55" t="s">
        <v>77</v>
      </c>
      <c r="M12" s="56">
        <v>1</v>
      </c>
      <c r="N12" s="57">
        <v>0</v>
      </c>
      <c r="O12" s="57">
        <v>1</v>
      </c>
      <c r="P12" s="58">
        <v>1</v>
      </c>
      <c r="Q12" s="8" t="s">
        <v>84</v>
      </c>
      <c r="R12" s="44">
        <v>1</v>
      </c>
      <c r="S12" s="36">
        <v>1</v>
      </c>
      <c r="T12" s="36">
        <v>1</v>
      </c>
      <c r="U12" s="45">
        <v>1</v>
      </c>
      <c r="V12" s="55" t="s">
        <v>94</v>
      </c>
      <c r="W12" s="56">
        <v>1</v>
      </c>
      <c r="X12" s="57">
        <v>1</v>
      </c>
      <c r="Y12" s="57">
        <v>1</v>
      </c>
      <c r="Z12" s="64">
        <v>1</v>
      </c>
    </row>
    <row r="13" spans="1:26" ht="54" x14ac:dyDescent="0.25">
      <c r="A13" s="6"/>
      <c r="B13" s="55" t="s">
        <v>58</v>
      </c>
      <c r="C13" s="56">
        <v>1</v>
      </c>
      <c r="D13" s="57">
        <v>1</v>
      </c>
      <c r="E13" s="57">
        <v>1</v>
      </c>
      <c r="F13" s="58">
        <v>0</v>
      </c>
      <c r="G13" s="8" t="s">
        <v>68</v>
      </c>
      <c r="H13" s="36">
        <v>1</v>
      </c>
      <c r="I13" s="37">
        <v>1</v>
      </c>
      <c r="J13" s="37">
        <v>1</v>
      </c>
      <c r="K13" s="38">
        <v>1</v>
      </c>
      <c r="L13" s="55" t="s">
        <v>78</v>
      </c>
      <c r="M13" s="56">
        <v>0</v>
      </c>
      <c r="N13" s="57">
        <v>0</v>
      </c>
      <c r="O13" s="57">
        <v>0</v>
      </c>
      <c r="P13" s="58">
        <v>0</v>
      </c>
      <c r="Q13" s="8" t="s">
        <v>85</v>
      </c>
      <c r="R13" s="44">
        <v>1</v>
      </c>
      <c r="S13" s="36">
        <v>1</v>
      </c>
      <c r="T13" s="36">
        <v>1</v>
      </c>
      <c r="U13" s="45">
        <v>1</v>
      </c>
      <c r="V13" s="55" t="s">
        <v>95</v>
      </c>
      <c r="W13" s="56">
        <v>1</v>
      </c>
      <c r="X13" s="57">
        <v>1</v>
      </c>
      <c r="Y13" s="57">
        <v>1</v>
      </c>
      <c r="Z13" s="64">
        <v>1</v>
      </c>
    </row>
    <row r="14" spans="1:26" ht="54.75" thickBot="1" x14ac:dyDescent="0.3">
      <c r="A14" s="6"/>
      <c r="B14" s="59" t="s">
        <v>59</v>
      </c>
      <c r="C14" s="60">
        <v>0</v>
      </c>
      <c r="D14" s="61">
        <v>1</v>
      </c>
      <c r="E14" s="61">
        <v>0</v>
      </c>
      <c r="F14" s="62">
        <v>0</v>
      </c>
      <c r="G14" s="9" t="s">
        <v>69</v>
      </c>
      <c r="H14" s="39">
        <v>1</v>
      </c>
      <c r="I14" s="40">
        <v>1</v>
      </c>
      <c r="J14" s="40">
        <v>1</v>
      </c>
      <c r="K14" s="41">
        <v>1</v>
      </c>
      <c r="L14" s="59" t="s">
        <v>79</v>
      </c>
      <c r="M14" s="60">
        <v>1</v>
      </c>
      <c r="N14" s="61">
        <v>1</v>
      </c>
      <c r="O14" s="61">
        <v>1</v>
      </c>
      <c r="P14" s="62">
        <v>1</v>
      </c>
      <c r="Q14" s="9" t="s">
        <v>86</v>
      </c>
      <c r="R14" s="46">
        <v>1</v>
      </c>
      <c r="S14" s="47">
        <v>1</v>
      </c>
      <c r="T14" s="40">
        <v>1</v>
      </c>
      <c r="U14" s="41">
        <v>1</v>
      </c>
      <c r="V14" s="59" t="s">
        <v>96</v>
      </c>
      <c r="W14" s="60">
        <v>1</v>
      </c>
      <c r="X14" s="61">
        <v>1</v>
      </c>
      <c r="Y14" s="61">
        <v>1</v>
      </c>
      <c r="Z14" s="65">
        <v>1</v>
      </c>
    </row>
  </sheetData>
  <mergeCells count="6">
    <mergeCell ref="B3:F3"/>
    <mergeCell ref="G3:K3"/>
    <mergeCell ref="L3:P3"/>
    <mergeCell ref="V3:Z3"/>
    <mergeCell ref="B2:Z2"/>
    <mergeCell ref="Q3:U3"/>
  </mergeCells>
  <pageMargins left="0.7" right="0.7" top="0.75" bottom="0.75" header="0.3" footer="0.3"/>
  <pageSetup orientation="portrait"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showGridLines="0" workbookViewId="0">
      <selection activeCell="E27" sqref="E27"/>
    </sheetView>
  </sheetViews>
  <sheetFormatPr baseColWidth="10" defaultRowHeight="16.5" x14ac:dyDescent="0.3"/>
  <cols>
    <col min="1" max="1" width="2" style="16" customWidth="1"/>
    <col min="2" max="2" width="5.5703125" style="16" bestFit="1" customWidth="1"/>
    <col min="3" max="3" width="77" style="16" customWidth="1"/>
    <col min="4" max="4" width="19.7109375" style="16" customWidth="1"/>
    <col min="5" max="8" width="21.85546875" style="16" customWidth="1"/>
    <col min="9" max="9" width="23.5703125" style="16" customWidth="1"/>
    <col min="10" max="12" width="17" style="16" customWidth="1"/>
    <col min="13" max="16384" width="11.42578125" style="16"/>
  </cols>
  <sheetData>
    <row r="1" spans="2:9" ht="12" customHeight="1" x14ac:dyDescent="0.3"/>
    <row r="2" spans="2:9" ht="24.75" customHeight="1" x14ac:dyDescent="0.3">
      <c r="B2" s="165" t="s">
        <v>124</v>
      </c>
      <c r="C2" s="165"/>
      <c r="D2" s="165"/>
      <c r="E2" s="165"/>
      <c r="F2" s="165"/>
      <c r="G2" s="165"/>
      <c r="H2" s="165"/>
      <c r="I2" s="165"/>
    </row>
    <row r="3" spans="2:9" ht="12" customHeight="1" x14ac:dyDescent="0.3"/>
    <row r="4" spans="2:9" x14ac:dyDescent="0.3">
      <c r="B4" s="3"/>
      <c r="C4" s="3"/>
      <c r="D4" s="164" t="s">
        <v>38</v>
      </c>
      <c r="E4" s="164"/>
      <c r="F4" s="164"/>
      <c r="G4" s="164"/>
      <c r="H4" s="164"/>
      <c r="I4" s="26"/>
    </row>
    <row r="5" spans="2:9" ht="38.25" x14ac:dyDescent="0.3">
      <c r="B5" s="11" t="s">
        <v>39</v>
      </c>
      <c r="C5" s="13" t="s">
        <v>40</v>
      </c>
      <c r="D5" s="11" t="s">
        <v>41</v>
      </c>
      <c r="E5" s="11" t="s">
        <v>42</v>
      </c>
      <c r="F5" s="11" t="s">
        <v>43</v>
      </c>
      <c r="G5" s="11" t="s">
        <v>44</v>
      </c>
      <c r="H5" s="11" t="s">
        <v>45</v>
      </c>
      <c r="I5" s="11" t="s">
        <v>46</v>
      </c>
    </row>
    <row r="6" spans="2:9" x14ac:dyDescent="0.3">
      <c r="B6" s="20" t="s">
        <v>98</v>
      </c>
      <c r="C6" s="14" t="s">
        <v>110</v>
      </c>
      <c r="D6" s="19">
        <f>SUM('Anexo. Criterios de evaluación'!C5:C14)</f>
        <v>6</v>
      </c>
      <c r="E6" s="19">
        <f>SUM('Anexo. Criterios de evaluación'!H5:H14)</f>
        <v>6</v>
      </c>
      <c r="F6" s="19">
        <f>SUM('Anexo. Criterios de evaluación'!M5:M14)</f>
        <v>3</v>
      </c>
      <c r="G6" s="19">
        <f>SUM('Anexo. Criterios de evaluación'!R5:R14)</f>
        <v>8</v>
      </c>
      <c r="H6" s="19">
        <f>SUM('Anexo. Criterios de evaluación'!W5:W14)</f>
        <v>7</v>
      </c>
      <c r="I6" s="12">
        <f>SUM(D6:H6)</f>
        <v>30</v>
      </c>
    </row>
    <row r="7" spans="2:9" ht="27" x14ac:dyDescent="0.3">
      <c r="B7" s="20" t="s">
        <v>99</v>
      </c>
      <c r="C7" s="14" t="s">
        <v>136</v>
      </c>
      <c r="D7" s="19">
        <f>SUM('Anexo. Criterios de evaluación'!D5:D14)</f>
        <v>4</v>
      </c>
      <c r="E7" s="19">
        <f>SUM('Anexo. Criterios de evaluación'!I5:I14)</f>
        <v>7</v>
      </c>
      <c r="F7" s="19">
        <f>SUM('Anexo. Criterios de evaluación'!N5:N14)</f>
        <v>1</v>
      </c>
      <c r="G7" s="19">
        <f>SUM('Anexo. Criterios de evaluación'!S5:S14)</f>
        <v>8</v>
      </c>
      <c r="H7" s="19">
        <f>SUM('Anexo. Criterios de evaluación'!X5:X14)</f>
        <v>6</v>
      </c>
      <c r="I7" s="12">
        <f>SUM(D7:H7)</f>
        <v>26</v>
      </c>
    </row>
    <row r="8" spans="2:9" x14ac:dyDescent="0.3">
      <c r="B8" s="20" t="s">
        <v>122</v>
      </c>
      <c r="C8" s="14" t="s">
        <v>104</v>
      </c>
      <c r="D8" s="19">
        <f>SUM('Anexo. Criterios de evaluación'!E5:E14)</f>
        <v>7</v>
      </c>
      <c r="E8" s="19">
        <f>SUM('Anexo. Criterios de evaluación'!J5:J14)</f>
        <v>10</v>
      </c>
      <c r="F8" s="19">
        <f>SUM('Anexo. Criterios de evaluación'!O5:O14)</f>
        <v>7</v>
      </c>
      <c r="G8" s="19">
        <f>SUM('Anexo. Criterios de evaluación'!T5:T14)</f>
        <v>8</v>
      </c>
      <c r="H8" s="19">
        <f>SUM('Anexo. Criterios de evaluación'!Y5:Y14)</f>
        <v>10</v>
      </c>
      <c r="I8" s="12">
        <f>SUM(D8:H8)</f>
        <v>42</v>
      </c>
    </row>
    <row r="9" spans="2:9" ht="27" x14ac:dyDescent="0.3">
      <c r="B9" s="20" t="s">
        <v>123</v>
      </c>
      <c r="C9" s="14" t="s">
        <v>135</v>
      </c>
      <c r="D9" s="19">
        <f>SUM('Anexo. Criterios de evaluación'!F5:F14)</f>
        <v>3</v>
      </c>
      <c r="E9" s="19">
        <f>SUM('Anexo. Criterios de evaluación'!K5:K14)</f>
        <v>3</v>
      </c>
      <c r="F9" s="19">
        <f>SUM('Anexo. Criterios de evaluación'!P5:P14)</f>
        <v>3</v>
      </c>
      <c r="G9" s="19">
        <f>SUM('Anexo. Criterios de evaluación'!U5:U14)</f>
        <v>6</v>
      </c>
      <c r="H9" s="19">
        <f>SUM('Anexo. Criterios de evaluación'!Z5:Z14)</f>
        <v>5</v>
      </c>
      <c r="I9" s="12">
        <f>SUM(D9:H9)</f>
        <v>20</v>
      </c>
    </row>
    <row r="10" spans="2:9" x14ac:dyDescent="0.3">
      <c r="B10" s="4"/>
      <c r="C10" s="15" t="s">
        <v>46</v>
      </c>
      <c r="D10" s="12">
        <f>SUM(D6:D9)</f>
        <v>20</v>
      </c>
      <c r="E10" s="12">
        <f>SUM(E6:E9)</f>
        <v>26</v>
      </c>
      <c r="F10" s="12">
        <f>SUM(F6:F9)</f>
        <v>14</v>
      </c>
      <c r="G10" s="12">
        <f>SUM(G6:G9)</f>
        <v>30</v>
      </c>
      <c r="H10" s="12">
        <f>SUM(H6:H9)</f>
        <v>28</v>
      </c>
      <c r="I10" s="17"/>
    </row>
    <row r="14" spans="2:9" x14ac:dyDescent="0.3">
      <c r="C14" s="18"/>
    </row>
    <row r="15" spans="2:9" x14ac:dyDescent="0.3">
      <c r="C15" s="18"/>
    </row>
    <row r="16" spans="2:9" x14ac:dyDescent="0.3">
      <c r="C16" s="18"/>
    </row>
    <row r="17" spans="3:3" x14ac:dyDescent="0.3">
      <c r="C17" s="18"/>
    </row>
    <row r="18" spans="3:3" x14ac:dyDescent="0.3">
      <c r="C18" s="18"/>
    </row>
    <row r="19" spans="3:3" x14ac:dyDescent="0.3">
      <c r="C19" s="18"/>
    </row>
    <row r="20" spans="3:3" x14ac:dyDescent="0.3">
      <c r="C20" s="18"/>
    </row>
    <row r="21" spans="3:3" x14ac:dyDescent="0.3">
      <c r="C21" s="18"/>
    </row>
  </sheetData>
  <mergeCells count="2">
    <mergeCell ref="D4:H4"/>
    <mergeCell ref="B2:I2"/>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
  <sheetViews>
    <sheetView workbookViewId="0">
      <selection activeCell="B4" sqref="B4:B7"/>
    </sheetView>
  </sheetViews>
  <sheetFormatPr baseColWidth="10" defaultRowHeight="13.5" x14ac:dyDescent="0.25"/>
  <cols>
    <col min="1" max="1" width="11.42578125" style="69"/>
    <col min="2" max="2" width="44.140625" style="69" customWidth="1"/>
    <col min="3" max="3" width="46.28515625" style="69" customWidth="1"/>
    <col min="4" max="8" width="15.85546875" style="69" customWidth="1"/>
    <col min="9" max="16384" width="11.42578125" style="69"/>
  </cols>
  <sheetData>
    <row r="2" spans="2:8" s="71" customFormat="1" ht="38.25" x14ac:dyDescent="0.25">
      <c r="B2" s="169" t="s">
        <v>144</v>
      </c>
      <c r="C2" s="169" t="s">
        <v>143</v>
      </c>
      <c r="D2" s="70" t="s">
        <v>140</v>
      </c>
      <c r="E2" s="166" t="s">
        <v>141</v>
      </c>
      <c r="F2" s="167"/>
      <c r="G2" s="168"/>
      <c r="H2" s="70" t="s">
        <v>142</v>
      </c>
    </row>
    <row r="3" spans="2:8" s="71" customFormat="1" x14ac:dyDescent="0.25">
      <c r="B3" s="170"/>
      <c r="C3" s="170"/>
      <c r="D3" s="70">
        <v>2026</v>
      </c>
      <c r="E3" s="70">
        <v>2027</v>
      </c>
      <c r="F3" s="70">
        <v>2028</v>
      </c>
      <c r="G3" s="70">
        <v>2029</v>
      </c>
      <c r="H3" s="70">
        <v>2030</v>
      </c>
    </row>
    <row r="4" spans="2:8" ht="27" x14ac:dyDescent="0.25">
      <c r="B4" s="72" t="s">
        <v>132</v>
      </c>
      <c r="C4" s="72" t="s">
        <v>148</v>
      </c>
      <c r="D4" s="73"/>
      <c r="E4" s="67"/>
      <c r="F4" s="67"/>
      <c r="G4" s="67"/>
      <c r="H4" s="67"/>
    </row>
    <row r="5" spans="2:8" ht="54" x14ac:dyDescent="0.25">
      <c r="B5" s="72" t="s">
        <v>133</v>
      </c>
      <c r="C5" s="72" t="s">
        <v>149</v>
      </c>
      <c r="D5" s="73"/>
      <c r="E5" s="67"/>
      <c r="F5" s="67"/>
      <c r="G5" s="67"/>
      <c r="H5" s="67"/>
    </row>
    <row r="6" spans="2:8" ht="40.5" x14ac:dyDescent="0.25">
      <c r="B6" s="72" t="s">
        <v>145</v>
      </c>
      <c r="C6" s="72" t="s">
        <v>147</v>
      </c>
      <c r="D6" s="67"/>
      <c r="E6" s="73"/>
      <c r="F6" s="73"/>
      <c r="G6" s="67"/>
      <c r="H6" s="67"/>
    </row>
    <row r="7" spans="2:8" ht="67.5" x14ac:dyDescent="0.25">
      <c r="B7" s="72" t="s">
        <v>146</v>
      </c>
      <c r="C7" s="72" t="s">
        <v>150</v>
      </c>
      <c r="D7" s="73"/>
      <c r="E7" s="73"/>
      <c r="F7" s="73"/>
      <c r="G7" s="73"/>
      <c r="H7" s="73"/>
    </row>
  </sheetData>
  <mergeCells count="3">
    <mergeCell ref="E2:G2"/>
    <mergeCell ref="C2:C3"/>
    <mergeCell ref="B2: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Seguimiento PINAR 2026 -</vt:lpstr>
      <vt:lpstr>Anexo. Def. Aspectos Críticos</vt:lpstr>
      <vt:lpstr>Anexo. Criterios de evaluación</vt:lpstr>
      <vt:lpstr>Anexo. Priorización de AC</vt:lpstr>
      <vt:lpstr>Mapa de Ruta</vt:lpstr>
      <vt:lpstr>'Seguimiento PINAR 2026 -'!Área_de_impresión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JOKHE COSSIO BETANCUR</dc:creator>
  <cp:lastModifiedBy>ANGEL DAVID VEGA ALVARAN</cp:lastModifiedBy>
  <cp:lastPrinted>2023-04-27T19:22:45Z</cp:lastPrinted>
  <dcterms:created xsi:type="dcterms:W3CDTF">2023-04-27T19:15:21Z</dcterms:created>
  <dcterms:modified xsi:type="dcterms:W3CDTF">2026-01-27T21:47:41Z</dcterms:modified>
</cp:coreProperties>
</file>